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drawings/drawing25.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fileSharing readOnlyRecommended="1"/>
  <workbookPr codeName="ThisWorkbook" hidePivotFieldList="1"/>
  <mc:AlternateContent xmlns:mc="http://schemas.openxmlformats.org/markup-compatibility/2006">
    <mc:Choice Requires="x15">
      <x15ac:absPath xmlns:x15ac="http://schemas.microsoft.com/office/spreadsheetml/2010/11/ac" url="https://apamscloud.sharepoint.com/sites/RegulatoryReportingTeam/Shared Documents/Part 23/FY25/15. Publication/Publication docs/"/>
    </mc:Choice>
  </mc:AlternateContent>
  <xr:revisionPtr revIDLastSave="612970" documentId="8_{359E2132-59B2-431E-B4E3-23BEE752D65F}" xr6:coauthVersionLast="47" xr6:coauthVersionMax="47" xr10:uidLastSave="{B334B132-39AA-486D-96D1-39A61BDA06AF}"/>
  <bookViews>
    <workbookView xWindow="-120" yWindow="-120" windowWidth="51840" windowHeight="21120" tabRatio="822" xr2:uid="{00000000-000D-0000-FFFF-FFFF00000000}"/>
  </bookViews>
  <sheets>
    <sheet name="Cover" sheetId="11" r:id="rId1"/>
    <sheet name="Contents" sheetId="71" r:id="rId2"/>
    <sheet name="Summary" sheetId="68" r:id="rId3"/>
    <sheet name="1. Pipeline information" sheetId="44" r:id="rId4"/>
    <sheet name="1.1 Financial performance" sheetId="52" r:id="rId5"/>
    <sheet name="2. Revenues and expenses" sheetId="5" r:id="rId6"/>
    <sheet name="2.1 Revenue by service" sheetId="56" r:id="rId7"/>
    <sheet name="2.2 Revenue contributions " sheetId="57" r:id="rId8"/>
    <sheet name="2.3 Indirect revenue" sheetId="45" r:id="rId9"/>
    <sheet name="2.4 Shared costs" sheetId="16" r:id="rId10"/>
    <sheet name="3. Statement of pipeline assets" sheetId="6" r:id="rId11"/>
    <sheet name="3.1 Asset useful life" sheetId="55" r:id="rId12"/>
    <sheet name="3.2 Asset impairment" sheetId="63" r:id="rId13"/>
    <sheet name="3.3 Depreciation amortisation" sheetId="34" r:id="rId14"/>
    <sheet name="3.4 Shared supporting assets" sheetId="59" r:id="rId15"/>
    <sheet name="Auditor's Report Statements" sheetId="101" r:id="rId16"/>
    <sheet name="4. Recovered capital" sheetId="47" r:id="rId17"/>
    <sheet name="4.1 Pipelines capex" sheetId="66" r:id="rId18"/>
    <sheet name="Auditor's Review Report RCM" sheetId="102" r:id="rId19"/>
    <sheet name="5. Weighted average price" sheetId="54" r:id="rId20"/>
    <sheet name="5.1 Exempt WAP services" sheetId="60" r:id="rId21"/>
    <sheet name="Auditor's Review Report WAP" sheetId="103" r:id="rId22"/>
    <sheet name="6. Notes" sheetId="64" r:id="rId23"/>
    <sheet name="Amendment record" sheetId="96" r:id="rId24"/>
    <sheet name="APA Amendment record" sheetId="97" r:id="rId25"/>
    <sheet name="CrossfireHiddenWorksheet" sheetId="123" state="veryHidden" r:id="rId26"/>
    <sheet name="OfficeConnectCellHighlights" sheetId="124" state="veryHidden" r:id="rId27"/>
    <sheet name="Data Validation List" sheetId="61" state="hidden" r:id="rId28"/>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Cover!$C$17</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rea">#REF!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bine">#REF!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CP_y4">#REF!</definedName>
    <definedName name="CRCP_y5">#REF!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grates10">#REF!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s_DollarReal">#REF!</definedName>
    <definedName name="dms_Header_Span">#REF!</definedName>
    <definedName name="dms_Model">#REF!</definedName>
    <definedName name="dms_Model_List">#REF!</definedName>
    <definedName name="dms_MultiYear_ResponseFlag">#REF!</definedName>
    <definedName name="dms_TradingName">#REF!</definedName>
    <definedName name="dms_TradingName_List">#REF!</definedName>
    <definedName name="dms_TradingNameFull_List">#REF!</definedName>
    <definedName name="dms_Worksheet_List">#REF!</definedName>
    <definedName name="Doc_number">#REF!</definedName>
    <definedName name="dOldSFAdt">#REF!</definedName>
    <definedName name="Dollars">#REF!</definedName>
    <definedName name="DomLF">#REF!</definedName>
    <definedName name="DownArrow">#REF!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matOffset">#REF!</definedName>
    <definedName name="FRCP_y1">#REF!</definedName>
    <definedName name="FRCP_y2">#REF!</definedName>
    <definedName name="FRCP_y3">#REF!</definedName>
    <definedName name="FRCP_y4">#REF!</definedName>
    <definedName name="FRCP_y5">#REF!</definedName>
    <definedName name="FREQ">#REF!</definedName>
    <definedName name="FSFSDGSFGH">#REF!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dwill_Impairment">#REF!</definedName>
    <definedName name="Gearing">#REF!</definedName>
    <definedName name="george">#REF!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IS">#REF!</definedName>
    <definedName name="IS_RIBBON_CREATE_SUCCESS">TRUE</definedName>
    <definedName name="IS_RIBBON_SHOW_GRAPH_GROUP">FALSE</definedName>
    <definedName name="IS_RIBBON_SHOW_MAIN_GROUP">TRUE</definedName>
    <definedName name="IssuesForDiscussion">#REF!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End">#REF!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ewMatrix1">#REF!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23">'Amendment record'!$A$2:$G$95</definedName>
    <definedName name="_xlnm.Print_Area" localSheetId="24">'APA Amendment record'!$A$2:$G$22</definedName>
    <definedName name="_xlnm.Print_Area" localSheetId="27">#N/A</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Descr">#REF!</definedName>
    <definedName name="ProjectName">#REF!</definedName>
    <definedName name="projects">#REF!</definedName>
    <definedName name="Projects_Tasks_Mapped_to_Activities">#REF!</definedName>
    <definedName name="ProjList">#REF!</definedName>
    <definedName name="PROJTYPE">#REF!</definedName>
    <definedName name="Proposed">#REF!</definedName>
    <definedName name="ProtectionContents">TRUE</definedName>
    <definedName name="PublishDate">#REF!</definedName>
    <definedName name="PublishDateExists">#REF!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No_Tbl">#REF!</definedName>
    <definedName name="ResourceList">#REF!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_Status">#REF!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BBON_OBJECT_POINTER">1336012000</definedName>
    <definedName name="RID">#REF!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#REF!</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#N/A</definedName>
    <definedName name="rvanilla">#REF!</definedName>
    <definedName name="ryesno">#N/A</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deArrow">#REF!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fffeb10">#REF!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#REF!</definedName>
    <definedName name="status_words">#REF!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Date">#REF!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essrates10">#REF!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Cover!$C$15</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stream">#REF!</definedName>
    <definedName name="USA">#REF!</definedName>
    <definedName name="USATable">#REF!</definedName>
    <definedName name="USDEOMSPOT">#REF!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ending">Cover!$C$23</definedName>
    <definedName name="YearEndMonth">#REF!</definedName>
    <definedName name="years">#REF!</definedName>
    <definedName name="Yearstart">Cover!$C$21</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2" i="6" l="1"/>
  <c r="F83" i="34" l="1"/>
  <c r="E83" i="34"/>
  <c r="F77" i="34" l="1"/>
  <c r="E12" i="5" l="1"/>
  <c r="D85" i="6" l="1"/>
  <c r="D84" i="6"/>
  <c r="I84" i="34" l="1"/>
  <c r="E82" i="34" l="1"/>
  <c r="F82" i="34"/>
  <c r="F76" i="34"/>
  <c r="L84" i="34" l="1"/>
  <c r="F81" i="34" l="1"/>
  <c r="F75" i="34"/>
  <c r="F80" i="34" l="1"/>
  <c r="F78" i="34"/>
  <c r="F79" i="34"/>
  <c r="F74" i="34" l="1"/>
  <c r="B4" i="97" l="1"/>
  <c r="B5" i="97" s="1"/>
  <c r="B6" i="97" s="1"/>
  <c r="B7" i="97" s="1"/>
  <c r="D90" i="6" l="1"/>
  <c r="C33" i="55"/>
  <c r="C27" i="55"/>
  <c r="C21" i="55"/>
  <c r="C16" i="55"/>
  <c r="C15" i="55"/>
  <c r="C14" i="55"/>
  <c r="C13" i="55"/>
  <c r="C12" i="55"/>
  <c r="C11" i="55"/>
  <c r="C10" i="55"/>
  <c r="C9" i="55"/>
  <c r="B4" i="96" l="1"/>
  <c r="B5" i="96" s="1"/>
  <c r="B6" i="96" s="1"/>
  <c r="B7" i="96" s="1"/>
  <c r="B8" i="96" s="1"/>
  <c r="B9" i="96" s="1"/>
  <c r="B10" i="96" s="1"/>
  <c r="B11" i="96" s="1"/>
  <c r="B12" i="96" s="1"/>
  <c r="B13" i="96" s="1"/>
  <c r="B14" i="96" s="1"/>
  <c r="B15" i="96" s="1"/>
  <c r="B16" i="96" s="1"/>
  <c r="B17" i="96" s="1"/>
  <c r="B18" i="96" s="1"/>
  <c r="B19" i="96" s="1"/>
  <c r="B20" i="96" s="1"/>
  <c r="B21" i="96" s="1"/>
  <c r="B22" i="96" s="1"/>
  <c r="B23" i="96" s="1"/>
  <c r="B24" i="96" s="1"/>
  <c r="B25" i="96" s="1"/>
  <c r="B26" i="96" s="1"/>
  <c r="B27" i="96" s="1"/>
  <c r="B28" i="96" s="1"/>
  <c r="B29" i="96" s="1"/>
  <c r="B30" i="96" s="1"/>
  <c r="B31" i="96" s="1"/>
  <c r="B32" i="96" s="1"/>
  <c r="B33" i="96" s="1"/>
  <c r="B34" i="96" s="1"/>
  <c r="B35" i="96" s="1"/>
  <c r="B36" i="96" s="1"/>
  <c r="B37" i="96" s="1"/>
  <c r="B38" i="96" s="1"/>
  <c r="B39" i="96" s="1"/>
  <c r="B40" i="96" s="1"/>
  <c r="B41" i="96" s="1"/>
  <c r="B42" i="96" s="1"/>
  <c r="B43" i="96" s="1"/>
  <c r="B44" i="96" s="1"/>
  <c r="B45" i="96" s="1"/>
  <c r="B46" i="96" s="1"/>
  <c r="B47" i="96" s="1"/>
  <c r="B48" i="96" s="1"/>
  <c r="B49" i="96" s="1"/>
  <c r="B50" i="96" s="1"/>
  <c r="B51" i="96" s="1"/>
  <c r="B52" i="96" s="1"/>
  <c r="B53" i="96" s="1"/>
  <c r="B54" i="96" s="1"/>
  <c r="B55" i="96" s="1"/>
  <c r="B56" i="96" s="1"/>
  <c r="B57" i="96" s="1"/>
  <c r="B58" i="96" s="1"/>
  <c r="B59" i="96" s="1"/>
  <c r="B60" i="96" s="1"/>
  <c r="B61" i="96" s="1"/>
  <c r="B62" i="96" s="1"/>
  <c r="B63" i="96" s="1"/>
  <c r="B64" i="96" s="1"/>
  <c r="B65" i="96" s="1"/>
  <c r="B66" i="96" s="1"/>
  <c r="B67" i="96" s="1"/>
  <c r="B68" i="96" s="1"/>
  <c r="B69" i="96" s="1"/>
  <c r="B70" i="96" s="1"/>
  <c r="B71" i="96" s="1"/>
  <c r="B72" i="96" s="1"/>
  <c r="B73" i="96" s="1"/>
  <c r="B74" i="96" s="1"/>
  <c r="B75" i="96" s="1"/>
  <c r="B76" i="96" s="1"/>
  <c r="B77" i="96" s="1"/>
  <c r="B78" i="96" s="1"/>
  <c r="B79" i="96" s="1"/>
  <c r="B80" i="96" s="1"/>
  <c r="B81" i="96" s="1"/>
  <c r="B82" i="96" s="1"/>
  <c r="B83" i="96" s="1"/>
  <c r="B84" i="96" s="1"/>
  <c r="B85" i="96" s="1"/>
  <c r="B86" i="96" s="1"/>
  <c r="B87" i="96" s="1"/>
  <c r="B88" i="96" s="1"/>
  <c r="B89" i="96" s="1"/>
  <c r="B90" i="96" s="1"/>
  <c r="B91" i="96" s="1"/>
  <c r="B92" i="96" s="1"/>
  <c r="B93" i="96" s="1"/>
  <c r="B94" i="96" s="1"/>
  <c r="B95" i="96" s="1"/>
  <c r="C3" i="68" l="1"/>
  <c r="F73" i="34" l="1"/>
  <c r="F72" i="34"/>
  <c r="F71" i="34"/>
  <c r="F70" i="34"/>
  <c r="F69" i="34"/>
  <c r="F68" i="34"/>
  <c r="F67" i="34"/>
  <c r="F66" i="34"/>
  <c r="F65" i="34"/>
  <c r="F64" i="34"/>
  <c r="F63" i="34"/>
  <c r="F62" i="34"/>
  <c r="F61" i="34"/>
  <c r="F60" i="34"/>
  <c r="D27" i="55" l="1"/>
  <c r="D16" i="55"/>
  <c r="D15" i="55"/>
  <c r="D14" i="55"/>
  <c r="D12" i="55"/>
  <c r="D11" i="55"/>
  <c r="D10" i="55"/>
  <c r="D9" i="55"/>
  <c r="E16" i="34" l="1"/>
  <c r="E15" i="34"/>
  <c r="E14" i="34"/>
  <c r="E12" i="34"/>
  <c r="E11" i="34"/>
  <c r="E10" i="34"/>
  <c r="E9" i="34"/>
  <c r="D33" i="55"/>
  <c r="D21" i="55"/>
  <c r="E18" i="34" s="1"/>
  <c r="C3" i="64" l="1"/>
  <c r="C3" i="60"/>
  <c r="C3" i="54"/>
  <c r="C3" i="66"/>
  <c r="C3" i="47"/>
  <c r="C3" i="59"/>
  <c r="C3" i="34"/>
  <c r="C3" i="63"/>
  <c r="C3" i="55"/>
  <c r="C3" i="6"/>
  <c r="C3" i="16"/>
  <c r="C3" i="45"/>
  <c r="C3" i="57"/>
  <c r="C3" i="56"/>
  <c r="C3" i="5"/>
  <c r="C3" i="52"/>
  <c r="C3" i="44"/>
  <c r="C100" i="68" l="1"/>
  <c r="F100" i="68"/>
  <c r="G99" i="68"/>
  <c r="F99" i="68"/>
  <c r="D99" i="68"/>
  <c r="G97" i="68"/>
  <c r="F97" i="68"/>
  <c r="D97" i="68"/>
  <c r="C99" i="68"/>
  <c r="C97" i="68"/>
  <c r="G95" i="68"/>
  <c r="F95" i="68"/>
  <c r="D95" i="68"/>
  <c r="G94" i="68"/>
  <c r="F94" i="68"/>
  <c r="D94" i="68"/>
  <c r="G93" i="68"/>
  <c r="F93" i="68"/>
  <c r="D93" i="68"/>
  <c r="G92" i="68"/>
  <c r="F92" i="68"/>
  <c r="D92" i="68"/>
  <c r="G91" i="68"/>
  <c r="F91" i="68"/>
  <c r="D91" i="68"/>
  <c r="G90" i="68"/>
  <c r="F90" i="68"/>
  <c r="D90" i="68"/>
  <c r="G89" i="68"/>
  <c r="F89" i="68"/>
  <c r="D89" i="68"/>
  <c r="G88" i="68"/>
  <c r="F88" i="68"/>
  <c r="D88" i="68"/>
  <c r="C95" i="68"/>
  <c r="C94" i="68"/>
  <c r="C93" i="68"/>
  <c r="C92" i="68"/>
  <c r="C91" i="68"/>
  <c r="C90" i="68"/>
  <c r="C89" i="68"/>
  <c r="C88" i="68"/>
  <c r="G86" i="68"/>
  <c r="F86" i="68"/>
  <c r="D86" i="68"/>
  <c r="G85" i="68"/>
  <c r="F85" i="68"/>
  <c r="D85" i="68"/>
  <c r="G84" i="68"/>
  <c r="F84" i="68"/>
  <c r="D84" i="68"/>
  <c r="G83" i="68"/>
  <c r="F83" i="68"/>
  <c r="D83" i="68"/>
  <c r="G82" i="68"/>
  <c r="F82" i="68"/>
  <c r="D82" i="68"/>
  <c r="G81" i="68"/>
  <c r="F81" i="68"/>
  <c r="D81" i="68"/>
  <c r="G80" i="68"/>
  <c r="F80" i="68"/>
  <c r="D80" i="68"/>
  <c r="C86" i="68"/>
  <c r="C85" i="68"/>
  <c r="C84" i="68"/>
  <c r="C83" i="68"/>
  <c r="C82" i="68"/>
  <c r="C81" i="68"/>
  <c r="C80" i="68"/>
  <c r="G77" i="68"/>
  <c r="F77" i="68"/>
  <c r="G76" i="68"/>
  <c r="F76" i="68"/>
  <c r="G75" i="68"/>
  <c r="F75" i="68"/>
  <c r="G74" i="68"/>
  <c r="F74" i="68"/>
  <c r="G73" i="68"/>
  <c r="F73" i="68"/>
  <c r="G72" i="68"/>
  <c r="F72" i="68"/>
  <c r="G71" i="68"/>
  <c r="F71" i="68"/>
  <c r="D71" i="68"/>
  <c r="D72" i="68"/>
  <c r="D73" i="68"/>
  <c r="D74" i="68"/>
  <c r="D75" i="68"/>
  <c r="D76" i="68"/>
  <c r="D77" i="68"/>
  <c r="C77" i="68"/>
  <c r="C76" i="68"/>
  <c r="C75" i="68"/>
  <c r="C74" i="68"/>
  <c r="C73" i="68"/>
  <c r="C72" i="68"/>
  <c r="C71" i="68"/>
  <c r="G57" i="68"/>
  <c r="D41" i="68"/>
  <c r="D35" i="68"/>
  <c r="D34" i="68"/>
  <c r="D33" i="68"/>
  <c r="D29" i="68"/>
  <c r="D43" i="6" l="1"/>
  <c r="D42" i="6"/>
  <c r="D75" i="6"/>
  <c r="D68" i="6"/>
  <c r="D62" i="6"/>
  <c r="D55" i="6"/>
  <c r="D48" i="6"/>
  <c r="D41" i="6"/>
  <c r="D34" i="6"/>
  <c r="D27" i="6"/>
  <c r="D40" i="6"/>
  <c r="D73" i="6"/>
  <c r="D66" i="6"/>
  <c r="D60" i="6"/>
  <c r="D53" i="6"/>
  <c r="D46" i="6"/>
  <c r="D39" i="6"/>
  <c r="D32" i="6"/>
  <c r="D25" i="6"/>
  <c r="D20" i="6"/>
  <c r="D18" i="6"/>
  <c r="D10" i="6"/>
  <c r="B2" i="64" l="1"/>
  <c r="B2" i="60"/>
  <c r="B2" i="54"/>
  <c r="B2" i="66"/>
  <c r="B2" i="47"/>
  <c r="B2" i="59"/>
  <c r="B2" i="34"/>
  <c r="B2" i="63"/>
  <c r="B2" i="55"/>
  <c r="B2" i="6"/>
  <c r="B2" i="16"/>
  <c r="B2" i="45"/>
  <c r="B2" i="57"/>
  <c r="B2" i="56"/>
  <c r="B2" i="5"/>
  <c r="B2" i="52"/>
  <c r="B2" i="44"/>
  <c r="B2" i="68"/>
  <c r="F14" i="56" l="1"/>
  <c r="F17" i="16"/>
  <c r="F36" i="16" s="1"/>
  <c r="E9" i="57"/>
  <c r="F57" i="68"/>
  <c r="I22" i="5"/>
  <c r="I23" i="5"/>
  <c r="F31" i="47"/>
  <c r="E71" i="6"/>
  <c r="D27" i="68" s="1"/>
  <c r="E64" i="6"/>
  <c r="D26" i="68" s="1"/>
  <c r="E58" i="6"/>
  <c r="D25" i="68" s="1"/>
  <c r="E51" i="6"/>
  <c r="D24" i="68" s="1"/>
  <c r="E44" i="6"/>
  <c r="D23" i="68" s="1"/>
  <c r="E37" i="6"/>
  <c r="D22" i="68" s="1"/>
  <c r="E30" i="6"/>
  <c r="D21" i="68" s="1"/>
  <c r="E23" i="6"/>
  <c r="D20" i="68" s="1"/>
  <c r="E13" i="6"/>
  <c r="E16" i="6" s="1"/>
  <c r="D19" i="68" s="1"/>
  <c r="E78" i="6"/>
  <c r="D28" i="68" s="1"/>
  <c r="E88" i="6"/>
  <c r="D31" i="68" s="1"/>
  <c r="E95" i="6"/>
  <c r="D32" i="68" s="1"/>
  <c r="D19" i="54"/>
  <c r="H16" i="54"/>
  <c r="E97" i="68" s="1"/>
  <c r="K16" i="54"/>
  <c r="H97" i="68" s="1"/>
  <c r="H18" i="54"/>
  <c r="E99" i="68" s="1"/>
  <c r="K18" i="54"/>
  <c r="H99" i="68" s="1"/>
  <c r="F20" i="54"/>
  <c r="G20" i="54"/>
  <c r="I20" i="54"/>
  <c r="J20" i="54"/>
  <c r="F8" i="47"/>
  <c r="G31" i="47"/>
  <c r="H31" i="47"/>
  <c r="I31" i="47"/>
  <c r="J31" i="47"/>
  <c r="K31" i="47"/>
  <c r="L31" i="47"/>
  <c r="M31" i="47"/>
  <c r="N31" i="47"/>
  <c r="O31" i="47"/>
  <c r="P31" i="47"/>
  <c r="Q31" i="47"/>
  <c r="R31" i="47"/>
  <c r="S31" i="47"/>
  <c r="T31" i="47"/>
  <c r="U31" i="47"/>
  <c r="V31" i="47"/>
  <c r="W31" i="47"/>
  <c r="X31" i="47"/>
  <c r="Y31" i="47"/>
  <c r="Z31" i="47"/>
  <c r="AA31" i="47"/>
  <c r="AB31" i="47"/>
  <c r="AC31" i="47"/>
  <c r="AD31" i="47"/>
  <c r="AF31" i="47"/>
  <c r="AH31" i="47"/>
  <c r="AI31" i="47"/>
  <c r="AJ31" i="47"/>
  <c r="AK31" i="47"/>
  <c r="AL31" i="47"/>
  <c r="AM31" i="47"/>
  <c r="AN31" i="47"/>
  <c r="AO31" i="47"/>
  <c r="AP31" i="47"/>
  <c r="AQ31" i="47"/>
  <c r="AR31" i="47"/>
  <c r="AS31" i="47"/>
  <c r="AT31" i="47"/>
  <c r="AU31" i="47"/>
  <c r="AV31" i="47"/>
  <c r="AW31" i="47"/>
  <c r="AX31" i="47"/>
  <c r="AY31" i="47"/>
  <c r="AZ31" i="47"/>
  <c r="BA31" i="47"/>
  <c r="BB31" i="47"/>
  <c r="BC31" i="47"/>
  <c r="BD31" i="47"/>
  <c r="BE31" i="47"/>
  <c r="BF31" i="47"/>
  <c r="BG31" i="47"/>
  <c r="BH31" i="47"/>
  <c r="G53" i="34"/>
  <c r="E14" i="57"/>
  <c r="E13" i="57"/>
  <c r="E12" i="57"/>
  <c r="E11" i="57"/>
  <c r="E10" i="57"/>
  <c r="I17" i="56"/>
  <c r="I16" i="56"/>
  <c r="F17" i="56"/>
  <c r="F16" i="56"/>
  <c r="I15" i="5"/>
  <c r="I14" i="5"/>
  <c r="I13" i="5"/>
  <c r="I12" i="5"/>
  <c r="BH23" i="47"/>
  <c r="BG23" i="47"/>
  <c r="BF23" i="47"/>
  <c r="BE23" i="47"/>
  <c r="BD23" i="47"/>
  <c r="BC23" i="47"/>
  <c r="BB23" i="47"/>
  <c r="BA23" i="47"/>
  <c r="AZ23" i="47"/>
  <c r="AY23" i="47"/>
  <c r="AX23" i="47"/>
  <c r="AW23" i="47"/>
  <c r="AV23" i="47"/>
  <c r="AU23" i="47"/>
  <c r="AT23" i="47"/>
  <c r="AS23" i="47"/>
  <c r="AR23" i="47"/>
  <c r="AQ23" i="47"/>
  <c r="AP23" i="47"/>
  <c r="AO23" i="47"/>
  <c r="AN23" i="47"/>
  <c r="AM23" i="47"/>
  <c r="AL23" i="47"/>
  <c r="AK23" i="47"/>
  <c r="AJ23" i="47"/>
  <c r="AI23" i="47"/>
  <c r="AH23" i="47"/>
  <c r="AF23" i="47"/>
  <c r="AD23" i="47"/>
  <c r="AC23" i="47"/>
  <c r="AB23" i="47"/>
  <c r="AA23" i="47"/>
  <c r="Z23" i="47"/>
  <c r="Y23" i="47"/>
  <c r="X23" i="47"/>
  <c r="W23" i="47"/>
  <c r="V23" i="47"/>
  <c r="U23" i="47"/>
  <c r="T23" i="47"/>
  <c r="S23" i="47"/>
  <c r="R23" i="47"/>
  <c r="Q23" i="47"/>
  <c r="P23" i="47"/>
  <c r="O23" i="47"/>
  <c r="N23" i="47"/>
  <c r="M23" i="47"/>
  <c r="L23" i="47"/>
  <c r="K23" i="47"/>
  <c r="J23" i="47"/>
  <c r="I23" i="47"/>
  <c r="H23" i="47"/>
  <c r="G23" i="47"/>
  <c r="F23" i="47"/>
  <c r="BH16" i="47"/>
  <c r="BG16" i="47"/>
  <c r="BF16" i="47"/>
  <c r="BE16" i="47"/>
  <c r="BD16" i="47"/>
  <c r="BC16" i="47"/>
  <c r="BB16" i="47"/>
  <c r="BA16" i="47"/>
  <c r="AZ16" i="47"/>
  <c r="AY16" i="47"/>
  <c r="AX16" i="47"/>
  <c r="AW16" i="47"/>
  <c r="AV16" i="47"/>
  <c r="AU16" i="47"/>
  <c r="AT16" i="47"/>
  <c r="AS16" i="47"/>
  <c r="AR16" i="47"/>
  <c r="AQ16" i="47"/>
  <c r="AP16" i="47"/>
  <c r="AO16" i="47"/>
  <c r="AN16" i="47"/>
  <c r="AM16" i="47"/>
  <c r="AL16" i="47"/>
  <c r="AK16" i="47"/>
  <c r="AJ16" i="47"/>
  <c r="AI16" i="47"/>
  <c r="AH16" i="47"/>
  <c r="AG16" i="47"/>
  <c r="AF16" i="47"/>
  <c r="AD16" i="47"/>
  <c r="AC16" i="47"/>
  <c r="AB16" i="47"/>
  <c r="AA16" i="47"/>
  <c r="Z16" i="47"/>
  <c r="Y16" i="47"/>
  <c r="X16" i="47"/>
  <c r="W16" i="47"/>
  <c r="V16" i="47"/>
  <c r="U16" i="47"/>
  <c r="T16" i="47"/>
  <c r="S16" i="47"/>
  <c r="R16" i="47"/>
  <c r="Q16" i="47"/>
  <c r="P16" i="47"/>
  <c r="O16" i="47"/>
  <c r="N16" i="47"/>
  <c r="M16" i="47"/>
  <c r="L16" i="47"/>
  <c r="K16" i="47"/>
  <c r="J16" i="47"/>
  <c r="I16" i="47"/>
  <c r="H16" i="47"/>
  <c r="G16" i="47"/>
  <c r="F16" i="47"/>
  <c r="BJ12" i="54"/>
  <c r="H77" i="68" s="1"/>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D16" i="54"/>
  <c r="E36" i="45"/>
  <c r="C15" i="57"/>
  <c r="D15" i="57"/>
  <c r="BJ13" i="54"/>
  <c r="H86" i="68" s="1"/>
  <c r="BJ14" i="54"/>
  <c r="H95" i="68" s="1"/>
  <c r="BG13" i="54"/>
  <c r="E86" i="68" s="1"/>
  <c r="BG14" i="54"/>
  <c r="E95" i="68" s="1"/>
  <c r="BG12" i="54"/>
  <c r="E77" i="68" s="1"/>
  <c r="BD13" i="54"/>
  <c r="H85" i="68" s="1"/>
  <c r="BD14" i="54"/>
  <c r="H94" i="68" s="1"/>
  <c r="BD12" i="54"/>
  <c r="H76" i="68" s="1"/>
  <c r="BA13" i="54"/>
  <c r="E85" i="68" s="1"/>
  <c r="BA14" i="54"/>
  <c r="E94" i="68" s="1"/>
  <c r="BA12" i="54"/>
  <c r="E76" i="68" s="1"/>
  <c r="AX13" i="54"/>
  <c r="H84" i="68" s="1"/>
  <c r="AX14" i="54"/>
  <c r="H93" i="68" s="1"/>
  <c r="AX12" i="54"/>
  <c r="H75" i="68" s="1"/>
  <c r="AU13" i="54"/>
  <c r="E84" i="68" s="1"/>
  <c r="AU14" i="54"/>
  <c r="E93" i="68" s="1"/>
  <c r="AU12" i="54"/>
  <c r="E75" i="68" s="1"/>
  <c r="AR13" i="54"/>
  <c r="H83" i="68" s="1"/>
  <c r="AR14" i="54"/>
  <c r="H92" i="68" s="1"/>
  <c r="AR12" i="54"/>
  <c r="H74" i="68" s="1"/>
  <c r="AO13" i="54"/>
  <c r="E83" i="68" s="1"/>
  <c r="AO14" i="54"/>
  <c r="E92" i="68" s="1"/>
  <c r="AO12" i="54"/>
  <c r="E74" i="68" s="1"/>
  <c r="AK13" i="54"/>
  <c r="H82" i="68" s="1"/>
  <c r="AK14" i="54"/>
  <c r="H91" i="68" s="1"/>
  <c r="AK12" i="54"/>
  <c r="H73" i="68" s="1"/>
  <c r="AH13" i="54"/>
  <c r="E82" i="68" s="1"/>
  <c r="AH14" i="54"/>
  <c r="E91" i="68" s="1"/>
  <c r="AH12" i="54"/>
  <c r="E73" i="68" s="1"/>
  <c r="AE13" i="54"/>
  <c r="H81" i="68" s="1"/>
  <c r="AE14" i="54"/>
  <c r="H90" i="68" s="1"/>
  <c r="AE12" i="54"/>
  <c r="H72" i="68" s="1"/>
  <c r="AB13" i="54"/>
  <c r="E81" i="68" s="1"/>
  <c r="AB14" i="54"/>
  <c r="E90" i="68" s="1"/>
  <c r="AB12" i="54"/>
  <c r="E72" i="68" s="1"/>
  <c r="Y13" i="54"/>
  <c r="H80" i="68" s="1"/>
  <c r="Y14" i="54"/>
  <c r="H89" i="68" s="1"/>
  <c r="Y12" i="54"/>
  <c r="H71" i="68" s="1"/>
  <c r="V13" i="54"/>
  <c r="E80" i="68" s="1"/>
  <c r="V14" i="54"/>
  <c r="E89" i="68" s="1"/>
  <c r="V12" i="54"/>
  <c r="E71" i="68" s="1"/>
  <c r="R14" i="54"/>
  <c r="H88" i="68" s="1"/>
  <c r="O14" i="54"/>
  <c r="E88" i="68" s="1"/>
  <c r="L13" i="34"/>
  <c r="O13" i="34" s="1"/>
  <c r="L19" i="34"/>
  <c r="O19" i="34" s="1"/>
  <c r="L20" i="34"/>
  <c r="O20" i="34" s="1"/>
  <c r="L21" i="34"/>
  <c r="O21" i="34" s="1"/>
  <c r="L22" i="34"/>
  <c r="O22" i="34" s="1"/>
  <c r="L23" i="34"/>
  <c r="O23" i="34" s="1"/>
  <c r="L24" i="34"/>
  <c r="O24" i="34" s="1"/>
  <c r="L25" i="34"/>
  <c r="O25" i="34" s="1"/>
  <c r="L26" i="34"/>
  <c r="O26" i="34" s="1"/>
  <c r="L27" i="34"/>
  <c r="O27" i="34" s="1"/>
  <c r="L28" i="34"/>
  <c r="O28" i="34" s="1"/>
  <c r="L29" i="34"/>
  <c r="O29" i="34" s="1"/>
  <c r="L30" i="34"/>
  <c r="O30" i="34" s="1"/>
  <c r="L31" i="34"/>
  <c r="O31" i="34" s="1"/>
  <c r="L32" i="34"/>
  <c r="O32" i="34" s="1"/>
  <c r="L33" i="34"/>
  <c r="O33" i="34" s="1"/>
  <c r="L34" i="34"/>
  <c r="O34" i="34" s="1"/>
  <c r="L35" i="34"/>
  <c r="O35" i="34" s="1"/>
  <c r="L36" i="34"/>
  <c r="O36" i="34" s="1"/>
  <c r="L37" i="34"/>
  <c r="O37" i="34" s="1"/>
  <c r="L38" i="34"/>
  <c r="O38" i="34" s="1"/>
  <c r="L39" i="34"/>
  <c r="O39" i="34" s="1"/>
  <c r="L40" i="34"/>
  <c r="O40" i="34" s="1"/>
  <c r="L41" i="34"/>
  <c r="O41" i="34" s="1"/>
  <c r="L42" i="34"/>
  <c r="O42" i="34" s="1"/>
  <c r="L43" i="34"/>
  <c r="O43" i="34" s="1"/>
  <c r="L44" i="34"/>
  <c r="O44" i="34" s="1"/>
  <c r="L45" i="34"/>
  <c r="O45" i="34" s="1"/>
  <c r="K78" i="34"/>
  <c r="N78" i="34" s="1"/>
  <c r="L46" i="34"/>
  <c r="O46" i="34" s="1"/>
  <c r="L47" i="34"/>
  <c r="O47" i="34" s="1"/>
  <c r="L48" i="34"/>
  <c r="O48" i="34" s="1"/>
  <c r="G35" i="59"/>
  <c r="G34" i="59"/>
  <c r="G33" i="59"/>
  <c r="G32" i="59"/>
  <c r="G31" i="59"/>
  <c r="G30" i="59"/>
  <c r="G29" i="59"/>
  <c r="G28" i="59"/>
  <c r="G27" i="59"/>
  <c r="G26" i="59"/>
  <c r="G25" i="59"/>
  <c r="G24" i="59"/>
  <c r="G23" i="59"/>
  <c r="G22" i="59"/>
  <c r="G21" i="59"/>
  <c r="G20" i="59"/>
  <c r="G19" i="59"/>
  <c r="G18" i="59"/>
  <c r="G17" i="59"/>
  <c r="G16" i="59"/>
  <c r="G15" i="59"/>
  <c r="G14" i="59"/>
  <c r="G13" i="59"/>
  <c r="G12" i="59"/>
  <c r="G11" i="59"/>
  <c r="D27" i="57"/>
  <c r="D13" i="5" s="1"/>
  <c r="F13" i="5" s="1"/>
  <c r="I28" i="5"/>
  <c r="H21" i="56"/>
  <c r="H11" i="5" s="1"/>
  <c r="H16" i="5" s="1"/>
  <c r="G21" i="56"/>
  <c r="G11" i="5" s="1"/>
  <c r="I20" i="56"/>
  <c r="I19" i="56"/>
  <c r="I18" i="56"/>
  <c r="I15" i="56"/>
  <c r="F15" i="56"/>
  <c r="I14" i="56"/>
  <c r="I13" i="56"/>
  <c r="F13" i="56"/>
  <c r="I12" i="56"/>
  <c r="I11" i="56"/>
  <c r="D18" i="54"/>
  <c r="AL14" i="54"/>
  <c r="S14" i="54"/>
  <c r="L14" i="54"/>
  <c r="AL13" i="54"/>
  <c r="S13" i="54"/>
  <c r="AL12" i="54"/>
  <c r="S12" i="54"/>
  <c r="I40" i="5"/>
  <c r="I39" i="5"/>
  <c r="I38" i="5"/>
  <c r="I37" i="5"/>
  <c r="I36" i="5"/>
  <c r="I35" i="5"/>
  <c r="I34" i="5"/>
  <c r="I33" i="5"/>
  <c r="I32" i="5"/>
  <c r="H30" i="5"/>
  <c r="G30" i="5"/>
  <c r="I29" i="5"/>
  <c r="I27" i="5"/>
  <c r="I26" i="5"/>
  <c r="I25" i="5"/>
  <c r="I24" i="5"/>
  <c r="H19" i="5"/>
  <c r="I18" i="5"/>
  <c r="I19" i="5" s="1"/>
  <c r="H10" i="16"/>
  <c r="D33" i="5" s="1"/>
  <c r="I10" i="16"/>
  <c r="E33" i="5" s="1"/>
  <c r="H11" i="16"/>
  <c r="D34" i="5" s="1"/>
  <c r="I11" i="16"/>
  <c r="E34" i="5" s="1"/>
  <c r="H13" i="16"/>
  <c r="D36" i="5" s="1"/>
  <c r="I13" i="16"/>
  <c r="E36" i="5" s="1"/>
  <c r="H14" i="16"/>
  <c r="D37" i="5" s="1"/>
  <c r="I14" i="16"/>
  <c r="E37" i="5" s="1"/>
  <c r="H15" i="16"/>
  <c r="D38" i="5" s="1"/>
  <c r="I15" i="16"/>
  <c r="E38" i="5" s="1"/>
  <c r="H16" i="16"/>
  <c r="D39" i="5" s="1"/>
  <c r="I16" i="16"/>
  <c r="E39" i="5" s="1"/>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I9" i="16"/>
  <c r="E32" i="5" s="1"/>
  <c r="H9" i="16"/>
  <c r="D32" i="5" s="1"/>
  <c r="H10" i="45"/>
  <c r="H11" i="45"/>
  <c r="H12" i="45"/>
  <c r="H13" i="45"/>
  <c r="H14" i="45"/>
  <c r="H15" i="45"/>
  <c r="H16" i="45"/>
  <c r="H17" i="45"/>
  <c r="H18" i="45"/>
  <c r="H19" i="45"/>
  <c r="H20" i="45"/>
  <c r="H21" i="45"/>
  <c r="H22" i="45"/>
  <c r="H23" i="45"/>
  <c r="H24" i="45"/>
  <c r="H25" i="45"/>
  <c r="H26" i="45"/>
  <c r="H27" i="45"/>
  <c r="H28" i="45"/>
  <c r="H29" i="45"/>
  <c r="H30" i="45"/>
  <c r="H31" i="45"/>
  <c r="H32" i="45"/>
  <c r="H33" i="45"/>
  <c r="H34" i="45"/>
  <c r="H35" i="45"/>
  <c r="H9" i="45"/>
  <c r="D36" i="45"/>
  <c r="G10" i="45"/>
  <c r="G11" i="45"/>
  <c r="G12" i="45"/>
  <c r="G13" i="45"/>
  <c r="G14" i="45"/>
  <c r="G15" i="45"/>
  <c r="G16" i="45"/>
  <c r="G17" i="45"/>
  <c r="G18" i="45"/>
  <c r="G19" i="45"/>
  <c r="G20" i="45"/>
  <c r="G21" i="45"/>
  <c r="G22" i="45"/>
  <c r="G23" i="45"/>
  <c r="G24" i="45"/>
  <c r="G25" i="45"/>
  <c r="G26" i="45"/>
  <c r="G27" i="45"/>
  <c r="G28" i="45"/>
  <c r="G29" i="45"/>
  <c r="G30" i="45"/>
  <c r="G31" i="45"/>
  <c r="G32" i="45"/>
  <c r="G33" i="45"/>
  <c r="G34" i="45"/>
  <c r="G35" i="45"/>
  <c r="G9" i="45"/>
  <c r="E14" i="47"/>
  <c r="L49" i="34"/>
  <c r="O49" i="34" s="1"/>
  <c r="L50" i="34"/>
  <c r="O50" i="34" s="1"/>
  <c r="L51" i="34"/>
  <c r="O51" i="34" s="1"/>
  <c r="L52" i="34"/>
  <c r="O52" i="34" s="1"/>
  <c r="M53" i="34"/>
  <c r="H53" i="34"/>
  <c r="G19" i="5"/>
  <c r="D44" i="6"/>
  <c r="F19" i="56" l="1"/>
  <c r="F18" i="56"/>
  <c r="BH24" i="47"/>
  <c r="AK24" i="47"/>
  <c r="AL24" i="47"/>
  <c r="AX24" i="47"/>
  <c r="BE24" i="47"/>
  <c r="BF24" i="47"/>
  <c r="D14" i="54"/>
  <c r="BA24" i="47"/>
  <c r="AN32" i="47"/>
  <c r="AF32" i="47"/>
  <c r="BD24" i="47"/>
  <c r="S20" i="54"/>
  <c r="BE32" i="47"/>
  <c r="BG24" i="47"/>
  <c r="H36" i="45"/>
  <c r="E18" i="5" s="1"/>
  <c r="U24" i="47"/>
  <c r="D12" i="5"/>
  <c r="F12" i="5" s="1"/>
  <c r="T24" i="47"/>
  <c r="S24" i="47"/>
  <c r="AA24" i="47"/>
  <c r="Z24" i="47"/>
  <c r="R24" i="47"/>
  <c r="BH32" i="47"/>
  <c r="AL20" i="54"/>
  <c r="G36" i="45"/>
  <c r="D18" i="5" s="1"/>
  <c r="D19" i="5" s="1"/>
  <c r="C10" i="68" s="1"/>
  <c r="BG32" i="47"/>
  <c r="H20" i="5"/>
  <c r="M24" i="47"/>
  <c r="C23" i="68"/>
  <c r="X32" i="47"/>
  <c r="AC32" i="47"/>
  <c r="F32" i="5"/>
  <c r="F39" i="5"/>
  <c r="F36" i="5"/>
  <c r="F38" i="5"/>
  <c r="F34" i="5"/>
  <c r="F37" i="5"/>
  <c r="F33" i="5"/>
  <c r="BF32" i="47"/>
  <c r="E15" i="57"/>
  <c r="AX32" i="47"/>
  <c r="AA32" i="47"/>
  <c r="X24" i="47"/>
  <c r="Y32" i="47"/>
  <c r="G32" i="47"/>
  <c r="O32" i="47"/>
  <c r="AU32" i="47"/>
  <c r="V32" i="47"/>
  <c r="AD32" i="47"/>
  <c r="AL32" i="47"/>
  <c r="AT24" i="47"/>
  <c r="I24" i="47"/>
  <c r="AD24" i="47"/>
  <c r="BC32" i="47"/>
  <c r="AB32" i="47"/>
  <c r="AH24" i="47"/>
  <c r="I11" i="5"/>
  <c r="I16" i="5" s="1"/>
  <c r="I20" i="5" s="1"/>
  <c r="AS32" i="47"/>
  <c r="AP24" i="47"/>
  <c r="AK32" i="47"/>
  <c r="AS24" i="47"/>
  <c r="M32" i="47"/>
  <c r="AJ32" i="47"/>
  <c r="Y24" i="47"/>
  <c r="AW24" i="47"/>
  <c r="BA32" i="47"/>
  <c r="AW32" i="47"/>
  <c r="AM24" i="47"/>
  <c r="AU24" i="47"/>
  <c r="BB24" i="47"/>
  <c r="BD32" i="47"/>
  <c r="AF24" i="47"/>
  <c r="AN24" i="47"/>
  <c r="AV24" i="47"/>
  <c r="BC24" i="47"/>
  <c r="L24" i="47"/>
  <c r="AO24" i="47"/>
  <c r="AO32" i="47"/>
  <c r="AB24" i="47"/>
  <c r="AI32" i="47"/>
  <c r="AQ32" i="47"/>
  <c r="AY24" i="47"/>
  <c r="AV32" i="47"/>
  <c r="V24" i="47"/>
  <c r="AJ24" i="47"/>
  <c r="AR24" i="47"/>
  <c r="AZ24" i="47"/>
  <c r="W32" i="47"/>
  <c r="AC24" i="47"/>
  <c r="BB32" i="47"/>
  <c r="P32" i="47"/>
  <c r="AT32" i="47"/>
  <c r="U32" i="47"/>
  <c r="AR32" i="47"/>
  <c r="AI24" i="47"/>
  <c r="AZ32" i="47"/>
  <c r="AP32" i="47"/>
  <c r="AH32" i="47"/>
  <c r="Z32" i="47"/>
  <c r="I32" i="47"/>
  <c r="AM32" i="47"/>
  <c r="W24" i="47"/>
  <c r="AY32" i="47"/>
  <c r="AQ24" i="47"/>
  <c r="Q32" i="47"/>
  <c r="F32" i="47"/>
  <c r="P24" i="47"/>
  <c r="H32" i="47"/>
  <c r="T32" i="47"/>
  <c r="R32" i="47"/>
  <c r="J24" i="47"/>
  <c r="N24" i="47"/>
  <c r="G8" i="47"/>
  <c r="H8" i="47" s="1"/>
  <c r="I8" i="47" s="1"/>
  <c r="J8" i="47" s="1"/>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I41" i="5"/>
  <c r="I30" i="5"/>
  <c r="G16" i="5"/>
  <c r="G20" i="5" s="1"/>
  <c r="I21" i="56"/>
  <c r="E57" i="68"/>
  <c r="S32" i="47"/>
  <c r="J32" i="47"/>
  <c r="N32" i="47"/>
  <c r="F24" i="47"/>
  <c r="G33" i="47" s="1"/>
  <c r="K24" i="47"/>
  <c r="L32" i="47"/>
  <c r="H24" i="47"/>
  <c r="O24" i="47"/>
  <c r="K32" i="47"/>
  <c r="Q24" i="47"/>
  <c r="G24" i="47"/>
  <c r="E99" i="6"/>
  <c r="D36" i="68" s="1"/>
  <c r="E80" i="6"/>
  <c r="D30" i="68" s="1"/>
  <c r="E19" i="5" l="1"/>
  <c r="D10" i="68" s="1"/>
  <c r="F18" i="5"/>
  <c r="F19" i="5" s="1"/>
  <c r="I42" i="5"/>
  <c r="I43" i="5" s="1"/>
  <c r="D57" i="68"/>
  <c r="H33" i="47"/>
  <c r="I33" i="47" s="1"/>
  <c r="J33" i="47" s="1"/>
  <c r="K33" i="47" s="1"/>
  <c r="L33" i="47" s="1"/>
  <c r="M33" i="47" s="1"/>
  <c r="N33" i="47" s="1"/>
  <c r="O33" i="47" s="1"/>
  <c r="P33" i="47" s="1"/>
  <c r="Q33" i="47" s="1"/>
  <c r="R33" i="47" s="1"/>
  <c r="S33" i="47" s="1"/>
  <c r="T33" i="47" s="1"/>
  <c r="U33" i="47" s="1"/>
  <c r="V33" i="47" s="1"/>
  <c r="W33" i="47" s="1"/>
  <c r="X33" i="47" s="1"/>
  <c r="Y33" i="47" s="1"/>
  <c r="Z33" i="47" s="1"/>
  <c r="AA33" i="47" s="1"/>
  <c r="AB33" i="47" s="1"/>
  <c r="AC33" i="47" s="1"/>
  <c r="AD33" i="47" s="1"/>
  <c r="AE33" i="47" s="1"/>
  <c r="E100" i="6"/>
  <c r="D37" i="68" l="1"/>
  <c r="E10" i="68"/>
  <c r="C57" i="68"/>
  <c r="D59" i="68"/>
  <c r="D62" i="68"/>
  <c r="D61" i="68"/>
  <c r="D60" i="68"/>
  <c r="D63" i="68"/>
  <c r="D58" i="68"/>
  <c r="C59" i="68" l="1"/>
  <c r="C58" i="68"/>
  <c r="C61" i="68"/>
  <c r="C62" i="68"/>
  <c r="C60" i="68"/>
  <c r="C63" i="68"/>
  <c r="F15" i="5" l="1"/>
  <c r="G79" i="68" l="1"/>
  <c r="D79" i="68"/>
  <c r="D70" i="68" l="1"/>
  <c r="N20" i="54"/>
  <c r="F70" i="68"/>
  <c r="R12" i="54"/>
  <c r="H70" i="68" s="1"/>
  <c r="P20" i="54"/>
  <c r="F79" i="68"/>
  <c r="R13" i="54"/>
  <c r="H79" i="68" s="1"/>
  <c r="C79" i="68"/>
  <c r="L13" i="54"/>
  <c r="D13" i="54" s="1"/>
  <c r="O13" i="54"/>
  <c r="E79" i="68" s="1"/>
  <c r="G70" i="68"/>
  <c r="Q20" i="54"/>
  <c r="C70" i="68"/>
  <c r="L12" i="54"/>
  <c r="O12" i="54"/>
  <c r="E70" i="68" s="1"/>
  <c r="M20" i="54"/>
  <c r="D12" i="54" l="1"/>
  <c r="D20" i="54" s="1"/>
  <c r="L20" i="54"/>
  <c r="E21" i="56" l="1"/>
  <c r="E11" i="5" s="1"/>
  <c r="E16" i="5" l="1"/>
  <c r="D9" i="68" l="1"/>
  <c r="E20" i="5"/>
  <c r="D11" i="68" s="1"/>
  <c r="F20" i="56" l="1"/>
  <c r="K79" i="34" l="1"/>
  <c r="N79" i="34" s="1"/>
  <c r="F14" i="5" l="1"/>
  <c r="K72" i="34" l="1"/>
  <c r="M72" i="34" l="1"/>
  <c r="N72" i="34" s="1"/>
  <c r="K68" i="34" l="1"/>
  <c r="M68" i="34" s="1"/>
  <c r="N68" i="34" s="1"/>
  <c r="K61" i="34"/>
  <c r="M61" i="34" s="1"/>
  <c r="N61" i="34" s="1"/>
  <c r="K70" i="34"/>
  <c r="M70" i="34" s="1"/>
  <c r="N70" i="34" s="1"/>
  <c r="K66" i="34"/>
  <c r="M66" i="34" s="1"/>
  <c r="N66" i="34" s="1"/>
  <c r="K60" i="34" l="1"/>
  <c r="K63" i="34"/>
  <c r="M63" i="34" s="1"/>
  <c r="N63" i="34" s="1"/>
  <c r="K69" i="34"/>
  <c r="M69" i="34" s="1"/>
  <c r="N69" i="34" s="1"/>
  <c r="K62" i="34"/>
  <c r="M62" i="34" s="1"/>
  <c r="N62" i="34" s="1"/>
  <c r="K67" i="34"/>
  <c r="M67" i="34" s="1"/>
  <c r="N67" i="34" s="1"/>
  <c r="K64" i="34"/>
  <c r="M64" i="34" s="1"/>
  <c r="N64" i="34" s="1"/>
  <c r="K73" i="34"/>
  <c r="M73" i="34" l="1"/>
  <c r="N73" i="34" s="1"/>
  <c r="M60" i="34"/>
  <c r="K65" i="34" l="1"/>
  <c r="M65" i="34" s="1"/>
  <c r="N65" i="34" s="1"/>
  <c r="N60" i="34"/>
  <c r="K71" i="34" l="1"/>
  <c r="M71" i="34" l="1"/>
  <c r="N71" i="34" l="1"/>
  <c r="K80" i="34" l="1"/>
  <c r="N80" i="34" s="1"/>
  <c r="K74" i="34" l="1"/>
  <c r="M74" i="34" s="1"/>
  <c r="N74" i="34" l="1"/>
  <c r="E10" i="47" l="1"/>
  <c r="E20" i="47"/>
  <c r="E13" i="47" l="1"/>
  <c r="E18" i="47"/>
  <c r="E12" i="47"/>
  <c r="D54" i="68" l="1"/>
  <c r="E11" i="47" l="1"/>
  <c r="C39" i="47" s="1"/>
  <c r="F58" i="68" l="1"/>
  <c r="E58" i="68"/>
  <c r="E22" i="47" l="1"/>
  <c r="E15" i="47" l="1"/>
  <c r="AE16" i="47"/>
  <c r="E16" i="47" l="1"/>
  <c r="C42" i="68" l="1"/>
  <c r="AE23" i="47" l="1"/>
  <c r="AE24" i="47" l="1"/>
  <c r="F59" i="68" l="1"/>
  <c r="E59" i="68"/>
  <c r="F60" i="68" l="1"/>
  <c r="E60" i="68"/>
  <c r="E28" i="47"/>
  <c r="C48" i="68" s="1"/>
  <c r="D48" i="68"/>
  <c r="G60" i="68"/>
  <c r="F61" i="68" l="1"/>
  <c r="E61" i="68"/>
  <c r="F62" i="68" l="1"/>
  <c r="E62" i="68"/>
  <c r="AE31" i="47"/>
  <c r="D50" i="68"/>
  <c r="G62" i="68"/>
  <c r="E30" i="47"/>
  <c r="C50" i="68" s="1"/>
  <c r="F63" i="68" l="1"/>
  <c r="E63" i="68"/>
  <c r="AF33" i="47"/>
  <c r="AE32" i="47"/>
  <c r="AG33" i="47" l="1"/>
  <c r="D53" i="68" s="1"/>
  <c r="D77" i="6" l="1"/>
  <c r="D74" i="6" l="1"/>
  <c r="L18" i="34"/>
  <c r="K81" i="34" l="1"/>
  <c r="O18" i="34" l="1"/>
  <c r="D76" i="6"/>
  <c r="D78" i="6" s="1"/>
  <c r="C28" i="68" l="1"/>
  <c r="N81" i="34" l="1"/>
  <c r="K75" i="34" l="1"/>
  <c r="M75" i="34" s="1"/>
  <c r="N75" i="34" l="1"/>
  <c r="F12" i="56" l="1"/>
  <c r="E26" i="47" l="1"/>
  <c r="C46" i="68" s="1"/>
  <c r="G58" i="68"/>
  <c r="D46" i="68"/>
  <c r="F11" i="56"/>
  <c r="F21" i="56" s="1"/>
  <c r="D21" i="56"/>
  <c r="D11" i="5" s="1"/>
  <c r="F11" i="5" l="1"/>
  <c r="D16" i="5"/>
  <c r="D20" i="5" l="1"/>
  <c r="F16" i="5"/>
  <c r="C9" i="68"/>
  <c r="E9" i="68" l="1"/>
  <c r="F20" i="5"/>
  <c r="C108" i="68"/>
  <c r="C109" i="68"/>
  <c r="C11" i="68"/>
  <c r="F28" i="5" l="1"/>
  <c r="F29" i="5"/>
  <c r="F26" i="5"/>
  <c r="F27" i="5"/>
  <c r="E11" i="68"/>
  <c r="F23" i="5" l="1"/>
  <c r="F25" i="5"/>
  <c r="F22" i="5" l="1"/>
  <c r="E17" i="16" l="1"/>
  <c r="I18" i="16" l="1"/>
  <c r="H18" i="16" l="1"/>
  <c r="E27" i="47" l="1"/>
  <c r="C47" i="68" s="1"/>
  <c r="D47" i="68"/>
  <c r="G59" i="68"/>
  <c r="K82" i="34" l="1"/>
  <c r="N82" i="34" l="1"/>
  <c r="K76" i="34" l="1"/>
  <c r="M76" i="34" s="1"/>
  <c r="N76" i="34" l="1"/>
  <c r="C29" i="68" l="1"/>
  <c r="D70" i="6" l="1"/>
  <c r="D36" i="6"/>
  <c r="D63" i="6"/>
  <c r="D29" i="6"/>
  <c r="D57" i="6"/>
  <c r="D22" i="6"/>
  <c r="D50" i="6"/>
  <c r="D35" i="6" l="1"/>
  <c r="D49" i="6"/>
  <c r="D69" i="6"/>
  <c r="D21" i="6"/>
  <c r="D28" i="6"/>
  <c r="D56" i="6" l="1"/>
  <c r="D54" i="6"/>
  <c r="L15" i="34"/>
  <c r="D14" i="6"/>
  <c r="D26" i="6"/>
  <c r="D30" i="6" s="1"/>
  <c r="L11" i="34"/>
  <c r="O11" i="34" s="1"/>
  <c r="D15" i="6"/>
  <c r="K53" i="34"/>
  <c r="D47" i="6"/>
  <c r="D51" i="6" s="1"/>
  <c r="L14" i="34"/>
  <c r="O14" i="34" s="1"/>
  <c r="O15" i="34" l="1"/>
  <c r="N53" i="34"/>
  <c r="D115" i="68" s="1"/>
  <c r="D58" i="6"/>
  <c r="D33" i="6"/>
  <c r="D37" i="6" s="1"/>
  <c r="L12" i="34"/>
  <c r="O12" i="34" s="1"/>
  <c r="D67" i="6"/>
  <c r="D71" i="6" s="1"/>
  <c r="L16" i="34"/>
  <c r="O16" i="34" s="1"/>
  <c r="D12" i="6"/>
  <c r="J53" i="34"/>
  <c r="D11" i="6"/>
  <c r="L9" i="34"/>
  <c r="C24" i="68"/>
  <c r="D19" i="6"/>
  <c r="D23" i="6" s="1"/>
  <c r="L10" i="34"/>
  <c r="O10" i="34" s="1"/>
  <c r="C21" i="68"/>
  <c r="C25" i="68" l="1"/>
  <c r="O9" i="34"/>
  <c r="C20" i="68"/>
  <c r="D61" i="6"/>
  <c r="D64" i="6" s="1"/>
  <c r="L17" i="34"/>
  <c r="O17" i="34" s="1"/>
  <c r="D13" i="6"/>
  <c r="D16" i="6" s="1"/>
  <c r="C27" i="68"/>
  <c r="C22" i="68"/>
  <c r="I53" i="34"/>
  <c r="C19" i="68" l="1"/>
  <c r="D80" i="6"/>
  <c r="C26" i="68"/>
  <c r="L53" i="34"/>
  <c r="O53" i="34"/>
  <c r="E30" i="5" l="1"/>
  <c r="C30" i="68"/>
  <c r="D12" i="68" l="1"/>
  <c r="F24" i="5"/>
  <c r="D30" i="5"/>
  <c r="C12" i="68" l="1"/>
  <c r="C115" i="68"/>
  <c r="F30" i="5"/>
  <c r="E12" i="68" l="1"/>
  <c r="D94" i="6" l="1"/>
  <c r="I19" i="16"/>
  <c r="H19" i="16"/>
  <c r="D49" i="68" l="1"/>
  <c r="E29" i="47"/>
  <c r="C49" i="68" s="1"/>
  <c r="AG31" i="47"/>
  <c r="G61" i="68"/>
  <c r="E31" i="47" l="1"/>
  <c r="C51" i="68" s="1"/>
  <c r="D51" i="68"/>
  <c r="G63" i="68"/>
  <c r="H84" i="34" l="1"/>
  <c r="K83" i="34"/>
  <c r="D91" i="6"/>
  <c r="G10" i="59"/>
  <c r="D93" i="6" l="1"/>
  <c r="D95" i="6" s="1"/>
  <c r="N83" i="34"/>
  <c r="H20" i="16"/>
  <c r="I20" i="16"/>
  <c r="I17" i="16" s="1"/>
  <c r="E40" i="5" l="1"/>
  <c r="H17" i="16"/>
  <c r="C32" i="68"/>
  <c r="E21" i="47" l="1"/>
  <c r="D40" i="5"/>
  <c r="F40" i="5" l="1"/>
  <c r="E19" i="47" l="1"/>
  <c r="AG23" i="47"/>
  <c r="AG24" i="47" l="1"/>
  <c r="AH33" i="47" s="1"/>
  <c r="AI33" i="47" s="1"/>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BG33" i="47" s="1"/>
  <c r="BH33" i="47" s="1"/>
  <c r="AG32" i="47"/>
  <c r="E23" i="47"/>
  <c r="C43" i="68" l="1"/>
  <c r="E24" i="47"/>
  <c r="D52" i="68"/>
  <c r="E32" i="47"/>
  <c r="D105" i="68" l="1"/>
  <c r="C44" i="68"/>
  <c r="D106" i="68"/>
  <c r="C52" i="68"/>
  <c r="D104" i="68" s="1"/>
  <c r="E36" i="59" l="1"/>
  <c r="E36" i="16" l="1"/>
  <c r="D87" i="6" l="1"/>
  <c r="J84" i="34"/>
  <c r="D83" i="6"/>
  <c r="G84" i="34"/>
  <c r="K77" i="34"/>
  <c r="M77" i="34" l="1"/>
  <c r="N77" i="34"/>
  <c r="K84" i="34"/>
  <c r="N84" i="34" l="1"/>
  <c r="M84" i="34"/>
  <c r="D86" i="6"/>
  <c r="D88" i="6" s="1"/>
  <c r="C31" i="68" l="1"/>
  <c r="D116" i="68"/>
  <c r="G9" i="59" l="1"/>
  <c r="G36" i="59" s="1"/>
  <c r="I12" i="16" l="1"/>
  <c r="H12" i="16"/>
  <c r="D35" i="5" l="1"/>
  <c r="H36" i="16"/>
  <c r="E35" i="5"/>
  <c r="E41" i="5" s="1"/>
  <c r="I36" i="16"/>
  <c r="F35" i="5" l="1"/>
  <c r="D41" i="5"/>
  <c r="D13" i="68"/>
  <c r="E42" i="5"/>
  <c r="E43" i="5" l="1"/>
  <c r="D15" i="68" s="1"/>
  <c r="D14" i="68"/>
  <c r="D42" i="5"/>
  <c r="C111" i="68" s="1"/>
  <c r="C13" i="68"/>
  <c r="C116" i="68"/>
  <c r="F41" i="5"/>
  <c r="F42" i="5" l="1"/>
  <c r="E13" i="68"/>
  <c r="D43" i="5"/>
  <c r="C15" i="68" s="1"/>
  <c r="C14" i="68"/>
  <c r="C110" i="68"/>
  <c r="F43" i="5" l="1"/>
  <c r="E14" i="68"/>
  <c r="E15" i="68" l="1"/>
  <c r="C8" i="52"/>
  <c r="C35" i="68" l="1"/>
  <c r="C34" i="68"/>
  <c r="C33" i="68"/>
  <c r="D99" i="6"/>
  <c r="C36" i="68" l="1"/>
  <c r="D100" i="6"/>
  <c r="C105" i="68"/>
  <c r="C106" i="68" l="1"/>
  <c r="C37" i="68"/>
  <c r="C104" i="68" s="1"/>
  <c r="C9" i="52"/>
  <c r="C10" i="52" l="1"/>
  <c r="C38" i="68" s="1"/>
</calcChain>
</file>

<file path=xl/sharedStrings.xml><?xml version="1.0" encoding="utf-8"?>
<sst xmlns="http://schemas.openxmlformats.org/spreadsheetml/2006/main" count="3067" uniqueCount="1808">
  <si>
    <t>Category</t>
  </si>
  <si>
    <t>Buildings</t>
  </si>
  <si>
    <t>Depreciation</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</si>
  <si>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</si>
  <si>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</si>
  <si>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</si>
  <si>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</si>
  <si>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</si>
  <si>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</si>
  <si>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</si>
  <si>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</si>
  <si>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</si>
  <si>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</si>
  <si>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</si>
  <si>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</si>
  <si>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</si>
  <si>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</si>
  <si>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</si>
  <si>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</si>
  <si>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</si>
  <si>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</si>
  <si>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</si>
  <si>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</si>
  <si>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</si>
  <si>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</si>
  <si>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</si>
  <si>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</si>
  <si>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</si>
  <si>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</si>
  <si>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</si>
  <si>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</si>
  <si>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</si>
  <si>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</si>
  <si>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</si>
  <si>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</si>
  <si>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</si>
  <si>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</si>
  <si>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</si>
  <si>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</si>
  <si>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</si>
  <si>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</si>
  <si>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</si>
  <si>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</si>
  <si>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</si>
  <si>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</si>
  <si>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</si>
  <si>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</si>
  <si>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</si>
  <si>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</si>
  <si>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</si>
  <si>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</si>
  <si>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</si>
  <si>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</si>
  <si>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</si>
  <si>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</si>
  <si>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</si>
  <si>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</si>
  <si>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</si>
  <si>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</si>
  <si>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</si>
  <si>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</si>
  <si>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</si>
  <si>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</si>
  <si>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</si>
  <si>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</si>
  <si>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</si>
  <si>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</si>
  <si>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</si>
  <si>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Other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</si>
  <si>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</si>
  <si>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</si>
  <si>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</si>
  <si>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</si>
  <si>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</si>
  <si>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</si>
  <si>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</si>
  <si>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</si>
  <si>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</si>
  <si>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</si>
  <si>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</si>
  <si>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</si>
  <si>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</si>
  <si>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</si>
  <si>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</si>
  <si>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</si>
  <si>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</si>
  <si>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</si>
  <si>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</si>
  <si>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</si>
  <si>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</si>
  <si>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</si>
  <si>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</si>
  <si>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</si>
  <si>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</si>
  <si>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</si>
  <si>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</si>
  <si>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</si>
  <si>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</si>
  <si>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</si>
  <si>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</si>
  <si>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</si>
  <si>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</si>
  <si>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</si>
  <si>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</si>
  <si>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</si>
  <si>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</si>
  <si>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</si>
  <si>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</si>
  <si>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</si>
  <si>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</si>
  <si>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</si>
  <si>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</si>
  <si>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</si>
  <si>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</si>
  <si>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</si>
  <si>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</si>
  <si>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</si>
  <si>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</si>
  <si>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</si>
  <si>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</si>
  <si>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</si>
  <si>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</si>
  <si>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</si>
  <si>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</si>
  <si>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</si>
  <si>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</si>
  <si>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</si>
  <si>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</si>
  <si>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</si>
  <si>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</si>
  <si>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</si>
  <si>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</si>
  <si>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</si>
  <si>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</si>
  <si>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</si>
  <si>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</si>
  <si>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</si>
  <si>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</si>
  <si>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</si>
  <si>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</si>
  <si>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</si>
  <si>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</si>
  <si>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</si>
  <si>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</si>
  <si>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</si>
  <si>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</si>
  <si>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</si>
  <si>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</si>
  <si>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</si>
  <si>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</si>
  <si>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</si>
  <si>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non-depreciable pipeline assets</t>
  </si>
  <si>
    <t>Data validation lists</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</si>
  <si>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</si>
  <si>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</si>
  <si>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</si>
  <si>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</si>
  <si>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</si>
  <si>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</si>
  <si>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</si>
  <si>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</si>
  <si>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</si>
  <si>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</si>
  <si>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</si>
  <si>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</si>
  <si>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</si>
  <si>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</si>
  <si>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</si>
  <si>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</si>
  <si>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</si>
  <si>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</si>
  <si>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</si>
  <si>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</si>
  <si>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</si>
  <si>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</si>
  <si>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</si>
  <si>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</si>
  <si>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</si>
  <si>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</si>
  <si>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</si>
  <si>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</si>
  <si>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</si>
  <si>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</si>
  <si>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</si>
  <si>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</si>
  <si>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</si>
  <si>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</si>
  <si>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</si>
  <si>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</si>
  <si>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</si>
  <si>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</si>
  <si>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</si>
  <si>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</si>
  <si>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</si>
  <si>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</si>
  <si>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</si>
  <si>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</si>
  <si>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</si>
  <si>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</si>
  <si>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</si>
  <si>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</si>
  <si>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</si>
  <si>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</si>
  <si>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</si>
  <si>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</si>
  <si>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</si>
  <si>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</si>
  <si>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</si>
  <si>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</si>
  <si>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</si>
  <si>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</si>
  <si>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</si>
  <si>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</si>
  <si>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</si>
  <si>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</si>
  <si>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</si>
  <si>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</si>
  <si>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</si>
  <si>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</si>
  <si>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</si>
  <si>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</si>
  <si>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</si>
  <si>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</si>
  <si>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</si>
  <si>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</si>
  <si>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</si>
  <si>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</si>
  <si>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</si>
  <si>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</si>
  <si>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</si>
  <si>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</si>
  <si>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</si>
  <si>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</si>
  <si>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</si>
  <si>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</si>
  <si>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</si>
  <si>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</si>
  <si>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</si>
  <si>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</si>
  <si>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</si>
  <si>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Reporting Period</t>
  </si>
  <si>
    <t>Date</t>
  </si>
  <si>
    <t>ERA amendment#</t>
  </si>
  <si>
    <t>Worksheet</t>
  </si>
  <si>
    <t>Table</t>
  </si>
  <si>
    <t>Cell</t>
  </si>
  <si>
    <t>Change</t>
  </si>
  <si>
    <t>Reason</t>
  </si>
  <si>
    <t>Formula updated</t>
  </si>
  <si>
    <t>3.1 Pipeline asset useful life</t>
  </si>
  <si>
    <t>Amendment record</t>
  </si>
  <si>
    <t>New worksheet inserted</t>
  </si>
  <si>
    <t>2. Revenue and expenses</t>
  </si>
  <si>
    <t>F13</t>
  </si>
  <si>
    <t>Formula corrected</t>
  </si>
  <si>
    <t>Formula amended to sum both elements of 'Direct revenue' to get 'Total direct revenue'.</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</si>
  <si>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</si>
  <si>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</si>
  <si>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</si>
  <si>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</si>
  <si>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</si>
  <si>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</si>
  <si>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</si>
  <si>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</si>
  <si>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</si>
  <si>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</si>
  <si>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</si>
  <si>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</si>
  <si>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</si>
  <si>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</si>
  <si>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</si>
  <si>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</si>
  <si>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</si>
  <si>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Formulae updated to include leased assets</t>
  </si>
  <si>
    <t xml:space="preserve">D14, D19, D25, D31, D37, D43, D49, D59 </t>
  </si>
  <si>
    <t>Formulae corrected</t>
  </si>
  <si>
    <t>3.1.1</t>
  </si>
  <si>
    <t>Allow for lease asset information</t>
  </si>
  <si>
    <t>Cover</t>
  </si>
  <si>
    <t>D31:F32</t>
  </si>
  <si>
    <t>To be visible.</t>
  </si>
  <si>
    <t>1.1 Financial performance</t>
  </si>
  <si>
    <t>1.1.1</t>
  </si>
  <si>
    <t>C10</t>
  </si>
  <si>
    <t>Formatting - changed from Accounting Comma to Percentage Percent</t>
  </si>
  <si>
    <t>To disclose percentage with appropriate signage</t>
  </si>
  <si>
    <t>3.3 Depreciation amortisation</t>
  </si>
  <si>
    <t>3.3.2</t>
  </si>
  <si>
    <t>L58:L78</t>
  </si>
  <si>
    <t>Insert column</t>
  </si>
  <si>
    <t>To explicitly allow for prior period depreciation</t>
  </si>
  <si>
    <t>Row 59</t>
  </si>
  <si>
    <t>D58</t>
  </si>
  <si>
    <t>D9:D52</t>
  </si>
  <si>
    <t>List updated</t>
  </si>
  <si>
    <t>4 Recovered Capital</t>
  </si>
  <si>
    <t>Rows 15, 22, 29</t>
  </si>
  <si>
    <t>New items inserted to record Leased Assets</t>
  </si>
  <si>
    <t>E15, E22 and E29</t>
  </si>
  <si>
    <t>Formula added</t>
  </si>
  <si>
    <t>F16:BH16 and F23:BH23</t>
  </si>
  <si>
    <t>3.3.1 and 3.3.2</t>
  </si>
  <si>
    <t>B5, B56, K7, G58, J58 and M58</t>
  </si>
  <si>
    <t>Headings updated for clarity</t>
  </si>
  <si>
    <t>Reformat</t>
  </si>
  <si>
    <t>E60:E77</t>
  </si>
  <si>
    <t>E9:E52</t>
  </si>
  <si>
    <t>Table 3.3.1: Pipeline assets at cost</t>
  </si>
  <si>
    <t>Additions, capitalised maintenance and disposals must be reported on a cumulative basis</t>
  </si>
  <si>
    <t>Disposals or Early termination</t>
  </si>
  <si>
    <t>Prior years' accumulated depreciation</t>
  </si>
  <si>
    <t>Table 3.3.2: Shared assets at cost</t>
  </si>
  <si>
    <t>Leased Assets</t>
  </si>
  <si>
    <t>Closing leased asset carrying value</t>
  </si>
  <si>
    <t>Shared leased assets</t>
  </si>
  <si>
    <t>D9:D38</t>
  </si>
  <si>
    <t>Formatting</t>
  </si>
  <si>
    <t>Leased Asset</t>
  </si>
  <si>
    <t>Leased Asset Interest/Financing Charge</t>
  </si>
  <si>
    <t>A7</t>
  </si>
  <si>
    <t>a typographical error fixed.</t>
  </si>
  <si>
    <t>Corrected the spelling from 'insructions' to 'instructions'.</t>
  </si>
  <si>
    <t>Dark cyan = ERA instructions/headings</t>
  </si>
  <si>
    <t>D7</t>
  </si>
  <si>
    <t>Corrected the spelling from 'acqusition' to 'acquisition'.</t>
  </si>
  <si>
    <t>D18</t>
  </si>
  <si>
    <t>Construction cost or acquisition cost (where allowed) apportioned</t>
  </si>
  <si>
    <t>The cells have been reformatted to show dd/mm/yyyy</t>
  </si>
  <si>
    <t>Formulae amended to include prior year accumulated depreciation plus current year depreciation.  It was only picking up current year depreciation.</t>
  </si>
  <si>
    <t>This sheet captures the changes made to this non scheme financial reporting template.</t>
  </si>
  <si>
    <t>B21:F26 and B33:F38</t>
  </si>
  <si>
    <t>D60:D77</t>
  </si>
  <si>
    <t>D69:E69 and D84:E84</t>
  </si>
  <si>
    <t>Tab renamed 3.3 Depreciation amortisation</t>
  </si>
  <si>
    <t>To record additions and improvements capitalised</t>
  </si>
  <si>
    <t>To only pick up initial acquisition costs</t>
  </si>
  <si>
    <t>Added Leased assets to drop list</t>
  </si>
  <si>
    <t>Added Shared leased assets to drop list</t>
  </si>
  <si>
    <t>To sum columns F to BH for respective items</t>
  </si>
  <si>
    <t>To include Leased Assets in total</t>
  </si>
  <si>
    <t>A25:E25</t>
  </si>
  <si>
    <t>Question added</t>
  </si>
  <si>
    <t>To record publication date of the report</t>
  </si>
  <si>
    <t>A27:E27</t>
  </si>
  <si>
    <t>To record the date to which the reported information is current</t>
  </si>
  <si>
    <t>A29:K29</t>
  </si>
  <si>
    <t>Summary</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</si>
  <si>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</si>
  <si>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</si>
  <si>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</si>
  <si>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</si>
  <si>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</si>
  <si>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</si>
  <si>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</si>
  <si>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</si>
  <si>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</si>
  <si>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</si>
  <si>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</si>
  <si>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I16</t>
  </si>
  <si>
    <t xml:space="preserve">To include new revenue categories and correctly calculate the ‘total direct revenue’ </t>
  </si>
  <si>
    <t>2.1 Revenue by service</t>
  </si>
  <si>
    <t>2.1.1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</si>
  <si>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</si>
  <si>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</si>
  <si>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</si>
  <si>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</si>
  <si>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 xml:space="preserve"> “Park and park and loan services” is split into two rows: “Park services” (row 16) and “Park and loan services (row 17) to be consistent with service categories in Table 1.2.</t>
  </si>
  <si>
    <t>Row 20</t>
  </si>
  <si>
    <t>Description renamed</t>
  </si>
  <si>
    <t>I21</t>
  </si>
  <si>
    <t>To correctly calculate the ‘total service revenue’.</t>
  </si>
  <si>
    <t>2.2 Revenue contributions</t>
  </si>
  <si>
    <t>2.2.1</t>
  </si>
  <si>
    <t>E9:E14</t>
  </si>
  <si>
    <t>To add sum formula (E=C+D)</t>
  </si>
  <si>
    <t>2.3 Indirect revenue</t>
  </si>
  <si>
    <t>2.3.1</t>
  </si>
  <si>
    <t>E2:G4</t>
  </si>
  <si>
    <t>To prompt operators to include sufficient information on their basis of preparation, explaining allocation methodologies and basis of allocators.</t>
  </si>
  <si>
    <t>2.4 Shared costs</t>
  </si>
  <si>
    <t>2.4.1</t>
  </si>
  <si>
    <t xml:space="preserve">To correct double counting of other shared costs. </t>
  </si>
  <si>
    <t>Formatting changed</t>
  </si>
  <si>
    <t>To remove uppercase in some words.</t>
  </si>
  <si>
    <t>Headings added</t>
  </si>
  <si>
    <t>Add headings ‘Pipeline assets’ and ‘Shared supporting assets allocated’ to improve clarity of asset categories.</t>
  </si>
  <si>
    <t>C82</t>
  </si>
  <si>
    <t>Column C</t>
  </si>
  <si>
    <t>3.1 Asset useful life</t>
  </si>
  <si>
    <t>Tab renamed</t>
  </si>
  <si>
    <t>Change format to 'short date'</t>
  </si>
  <si>
    <t>3.2 Asset impairment</t>
  </si>
  <si>
    <t>D8:D22
D28:D54
G28:G54</t>
  </si>
  <si>
    <t>To be consistent with the categories in Table 3.1</t>
  </si>
  <si>
    <t>G53</t>
  </si>
  <si>
    <t>To add sum formula</t>
  </si>
  <si>
    <t>Numbers formatted to the nearest whole number</t>
  </si>
  <si>
    <t>3.4 Shared supporting assets</t>
  </si>
  <si>
    <t>3.4.1</t>
  </si>
  <si>
    <t>D9:D40</t>
  </si>
  <si>
    <t>List created</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</si>
  <si>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</si>
  <si>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</si>
  <si>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</si>
  <si>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</si>
  <si>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</si>
  <si>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</si>
  <si>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F31:BH31</t>
  </si>
  <si>
    <t>To exclude row 25 which is not an input cell</t>
  </si>
  <si>
    <t>F8:BH8</t>
  </si>
  <si>
    <t>To adjust formula to display year and allow cross-referencing with the Summary tab</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</si>
  <si>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</si>
  <si>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</si>
  <si>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</si>
  <si>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</si>
  <si>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</si>
  <si>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To be consistent with other worksheets</t>
  </si>
  <si>
    <t>F10:BJ10</t>
  </si>
  <si>
    <t>Headings amended
Formatting changed</t>
  </si>
  <si>
    <t>All worksheets</t>
  </si>
  <si>
    <t>Numerical cells</t>
  </si>
  <si>
    <t>Publication date of this report:</t>
  </si>
  <si>
    <t>Reported information is current at:</t>
  </si>
  <si>
    <t>Has any information in this template been amended since last published within this current reporting period?</t>
  </si>
  <si>
    <t>Amendment reference</t>
  </si>
  <si>
    <t>All numbers are expressed in $nominal</t>
  </si>
  <si>
    <t>Revenues and expenses (Table 2.1)</t>
  </si>
  <si>
    <t>Shared costs allocated</t>
  </si>
  <si>
    <t>Earnings before interest and tax (EBIT)</t>
  </si>
  <si>
    <t xml:space="preserve">Statement of pipeline assets (Table 3.1) </t>
  </si>
  <si>
    <t>Cumulative value as at current reporting period</t>
  </si>
  <si>
    <t>Cumulative value as at previous reporting period</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</si>
  <si>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</si>
  <si>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</si>
  <si>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</si>
  <si>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</si>
  <si>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</si>
  <si>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</si>
  <si>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</si>
  <si>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</si>
  <si>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</si>
  <si>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</si>
  <si>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</si>
  <si>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</si>
  <si>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return of capital</t>
  </si>
  <si>
    <t>Opening asset value</t>
  </si>
  <si>
    <t>Rate of return (WACC)</t>
  </si>
  <si>
    <t>For information only - yearly percentage change</t>
  </si>
  <si>
    <t xml:space="preserve">Weighted average price (Table 5.1) </t>
  </si>
  <si>
    <t>Revenue 
$'000</t>
  </si>
  <si>
    <t>MDQ 
Total TJ</t>
  </si>
  <si>
    <t>WAP 
$/GJ</t>
  </si>
  <si>
    <t>Total 
TJ</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</si>
  <si>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</si>
  <si>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</si>
  <si>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</si>
  <si>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</si>
  <si>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</si>
  <si>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</si>
  <si>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</si>
  <si>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</si>
  <si>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Exempt services</t>
  </si>
  <si>
    <t xml:space="preserve">For information only </t>
  </si>
  <si>
    <t>As reported in 'Statement of pipeline assets'</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</si>
  <si>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</si>
  <si>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</si>
  <si>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</si>
  <si>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</si>
  <si>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</si>
  <si>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</si>
  <si>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</si>
  <si>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</si>
  <si>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</si>
  <si>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</si>
  <si>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</si>
  <si>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</si>
  <si>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 xml:space="preserve"> Firm forward haul transportation service</t>
  </si>
  <si>
    <t xml:space="preserve"> Firm stand-alone compression service</t>
  </si>
  <si>
    <t xml:space="preserve"> Interruptible or as available stand-alone compression service</t>
  </si>
  <si>
    <t>Government contribution revenue</t>
  </si>
  <si>
    <t>Indirect operating expenses</t>
  </si>
  <si>
    <t>Impairment losses (nature of the impairment loss)</t>
  </si>
  <si>
    <t>Park services</t>
  </si>
  <si>
    <t>Park and loan services</t>
  </si>
  <si>
    <t>Other pipeline revenue (if relevant)</t>
  </si>
  <si>
    <t>Please ensure allocation methodologies are explained in sufficient detail in the Basis of Preparation as required under section 3.2.4 of the Guideline</t>
  </si>
  <si>
    <t>Pipeline Assets</t>
  </si>
  <si>
    <t>Capitalised maintenance or improvements</t>
  </si>
  <si>
    <t>Disposals or early termination (at cost)</t>
  </si>
  <si>
    <t>Initial construction or acquisition costs</t>
  </si>
  <si>
    <t>Disposal or early termination (at cost)</t>
  </si>
  <si>
    <t>Odorant plants</t>
  </si>
  <si>
    <t>Closing odorant plants carrying value</t>
  </si>
  <si>
    <t>Depreciation (Amortisation)</t>
  </si>
  <si>
    <t>Shared supporting assets allocated</t>
  </si>
  <si>
    <t>Depreciation (amortisation)</t>
  </si>
  <si>
    <t>Closing shared leased asset carrying value</t>
  </si>
  <si>
    <t>Initial construction or acquisition cost</t>
  </si>
  <si>
    <t>Current year depreciation</t>
  </si>
  <si>
    <t xml:space="preserve">Yes </t>
  </si>
  <si>
    <t>No</t>
  </si>
  <si>
    <t>rsharedassets</t>
  </si>
  <si>
    <t>rpipelines</t>
  </si>
  <si>
    <t>ryesno</t>
  </si>
  <si>
    <t>Depreciation and amortisation</t>
  </si>
  <si>
    <t>For information</t>
  </si>
  <si>
    <t>Has there been any use of estimates to allocate revenue to each transportation service?</t>
  </si>
  <si>
    <t>Basis of preparation reference</t>
  </si>
  <si>
    <t>Revenue $'000</t>
  </si>
  <si>
    <t>MDQ
Total TJ*</t>
  </si>
  <si>
    <t>$ '000</t>
  </si>
  <si>
    <t>* MDQ (Total TJ) = sum of MDQ’s over the reporting period in TJs</t>
  </si>
  <si>
    <t>Row 22</t>
  </si>
  <si>
    <t>Explanatory note added</t>
  </si>
  <si>
    <t>Date cells</t>
  </si>
  <si>
    <t>Amend relevant date cells to ensure format is in date style</t>
  </si>
  <si>
    <r>
      <t xml:space="preserve">To clarify the MDQ unit above as:
</t>
    </r>
    <r>
      <rPr>
        <i/>
        <sz val="10"/>
        <rFont val="Arial"/>
        <family val="2"/>
      </rPr>
      <t xml:space="preserve">Total TJ = sum of MDQ’s over the reporting period in TJs </t>
    </r>
  </si>
  <si>
    <t>Row 16</t>
  </si>
  <si>
    <t>Replaced "Distribution/transmission revenue" (originally C19) with "Other pipeline services (if relevant)" (now C20) to be consistent with Table 2.1.</t>
  </si>
  <si>
    <t>Formula added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</si>
  <si>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</si>
  <si>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3. Statement of pipeline assets</t>
  </si>
  <si>
    <t>4. Recovered Capital</t>
  </si>
  <si>
    <t>Renamed 'shared supporting assets' to 'shared property, plant and equipment' to be consistent with the labelling between worksheets</t>
  </si>
  <si>
    <t>Changed format from number to 'short date'</t>
  </si>
  <si>
    <t>B1</t>
  </si>
  <si>
    <t>To be consistent with tab name</t>
  </si>
  <si>
    <t>To be consistent with the labelling of categories in Table 3.1</t>
  </si>
  <si>
    <t>B58:N59</t>
  </si>
  <si>
    <t>Cell colour changed to be consistent with other tables</t>
  </si>
  <si>
    <t>To add dropdown list consistent with the categories in Table 3.1</t>
  </si>
  <si>
    <t>Minor punctuation amendment</t>
  </si>
  <si>
    <t>5. Weighted average price</t>
  </si>
  <si>
    <t>C19:20</t>
  </si>
  <si>
    <t>To be consistent with other tables</t>
  </si>
  <si>
    <t>Contents</t>
  </si>
  <si>
    <t>Contents updated</t>
  </si>
  <si>
    <t>To update formula following changes in asset categories/ sub-categories,  and correct previous errors.</t>
  </si>
  <si>
    <t>As reported in 'Recovered capital'</t>
  </si>
  <si>
    <t>Rows added
Sub-categories amended
Formatting changed</t>
  </si>
  <si>
    <t>C29:D36</t>
  </si>
  <si>
    <t>List added</t>
  </si>
  <si>
    <t>To add a yes/no dropdown list, consistent with other rows.</t>
  </si>
  <si>
    <t>Amend relevant numerical cells to ensure format is in comma style, negative values in brackets and rounded off to nearest whole number</t>
  </si>
  <si>
    <t>Leased assets</t>
  </si>
  <si>
    <t>C34 and C39</t>
  </si>
  <si>
    <t>F11 and I11</t>
  </si>
  <si>
    <t>C10 and C21</t>
  </si>
  <si>
    <t xml:space="preserve">H36 and I36 </t>
  </si>
  <si>
    <t>C11 and C16</t>
  </si>
  <si>
    <t>C8 and C81</t>
  </si>
  <si>
    <t>H7, J7, G58 and L58</t>
  </si>
  <si>
    <t>F9:F52 and F60:F77</t>
  </si>
  <si>
    <t>Rows 33 and 34</t>
  </si>
  <si>
    <t>B2 and C3</t>
  </si>
  <si>
    <t>Heading (units) amended and format changed for clarity and consistency with formula:
- revenues in $'000
- MDQ in Total TJ
- WAP in $/GJ</t>
  </si>
  <si>
    <t>Closing shared property, plant and equipment carrying value</t>
  </si>
  <si>
    <t>Column E</t>
  </si>
  <si>
    <t>Sydney</t>
  </si>
  <si>
    <t>PO Box R41</t>
  </si>
  <si>
    <t>Royal Exchange</t>
  </si>
  <si>
    <t>NSW</t>
  </si>
  <si>
    <t>APARegReporting@apa.com.au</t>
  </si>
  <si>
    <t>4. Recovered capital</t>
  </si>
  <si>
    <t>Transmission</t>
  </si>
  <si>
    <t>Corporate operating expenditure</t>
  </si>
  <si>
    <t>Shared leased interest</t>
  </si>
  <si>
    <t>Shared leased asset depreciation</t>
  </si>
  <si>
    <t>5-80</t>
  </si>
  <si>
    <t>N/A</t>
  </si>
  <si>
    <t>Various</t>
  </si>
  <si>
    <t>Per leased asset life</t>
  </si>
  <si>
    <t>2.4.6</t>
  </si>
  <si>
    <t>2.4.5</t>
  </si>
  <si>
    <t>Information Technology</t>
  </si>
  <si>
    <t>During FY13</t>
  </si>
  <si>
    <t>During FY14</t>
  </si>
  <si>
    <t>During FY15</t>
  </si>
  <si>
    <t>During FY16</t>
  </si>
  <si>
    <t>During FY17</t>
  </si>
  <si>
    <t>During FY18</t>
  </si>
  <si>
    <t>During FY19</t>
  </si>
  <si>
    <t>During FY20</t>
  </si>
  <si>
    <t>During FY21</t>
  </si>
  <si>
    <t>3.2.3</t>
  </si>
  <si>
    <t>3.2.2</t>
  </si>
  <si>
    <t>3.2.5</t>
  </si>
  <si>
    <t>3.2.4</t>
  </si>
  <si>
    <t>Column D</t>
  </si>
  <si>
    <t>A1</t>
  </si>
  <si>
    <t>Expenses</t>
  </si>
  <si>
    <t>Western Australia</t>
  </si>
  <si>
    <t>FY20</t>
  </si>
  <si>
    <t>FY19</t>
  </si>
  <si>
    <t>FY21</t>
  </si>
  <si>
    <t>Murrin Murrin Lateral</t>
  </si>
  <si>
    <t>3.2.1</t>
  </si>
  <si>
    <t>2.3.1 &amp; 2.3.1.1</t>
  </si>
  <si>
    <t>2.3.2</t>
  </si>
  <si>
    <t>2.3.2.1</t>
  </si>
  <si>
    <t>2.4.4</t>
  </si>
  <si>
    <t>2.3.2.2</t>
  </si>
  <si>
    <t>Customer Contributions</t>
  </si>
  <si>
    <t>APA OPERATIONS PTY LIMITED</t>
  </si>
  <si>
    <t>79 123 090 933</t>
  </si>
  <si>
    <t>Per Appendix A - Pipeline asset lives</t>
  </si>
  <si>
    <t>Indefinite</t>
  </si>
  <si>
    <t>During FY08</t>
  </si>
  <si>
    <t>During FY09</t>
  </si>
  <si>
    <t>During FY10</t>
  </si>
  <si>
    <t>During FY11</t>
  </si>
  <si>
    <t>During FY12</t>
  </si>
  <si>
    <t>Compressor station and other Stay in Business items</t>
  </si>
  <si>
    <t>1998</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</si>
  <si>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</si>
  <si>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</si>
  <si>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To add hyperlink to Summary worksheet and reflect changes in worksheet names (3.1, 3.2 and 3.3)</t>
  </si>
  <si>
    <t>To express percentage in two decimal places</t>
  </si>
  <si>
    <t>Remove uppercase in some words. Corresponding cells in original template are C31 and C36.</t>
  </si>
  <si>
    <t>To amend formula to sum up D11 and E11 and G11 and H11, respectively</t>
  </si>
  <si>
    <t>To delete categories that do not fall under 'service revenue':
-	'Customer contribution revenue' 
-	'Profit from sale of fixed assets'
-	‘Other direct revenue’
These categories are moved to Table 2.1. See amendment # 37.</t>
  </si>
  <si>
    <t>Row split</t>
  </si>
  <si>
    <t>Row 36</t>
  </si>
  <si>
    <t>Change format of totals to 'bold' font</t>
  </si>
  <si>
    <t>Columns D and E
(D66, D33:E33, D71:E71, D80:E80, D83:D87, D90:D94 and D99:E99)</t>
  </si>
  <si>
    <t>Renamed from 3.1 "Pipeline asset useful life" to "Asset useful life' to be consistent with the heading of the worksheet. Worksheet contains shared assets other than pipeline assets.</t>
  </si>
  <si>
    <t>Data entry deleted</t>
  </si>
  <si>
    <t>To remove data entries under 'Acquisition date' column</t>
  </si>
  <si>
    <t>Renamed from 3.2 "Pipeline asset impairment" to "Asset impairment' to be consistent with the heading of the worksheet. Worksheet contains shared assets other than pipeline assets.</t>
  </si>
  <si>
    <t>3.2.1 and 
3.2.2</t>
  </si>
  <si>
    <t>3.3.1 and 
3.3.2</t>
  </si>
  <si>
    <t>3.3.1and
3.3.2</t>
  </si>
  <si>
    <t>3.3.1 and
3.3.2</t>
  </si>
  <si>
    <t>To remove data entries under Acquisition date column</t>
  </si>
  <si>
    <t>Input cells</t>
  </si>
  <si>
    <t>Amend relevant input cells to ensure font colour is blue</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</si>
  <si>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</si>
  <si>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</si>
  <si>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</si>
  <si>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</si>
  <si>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</si>
  <si>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</si>
  <si>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</si>
  <si>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</si>
  <si>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</si>
  <si>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Table reference</t>
  </si>
  <si>
    <t>APA has counted each contracting entity as a separate customer to determine customer numbers for each pipeline.</t>
  </si>
  <si>
    <t>Pipeline Services listed are those contracted to customers within the reporting period for the pipeline. Some services, in particular non-firm services, may be contracted but not used.</t>
  </si>
  <si>
    <t xml:space="preserve">APA has reported the shared assets information per fiscal year from date of acquisition. </t>
  </si>
  <si>
    <t>New assets are reported as commissioned with depreciation assumed in the next fiscal year.</t>
  </si>
  <si>
    <t xml:space="preserve">Net tax liabilities incorporates mid-year tax depreciation for capital expenditure incurred during the fiscal year. </t>
  </si>
  <si>
    <t>4.1.1</t>
  </si>
  <si>
    <t>In accordance with the Guideline, APA has not reported revenue in respect of exempt services against the relevant service category in Table 5.1. Instead, revenue associated with exempt services is aggregated and reported under “Total exempt services” in Table 5.1.</t>
  </si>
  <si>
    <t>APA amendment#</t>
  </si>
  <si>
    <t>APA Amendment record</t>
  </si>
  <si>
    <t>N7</t>
  </si>
  <si>
    <t>1/7/2019 to 30/6/2020</t>
  </si>
  <si>
    <t>C116</t>
  </si>
  <si>
    <t>Formula change</t>
  </si>
  <si>
    <t>Formula updated to include shared leased asset depreciation reported under other Other shared costs in tab 2.4 Shared costs</t>
  </si>
  <si>
    <t>4.4.1</t>
  </si>
  <si>
    <t>4.4.2</t>
  </si>
  <si>
    <t>4.4.3</t>
  </si>
  <si>
    <t>Murrin Offtake Station Upgrade and other Stay in Business items</t>
  </si>
  <si>
    <t>Murrin pipeline and other Stay in Business items</t>
  </si>
  <si>
    <t>I29</t>
  </si>
  <si>
    <t>Wrap text</t>
  </si>
  <si>
    <t>4.1</t>
  </si>
  <si>
    <t>C39</t>
  </si>
  <si>
    <t>Format changed to comma style and rounded off to nearest whole number</t>
  </si>
  <si>
    <t>During FY22</t>
  </si>
  <si>
    <t xml:space="preserve">Other non-depreciable pipeline assets include other elements of total assets reported in Balance Sheet (e.g. debtors, capital work in progress, contract intangibles etc.).  </t>
  </si>
  <si>
    <t>The majority of total shared assets reported represent Information Technology assets and other assets such as office related assets and motor vehicles. The values are reported on a gross book basis.</t>
  </si>
  <si>
    <t xml:space="preserve">APA has reported the aggregate capital expenditure (inclusive of Stay-in-business capital expenditure) incurred each fiscal year.  The 5% threshold of capital expenditure does not include leased asset, shared leased asset or shared assets. Any assets that might have had immaterial shared assets included in prior years reporting have been removed for consistency. Capital expenditure greater than 5% generally relates to significant expenditure for each non-scheme pipeline. Lease-funded pipeline capital expenditure could be included in the capital expenditure for comparison. 
The projects reported in excess of 5% capital expenditure for any given year is capital expenditure at cost (excluding the half year capitalised WACC) in relation to the total construction cost (which is inclusive of capitalised WACC). </t>
  </si>
  <si>
    <t>FY23</t>
  </si>
  <si>
    <t>During FY23</t>
  </si>
  <si>
    <t>Pigging Filter Vessel and Stay in Business items</t>
  </si>
  <si>
    <t xml:space="preserve">Customer contribution in table 2.2.1 from FY21 onwards represents revenue in instances where a customer with an underlying GTA contributes to the capital expenditure of the pipeline. </t>
  </si>
  <si>
    <t>New assets are reported as commissioned with depreciation assumed from the date of service.</t>
  </si>
  <si>
    <t xml:space="preserve">From FY23 onwards, capital additions will be as follows:
• For pipelines assets, capital expenditure will be reported “as incurred”.
• For shared support assets and shared leased asset, capital expenditure will be reported “as commissioned”.
As a result of transitioning to the “as incurred” methodology, in FY23 the capital expenditure addition reported in the RCM will include expenditure incurred in earlier periods, that had not been commissioned by the end of FY22.
</t>
  </si>
  <si>
    <t>The interest component of the leased assets (both Directly attributable and Shared RoU) has been included as part of Leased assets Interest/ Financing charges.</t>
  </si>
  <si>
    <t>Disposals and early terminations recognised include a half year capitalised WACC.</t>
  </si>
  <si>
    <t xml:space="preserve">Prior and inclusive of FY23, Capital expenditure is reported in the period commissioned and excludes capital work in progress.  </t>
  </si>
  <si>
    <t>RC0019 PIPELINE - FIRM CAPACITY LONG TERM</t>
  </si>
  <si>
    <t>RC0020 PIPELINE - FIRM CAPACITY SHORT TERM</t>
  </si>
  <si>
    <t>RC0032 FX REALISED GAIN/LOSS (REC FROM CUST - OCF)</t>
  </si>
  <si>
    <t>RC0033 FX REALISED GAIN/LOSS (REVENUE HEDGING)</t>
  </si>
  <si>
    <t>RC0034 FX UNREALISED GAIN/LOSS (REC FROM CUST - OCF)</t>
  </si>
  <si>
    <t>RC0035 FX UNREALISED GAIN/LOSS (REVENUE HEDGING)</t>
  </si>
  <si>
    <t>RC0090 PIPELINE - INTERRUPTIBLE - AS AVAILABLE</t>
  </si>
  <si>
    <t>RC0091 PIPELINE - INTERRUPTIBLE</t>
  </si>
  <si>
    <t>RC0070 PIPELINE - BACKHAUL</t>
  </si>
  <si>
    <t>RC0029 PIPELINE - PRESSURE SERVICES - FIRM</t>
  </si>
  <si>
    <t>RC0030 PIPELINE - FIRM COMPRESSION LONG TERM</t>
  </si>
  <si>
    <t>RC0094 PIPELINE - PRESSURE SERVICES - INTERRUPTIBLE</t>
  </si>
  <si>
    <t>RC0027 PIPELINE - PARKING CHARGE - FIRM</t>
  </si>
  <si>
    <t>RC0092 PIPELINE - PARKING CHARGE - INTERRUPTIBLE</t>
  </si>
  <si>
    <t>RC0028 PIPELINE - LOAN CHARGE - FIRM</t>
  </si>
  <si>
    <t>RC0093 PIPELINE - LOAN CHARGE - INTERRUPTIBLE</t>
  </si>
  <si>
    <t>RC0014 CAPACITY TRADING - THROUGHPUT (SOLD CAPACITY)</t>
  </si>
  <si>
    <t>RC0056 CAPACITY TRADING - MINIMUM BILL PARTICIPANT FEE</t>
  </si>
  <si>
    <t>RC0057 CAPACITY TRADING - OTHER CHARGES</t>
  </si>
  <si>
    <t>RC0058 CAPACITY TRADING &amp; AUCTION - AUCTION CAPACITY CHARGE</t>
  </si>
  <si>
    <t>RC0059 CAPACITY TRADING &amp; AUCTION - EXCHANGE CAPACITY CHARGE</t>
  </si>
  <si>
    <t>RC0060 CAPACITY TRADING &amp; AUCTION - AUCTION PROCEEDS</t>
  </si>
  <si>
    <t>RC0069 PIPELINE - IN-PIPE TRADE CHARGE</t>
  </si>
  <si>
    <t>RC0131 TARIFF ORDER REVENUE</t>
  </si>
  <si>
    <t>RC0132 HAULAGE AGREEMENT REVENUE</t>
  </si>
  <si>
    <t>RC0133 DISTRIBUTION HAULAGE</t>
  </si>
  <si>
    <t>RC0136 SPECIAL METER READS</t>
  </si>
  <si>
    <t>RC0139 LOCAL CAPACITY CHARGES REVENUE</t>
  </si>
  <si>
    <t>RC0140 ALTER METER POSITION</t>
  </si>
  <si>
    <t>RC0141 LOCAL CAPACITY CHARGES UP FRONT</t>
  </si>
  <si>
    <t>RC0142 O &amp; M METER CHARGES REVENUE</t>
  </si>
  <si>
    <t>RC0143 MAINS &amp; SERVICE ALTERATIONS</t>
  </si>
  <si>
    <t>RC0144 CUSTOMER CONTRIBUTIONS (NETWORKS)</t>
  </si>
  <si>
    <t>RC0146 DAMAGES</t>
  </si>
  <si>
    <t>RC0149 SITE WATCH</t>
  </si>
  <si>
    <t>RC0150 MAINS &amp; SERVICE - DESIGN PHASE</t>
  </si>
  <si>
    <t>RC0100 CUSTOMER CONTRIBUTIONS</t>
  </si>
  <si>
    <t>RC0115 SALE/DISPOSAL OF ASSETS</t>
  </si>
  <si>
    <t>RC0021 PIPELINE - STANDING CHARGE</t>
  </si>
  <si>
    <t>RC0022 PIPELINE - TOLL</t>
  </si>
  <si>
    <t>RC0075 PIPELINE - COMMODITY - THROUGHPUT</t>
  </si>
  <si>
    <t>RC0076 PIPELINE - THROUGHPUT</t>
  </si>
  <si>
    <t>RC0077 PIPELINE - FIRM CAPACITY DAY AHEAD/WITHIN DAY</t>
  </si>
  <si>
    <t>RC0061 PIPELINE – FIRM COMPRESSION DAY AHEAD/WITHIN DAY</t>
  </si>
  <si>
    <t>RC0011 STORAGE - CAPACITY RESERVATION</t>
  </si>
  <si>
    <t>RC0012 STORAGE - INJECTION - RESERVATION</t>
  </si>
  <si>
    <t>RC0048 STORAGE - INJECTION AS AVAILABLE</t>
  </si>
  <si>
    <t>RC0049 STORAGE - CUSHION RESERVATION CHARGE</t>
  </si>
  <si>
    <t>RC0050 STORAGE - WITHDRAWAL - AS AVAILABLE</t>
  </si>
  <si>
    <t>RC0051 STORAGE - WITHDRAWAL SPOT COMMODITY</t>
  </si>
  <si>
    <t>RC0013 STORAGE - WITHDRAWL - FIRM</t>
  </si>
  <si>
    <t>RC0052 STORAGE - OTHER</t>
  </si>
  <si>
    <t>RC0062 PIPELINE - OVER RUNS, AUTHORISED</t>
  </si>
  <si>
    <t>RC0063 PIPELINE - OVER RUNS, UNAUTHORISED</t>
  </si>
  <si>
    <t>RC0064 PIPELINE - MINIMUM BILL OFFSET</t>
  </si>
  <si>
    <t>RC0065 PIPELINE - MINIMUM BILL BALANCE</t>
  </si>
  <si>
    <t>RC0066 PIPELINE - IMBALANCE</t>
  </si>
  <si>
    <t>RC0026 PIPELINE - LATERAL FEE</t>
  </si>
  <si>
    <t>RC0015 PIPELINE - LATERAL FEE - FIXED</t>
  </si>
  <si>
    <t>RC0067 PIPELINE - LATERAL FEE - VARIABLE</t>
  </si>
  <si>
    <t>RC0016 PIPELINE - OPEX CHARGE</t>
  </si>
  <si>
    <t>RC0023 PIPELINE - SERVICES</t>
  </si>
  <si>
    <t>RC0068 PIPELINE - OTHER</t>
  </si>
  <si>
    <t>RC0024 PIPELINE - REDIRECTION - FIRM</t>
  </si>
  <si>
    <t>RC0095 PIPELINE - REDIRECTION - INTERRUPTIBLE</t>
  </si>
  <si>
    <t>RC0018 PIPELINE - MINIMUM BILL</t>
  </si>
  <si>
    <t>RC0031 3RD PARTY CONTRACTED - REVENUE - FIXED</t>
  </si>
  <si>
    <t>RC0096 3RD PARTY CONTRACTED REVENUE - VARIABLE</t>
  </si>
  <si>
    <t>RC0174 AMORTISATION OF UNEARNED REVENUE (AASB 15)</t>
  </si>
  <si>
    <t>RC0098 RECOVERABLE WORKS - FIXED</t>
  </si>
  <si>
    <t>RC0099 RECOVERABLE WORKS</t>
  </si>
  <si>
    <t>RC0097 PROJECT REVENUE</t>
  </si>
  <si>
    <t>RC0002 PIPELINE - PASSTHROUGH</t>
  </si>
  <si>
    <t>RC0078 PIPELINE - GAS SALES</t>
  </si>
  <si>
    <t>RC0079 LONGFORD INJECTION</t>
  </si>
  <si>
    <t>RC0080 PORT CAMPBELL INJECTION</t>
  </si>
  <si>
    <t>RC0081 CULCAIRN INJECTION</t>
  </si>
  <si>
    <t>RC0082 PAKENHAM INJECTION</t>
  </si>
  <si>
    <t>RC0083 ANYTIME TARIFF D WITHDRAWAL</t>
  </si>
  <si>
    <t>RC0084 ANYTIME TARIFF V WITHDRAWAL</t>
  </si>
  <si>
    <t>RC0085 REFILL WUGS CHARGE - WITHDRAWAL</t>
  </si>
  <si>
    <t>RC0086 CROSS SYSTEM WITHDRAWAL</t>
  </si>
  <si>
    <t>RC0087 CULCAIRN EXPORT</t>
  </si>
  <si>
    <t>RC0088 TUOS REVENUE GENERAL</t>
  </si>
  <si>
    <t>RC0089 SALES - EXTERNAL NGV - VARIABLE</t>
  </si>
  <si>
    <t>RC0025 SALES - EXTERNAL NGV - FIXED</t>
  </si>
  <si>
    <t>RC0054 LNG LOADING FEE</t>
  </si>
  <si>
    <t>RC0053 LNG LIQUEFACTION - RETAILER RECOVERY</t>
  </si>
  <si>
    <t>RC0009 CONNECTION SERVICES</t>
  </si>
  <si>
    <t>RC0055 PWC PROFIT SHARE ON THIRD PARTY SALES</t>
  </si>
  <si>
    <t>RC0001 PIPELINE - VOLUME TARIFF (NT GAS)</t>
  </si>
  <si>
    <t>RC0003 GASPROCESSING - PASSTHROUGH</t>
  </si>
  <si>
    <t>RC0004 ELECTRICITY GENERATION - PASSTHROUGH</t>
  </si>
  <si>
    <t>RC0006 ALTERNATIVE FUELS EXCISE - PASSTHROUGH (REV)</t>
  </si>
  <si>
    <t>RC0005 OTHER INCOME - PASSTHROUGH</t>
  </si>
  <si>
    <t>RC0007 ELECTRICITY GENERATION - FIXED</t>
  </si>
  <si>
    <t>RC0037 ELECTRICITY GENERATION - VARIABLE</t>
  </si>
  <si>
    <t>RC0038 ELECTRICITY GENERATION - OTHER</t>
  </si>
  <si>
    <t>RC0039 ELECTRICITY GENERATION - RECS</t>
  </si>
  <si>
    <t>RC0040 ELECTRICITY GENERATION - INTERRUPTIBLE - AS AVAILABLE</t>
  </si>
  <si>
    <t>RC0008 ELECTRICITY TRANSMISSION - FIXED</t>
  </si>
  <si>
    <t>RC0041 ELECTRICITY TRANSMISSION - VARIABLE</t>
  </si>
  <si>
    <t>RC0010 GAS PROCESSING - FIXED</t>
  </si>
  <si>
    <t>RC0042 GASPROCESSING - VARIABLE</t>
  </si>
  <si>
    <t>RC0044 GAS PROCESSING - OTHER</t>
  </si>
  <si>
    <t>RC0045 GAS PROCESSING - NET REVENUE SPOT SALES</t>
  </si>
  <si>
    <t>RC0046 GAS PROCESSING - FINANCE LEASE CONTINGENT RENTAL</t>
  </si>
  <si>
    <t>RC0047 GAS PROCESSING - COST RECOVERY (NET)</t>
  </si>
  <si>
    <t>RC0120 REVENUE FROM ASSOCIATES - FIXED</t>
  </si>
  <si>
    <t>RC0121 REVENUE FROM ASSOCIATES - MARGIN/NMF - FIXED</t>
  </si>
  <si>
    <t>RC0122 REVENUE FROM ASSOCIATES - VARIABLE</t>
  </si>
  <si>
    <t>RC0123 REVENUE FROM ASSOCIATES - MARGIN/NMF - VARIABLE</t>
  </si>
  <si>
    <t>RC0108 DIRECTORS FEES</t>
  </si>
  <si>
    <t>RC0109 INSURANCE PROCEEDS</t>
  </si>
  <si>
    <t>RC0110 SUNDRY INCOME</t>
  </si>
  <si>
    <t>RC0111 PROPERTY ENQUIRY INCOME</t>
  </si>
  <si>
    <t>RC0112 COMMERCIAL SERVICES INCOME</t>
  </si>
  <si>
    <t>RC0114 OTHER INCOME</t>
  </si>
  <si>
    <t>RC0124 INTEREST INCOME - 3RD PARTY</t>
  </si>
  <si>
    <t>RC0125 INTEREST INCOME - BANK</t>
  </si>
  <si>
    <t>RC0126 CONTRA - INTEREST INCOME - BANK</t>
  </si>
  <si>
    <t>RC0127 FX REALISED GAIN/LOSS(INTEREST REC - OCF)</t>
  </si>
  <si>
    <t>RC0128 FX UNREALISED GAIN/LOSS(INTEREST REC - OCF)</t>
  </si>
  <si>
    <t>RC0129 INTEREST INCOME - SWAP INTEREST</t>
  </si>
  <si>
    <t>RC0130 INTEREST INCOME - CPI SWAPS</t>
  </si>
  <si>
    <t>RC0106 INTEREST INCOME - REDEEMABLE PREFERENCES SHARES</t>
  </si>
  <si>
    <t>RC0105 INTEREST INCOME - FINANCE LEASE</t>
  </si>
  <si>
    <t>RC0101 DIVIDENDS - EXTERNAL (UNFRANKED)</t>
  </si>
  <si>
    <t>RC0102 DIVIDENDS - EXTERNAL (FRANKED)</t>
  </si>
  <si>
    <t>RC0113 RENTAL INCOME - PROPERTY</t>
  </si>
  <si>
    <t>RC0104 EQUITY ACCOUNTED PROFITS</t>
  </si>
  <si>
    <t>RC0103 IE DIVIDENDS RECEIVED</t>
  </si>
  <si>
    <t>RC0118 RECHARGE OF TIME WORKED</t>
  </si>
  <si>
    <t>RC0151 COS - UNACCOUNTED FOR GAS (NETWORKS)</t>
  </si>
  <si>
    <t>RC0152 BAD DEBT WRITE OFF (NETWORKS)</t>
  </si>
  <si>
    <t>RC0119 RECHARGE OF EXPENSES</t>
  </si>
  <si>
    <t>RC0153 FINES AND PENALTIES (NETWORKS)</t>
  </si>
  <si>
    <t>RC0117 MANAGEMENT FEE CHARGE</t>
  </si>
  <si>
    <t>1700</t>
  </si>
  <si>
    <t>1700:PROPERTY, PLANT AND EQUIPMENT - COST (CONTROL)</t>
  </si>
  <si>
    <t>1702</t>
  </si>
  <si>
    <t>1702:PROPERTY, PLANT AND EQUIPMENT - ACCUM DEPRECIATION AND IMPAIRMENT (CONTROL)</t>
  </si>
  <si>
    <t>1800</t>
  </si>
  <si>
    <t>1800:OTHER INTANGIBLE ASSETS - COST (CONTROL)</t>
  </si>
  <si>
    <t>1802</t>
  </si>
  <si>
    <t>1802:OTHER INTANGIBLE ASSETS - ACCUM AMORTISATION (CONTROL)</t>
  </si>
  <si>
    <t>1997</t>
  </si>
  <si>
    <t>1997:AR CONVERSION</t>
  </si>
  <si>
    <t>4000</t>
  </si>
  <si>
    <t>4000:OPERATING REVENUE</t>
  </si>
  <si>
    <t>4100</t>
  </si>
  <si>
    <t>4100:PASSTHROUGH REVENUE</t>
  </si>
  <si>
    <t>5099</t>
  </si>
  <si>
    <t>5099:LABOUR ALLOCATIONS CONVERSION BALANCE (LEGACY)</t>
  </si>
  <si>
    <t>5100</t>
  </si>
  <si>
    <t>5100:TIME SHEET COSTS</t>
  </si>
  <si>
    <t>5118</t>
  </si>
  <si>
    <t>5118:OTHER OPERATING COSTS</t>
  </si>
  <si>
    <t>5119</t>
  </si>
  <si>
    <t>5119:PROFESSIONAL &amp; CONSULTING</t>
  </si>
  <si>
    <t>5220</t>
  </si>
  <si>
    <t>5220:INSURANCE</t>
  </si>
  <si>
    <t>6001</t>
  </si>
  <si>
    <t>6001:INTEREST EXPENSE - OTHER</t>
  </si>
  <si>
    <t>6004</t>
  </si>
  <si>
    <t>6004:INTER-ENTITY INTEREST PAID</t>
  </si>
  <si>
    <t>6100</t>
  </si>
  <si>
    <t>6100:DEPRECIATION</t>
  </si>
  <si>
    <t>6130</t>
  </si>
  <si>
    <t>6130:INCOME TAX EXPENSE</t>
  </si>
  <si>
    <t>1730</t>
  </si>
  <si>
    <t>1730:CONSTRUCTION IN PROGRESS</t>
  </si>
  <si>
    <t>2998</t>
  </si>
  <si>
    <t>2998:AP CONVERSION</t>
  </si>
  <si>
    <t>5105</t>
  </si>
  <si>
    <t>5105:CONTRACTORS - O&amp;M</t>
  </si>
  <si>
    <t>5106</t>
  </si>
  <si>
    <t>5106:REPAIRS &amp; MAINTENANCE</t>
  </si>
  <si>
    <t>5110</t>
  </si>
  <si>
    <t>5110:TRAVEL &amp; ENTERTAINMENT</t>
  </si>
  <si>
    <t>5113</t>
  </si>
  <si>
    <t>5113:MATERIALS</t>
  </si>
  <si>
    <t>5115</t>
  </si>
  <si>
    <t>5115:COMMUNICATIONS</t>
  </si>
  <si>
    <t>5116</t>
  </si>
  <si>
    <t>5116:IT/COMPUTER COSTS</t>
  </si>
  <si>
    <t>5221</t>
  </si>
  <si>
    <t>5221:FEES &amp; TAXES</t>
  </si>
  <si>
    <t>5114</t>
  </si>
  <si>
    <t>5114:MOTOR VEHICLES</t>
  </si>
  <si>
    <t>5214</t>
  </si>
  <si>
    <t>5214:ASSET LICENCES</t>
  </si>
  <si>
    <t>1100</t>
  </si>
  <si>
    <t>1100:TRADE DEBTORS (CONTROL)</t>
  </si>
  <si>
    <t>1106</t>
  </si>
  <si>
    <t>1106:ACCRUED REVENUE</t>
  </si>
  <si>
    <t>1200</t>
  </si>
  <si>
    <t>1200:INVENTORY (CONTROL)</t>
  </si>
  <si>
    <t>1280</t>
  </si>
  <si>
    <t>1701</t>
  </si>
  <si>
    <t>1701:PROPERTY, PLANT AND EQUIPMENT - COST (CONTRA)</t>
  </si>
  <si>
    <t>1704</t>
  </si>
  <si>
    <t>1704:PROPERTY, PLANT AND EQUIPMENT - ACCUM DEPRECIATION AND IMPAIRMENT (CONTRA)</t>
  </si>
  <si>
    <t>1860</t>
  </si>
  <si>
    <t>1860:DEFERRED TAX ASSET</t>
  </si>
  <si>
    <t>2031</t>
  </si>
  <si>
    <t>2031:GRNI ACCRUALS (CONTROL)</t>
  </si>
  <si>
    <t>2032</t>
  </si>
  <si>
    <t>2032:GRNI ACCRUALS (CONTRA)</t>
  </si>
  <si>
    <t>2035</t>
  </si>
  <si>
    <t>2035:ACCRUED EXPENSES - OPEX - CURRENT</t>
  </si>
  <si>
    <t>2036</t>
  </si>
  <si>
    <t>2036:ACCRUED EXPENSES - CAPEX - CURRENT</t>
  </si>
  <si>
    <t>2066</t>
  </si>
  <si>
    <t>2066:GRNI - CAPEX TANGIBLE RECLASS</t>
  </si>
  <si>
    <t>2100</t>
  </si>
  <si>
    <t>2100:PROVISION - INCOME TAX</t>
  </si>
  <si>
    <t>2510</t>
  </si>
  <si>
    <t>2510:INTERCOMPANY NC RECEIVABLE / PAYABLE</t>
  </si>
  <si>
    <t>2531</t>
  </si>
  <si>
    <t>2531:PROV - ABANDONMENT / MAKE GOOD NON-CURRENT</t>
  </si>
  <si>
    <t>2580</t>
  </si>
  <si>
    <t>2580:DEFERRED TAX LIABILITIES</t>
  </si>
  <si>
    <t>3000</t>
  </si>
  <si>
    <t>3000:ISSUED CAPITAL</t>
  </si>
  <si>
    <t>3200</t>
  </si>
  <si>
    <t>3200:RETAINED PROFITS - BROUGHT FORWARD</t>
  </si>
  <si>
    <t>RC0160 CAPITAL COST RECOVERY FROM NETWORKS</t>
  </si>
  <si>
    <t>RC0159 INSURANCE RECHARGE</t>
  </si>
  <si>
    <t>RC0156 FINANCE LEASE PAYMENTS RECEIVED</t>
  </si>
  <si>
    <t>RC0158 CUSTOMER GUARANTEE DEPOSIT - CURRENT</t>
  </si>
  <si>
    <t>RC0154 INCOME IN ADVANCE / UPFRONT CHARGE</t>
  </si>
  <si>
    <t>RC0155 FORWARD ESTIMATED CHARGE</t>
  </si>
  <si>
    <t>RC0157 CUSTOMER GUARANTEE DEPOSIT - NON-CURRENT</t>
  </si>
  <si>
    <t>RC0036 WGP REVENUE UNWIND DUE TO DE-DESIGNATION</t>
  </si>
  <si>
    <t>RC0017 PIPELINE - NEWCREST PROFIT SHARE</t>
  </si>
  <si>
    <t>RC0116 GOVERNMENT GRANTS REVENUE UNWIND</t>
  </si>
  <si>
    <t>RC0107 INTEREST INCOME - BASSLINK INVESTMENT</t>
  </si>
  <si>
    <t>C045 APA OPERATIONS PTY LIMITED</t>
  </si>
  <si>
    <t>A611 Murrin Murrin Pipeline</t>
  </si>
  <si>
    <t>4004</t>
  </si>
  <si>
    <t>4004:INTER-ENTITY SALES</t>
  </si>
  <si>
    <t>5108</t>
  </si>
  <si>
    <t>5108:COGS - OTHERS</t>
  </si>
  <si>
    <t>5122</t>
  </si>
  <si>
    <t>5122:INTER-ENTITY COSTS</t>
  </si>
  <si>
    <t>5109</t>
  </si>
  <si>
    <t>5109:PLANT &amp; EQUIPMENT HIRE</t>
  </si>
  <si>
    <t>5123</t>
  </si>
  <si>
    <t>5123:OFFICE ADMINISTRATION</t>
  </si>
  <si>
    <t>5124</t>
  </si>
  <si>
    <t>5124:CORPORATE AFFAIRS</t>
  </si>
  <si>
    <t>5121</t>
  </si>
  <si>
    <t>5121:ADVERTISING &amp; PUBLIC RELATIONS</t>
  </si>
  <si>
    <t>5129</t>
  </si>
  <si>
    <t>5129:EXPENSES NON-TAX DEDUCTIBLE</t>
  </si>
  <si>
    <t>1705</t>
  </si>
  <si>
    <t>1705:FIXED ASSET CLEARING ACCOUNT</t>
  </si>
  <si>
    <t>2040</t>
  </si>
  <si>
    <t>2040:NET GST PAYABLE/RECEIVABLE</t>
  </si>
  <si>
    <t>2180</t>
  </si>
  <si>
    <t>2180:IE FINANCE LEASE PAYABLE - CURRENT</t>
  </si>
  <si>
    <t>2474</t>
  </si>
  <si>
    <t>2474:IE FINANCE LEASE - NET LIABILITY IN LEASE</t>
  </si>
  <si>
    <t>2475</t>
  </si>
  <si>
    <t>2475:IE FINANCE LEASE - PAYMENTS MADE</t>
  </si>
  <si>
    <t>2476</t>
  </si>
  <si>
    <t>2476:IE FINANCE LEASE - INTEREST PAID (CUMULATIVE)</t>
  </si>
  <si>
    <t>2477</t>
  </si>
  <si>
    <t>2477:IE FINANCE LEASE - TRANSFER TO CURRENT (2180)</t>
  </si>
  <si>
    <t>FY24</t>
  </si>
  <si>
    <t>During FY24</t>
  </si>
  <si>
    <t>A639 Binduli Lateral</t>
  </si>
  <si>
    <t>5210</t>
  </si>
  <si>
    <t>5210:OTHER DIRECT COST RECOVERIES</t>
  </si>
  <si>
    <t>A605 Lake Way Gas Pipeline</t>
  </si>
  <si>
    <t>5211</t>
  </si>
  <si>
    <t>5211:CORPORATE RECOVERIES</t>
  </si>
  <si>
    <t>A606 Karlawinda Gas Pipeline</t>
  </si>
  <si>
    <t>6101</t>
  </si>
  <si>
    <t>6101:AMORTISATION</t>
  </si>
  <si>
    <t>A607 King of the Hills Pipeline</t>
  </si>
  <si>
    <t>A609 Agnew Gas Pipeline</t>
  </si>
  <si>
    <t>5101</t>
  </si>
  <si>
    <t>5101:DIRECT TIME SHEET COST RECOVERIES</t>
  </si>
  <si>
    <t>5127</t>
  </si>
  <si>
    <t>A613 Eastern Goldfields Pipeline</t>
  </si>
  <si>
    <t>A614 Yamarna Gas Pipeline</t>
  </si>
  <si>
    <t>A615 Mount Morgans</t>
  </si>
  <si>
    <t>5103</t>
  </si>
  <si>
    <t>5103:CONTINGENT LABOUR</t>
  </si>
  <si>
    <t>1707</t>
  </si>
  <si>
    <t>1707:ASSET MULTI-BOOK SETTLEMENT ACCOUNT</t>
  </si>
  <si>
    <t>A971 Passthrough EGP</t>
  </si>
  <si>
    <t>A610 Goldfields Gas Pipeline</t>
  </si>
  <si>
    <t>5301</t>
  </si>
  <si>
    <t>5301:DOUBTFUL DEBT EXPENSES</t>
  </si>
  <si>
    <t>6131</t>
  </si>
  <si>
    <t>6131:INCOME TAX EXPENSE - OVERS &amp; UNDERS</t>
  </si>
  <si>
    <t>5000</t>
  </si>
  <si>
    <t>5000:PAYROLL COSTS</t>
  </si>
  <si>
    <t>5001</t>
  </si>
  <si>
    <t>5001:PAYROLL ON-COSTS</t>
  </si>
  <si>
    <t>5102</t>
  </si>
  <si>
    <t>5102:CONTRACT/TEMP STAFF</t>
  </si>
  <si>
    <t>5111</t>
  </si>
  <si>
    <t>5111:TRAVEL &amp; ENTERTAINMENT - CLIENT</t>
  </si>
  <si>
    <t>5117</t>
  </si>
  <si>
    <t>5117:RENT &amp; PROPERTY OUTGOINGS</t>
  </si>
  <si>
    <t>5120</t>
  </si>
  <si>
    <t>5120:TRAINING</t>
  </si>
  <si>
    <t>A929 3rd party - Murrin Murrin</t>
  </si>
  <si>
    <t>1861</t>
  </si>
  <si>
    <t>1861:DEFERRED TAX ASSET - NET TAX LOSSES</t>
  </si>
  <si>
    <t>2000</t>
  </si>
  <si>
    <t>2000:TRADE CREDITORS (CONTROL)</t>
  </si>
  <si>
    <t>2230</t>
  </si>
  <si>
    <t>2230:UNEARNED REVENUE - CURRENT</t>
  </si>
  <si>
    <t>A104 Corporate General</t>
  </si>
  <si>
    <t>2513</t>
  </si>
  <si>
    <t>2513:INTERWORK TAG RECEIVABLE / PAYABLE</t>
  </si>
  <si>
    <t>2560</t>
  </si>
  <si>
    <t>2560:UNEARNED REVENUE - NON-CURRENT</t>
  </si>
  <si>
    <t>1280:PREPAYMENTS - GENERAL</t>
  </si>
  <si>
    <t>5127:CONTRACTED WORKS</t>
  </si>
  <si>
    <t>Pigging and other stay in business items</t>
  </si>
  <si>
    <t>6008</t>
  </si>
  <si>
    <t>Andrew Nairn (General Manager Investor Relations)</t>
  </si>
  <si>
    <t>+61 (03) 8416 2887</t>
  </si>
  <si>
    <t>1300:ASSETS HELD FOR SALE</t>
  </si>
  <si>
    <t>1000:CASH AT BANK</t>
  </si>
  <si>
    <t>1001:CBA-APT A/C 4848 DIST. ACCOUNT</t>
  </si>
  <si>
    <t>1002:CBA SUBORDINATED NOTES A/C 2428</t>
  </si>
  <si>
    <t>1003:GGT - BANK ALLOCATIONS</t>
  </si>
  <si>
    <t>1004:APA GROUP EQUITY TRUST BANK A/C</t>
  </si>
  <si>
    <t>1029:CASH AT BANK - CONVERSION</t>
  </si>
  <si>
    <t>1030:CASH ON HAND</t>
  </si>
  <si>
    <t>1031:PETTY CASH</t>
  </si>
  <si>
    <t>1060:CASH CALLS PAID</t>
  </si>
  <si>
    <t>1061:CASH CALLS EQUALISATIONS</t>
  </si>
  <si>
    <t>1050:DEPOSITS @ CALL</t>
  </si>
  <si>
    <t>1051:SHORT TERM DEPOSITS</t>
  </si>
  <si>
    <t>1306:CURRENT ASSET CONVERSION ACCOUNT</t>
  </si>
  <si>
    <t>1240:GAS STOCK STORAGE - CURRENT</t>
  </si>
  <si>
    <t>1201:INVENTORY CONVERSION CLEARING</t>
  </si>
  <si>
    <t>1202:INVENTORY OFFSETS B/S (GGT)</t>
  </si>
  <si>
    <t>1203:ACCUMULATED DIMINUTION - INVENTORY</t>
  </si>
  <si>
    <t>1204:STORES &amp; SPARES</t>
  </si>
  <si>
    <t>1205:INVENTORY - WIP AT COST</t>
  </si>
  <si>
    <t>1206:MAXIMO INVENTORY CLEARING</t>
  </si>
  <si>
    <t>1281:PREPAYMENTS - BORROWING COSTS</t>
  </si>
  <si>
    <t>1282:ENVIRONMENTAL INSTRUMENTS ASSETS - STC &amp; LGC</t>
  </si>
  <si>
    <t>1283:PREPAYMENTS - COMP LICENCE FEES</t>
  </si>
  <si>
    <t>1284:PREPAYMENTS - CROWN LEASE</t>
  </si>
  <si>
    <t>1285:PREPAYMENTS - INSURANCE</t>
  </si>
  <si>
    <t>1286:PREPAYMENTS - PIPELINE LICENSES</t>
  </si>
  <si>
    <t>1287:PREPAYMENTS - RATES AND TAXES</t>
  </si>
  <si>
    <t>1288:PREPAYMENTS - ACCESS LEASE</t>
  </si>
  <si>
    <t>1250:HEDGE ASSET - CCIRS - INTEREST ACCRUAL</t>
  </si>
  <si>
    <t>1251:HEDGE ASSET - IRS - CURRENT</t>
  </si>
  <si>
    <t>1252:HEDGE ASSET - LTI FVTPL - CURRENT</t>
  </si>
  <si>
    <t>1253:HEDGE ASSET - FEC - CURRENT</t>
  </si>
  <si>
    <t>1254:REDEEMABLE PREFERENCE SHARES - INTEREST ACCRUAL</t>
  </si>
  <si>
    <t>1255:HEDGE ASSET - IRS - INTEREST ACCRUAL</t>
  </si>
  <si>
    <t>1140:PROVISION FOR DOUBTFUL DEBTS</t>
  </si>
  <si>
    <t>1170:FINANCE LEASE RECEIVABLE - CURRENT</t>
  </si>
  <si>
    <t>1171:IE FINANCE LEASE RECEIVABLE - CURRENT</t>
  </si>
  <si>
    <t>1180:SECURITY DEPOSITS</t>
  </si>
  <si>
    <t>1181:LOAN RECEIVABLE (PRINCIPAL) (INV) - CURRENT THIRD PARTY</t>
  </si>
  <si>
    <t>1150:DEBTORS - ASSOCIATES</t>
  </si>
  <si>
    <t>1151:INTEREST RECEIVABLE (OCF) - CURRENT ASSOCIATE</t>
  </si>
  <si>
    <t>1152:LOAN RECEIVABLE (INV) - CURRENT ASSOCIATE</t>
  </si>
  <si>
    <t>1101:TRADE DEBTORS (CONTRA)</t>
  </si>
  <si>
    <t>1102:TRADE DEBTORS - FINANCE LEASE PRINCIPAL</t>
  </si>
  <si>
    <t>1103:TRADE DEBTORS - FINANCE LEASE INTEREST</t>
  </si>
  <si>
    <t>1104:UNAPPLIED RECEIPTS</t>
  </si>
  <si>
    <t>1105:TRADE DEBTORS - OTHER</t>
  </si>
  <si>
    <t>1107:ACCRUED REVENUE - FINANCE LEASE PRINCIPAL</t>
  </si>
  <si>
    <t>1108:ACCRUED REVENUE - FINANCE LEASE INTEREST</t>
  </si>
  <si>
    <t>1109:ADVANCES MOBILISATION</t>
  </si>
  <si>
    <t>1110:ACCRUED REVENUE - INTEREST INCOME</t>
  </si>
  <si>
    <t>1111:DEBTORS - CAPEX</t>
  </si>
  <si>
    <t>1139:IE CURRENT BALANCES (CLEARING ACCOUNT) - CONVERSION BALANCE</t>
  </si>
  <si>
    <t>1850:GOODWILL</t>
  </si>
  <si>
    <t>1851:GOODWILL - ACCUM IMPAIRMENT</t>
  </si>
  <si>
    <t>1610:EQUITY ACCOUNTING INVESTMENTS - OPENING BALANCE</t>
  </si>
  <si>
    <t>1611:EQUITY ACCOUNTING INVESTMENTS - SHARE OF PROFITS</t>
  </si>
  <si>
    <t>1612:EQUITY ACCOUNTING INVESTMENTS - MOVEMENT IN RESERVES</t>
  </si>
  <si>
    <t>1613:EQUITY ACCOUNTING INVESTMENTS - DIVIDENDS</t>
  </si>
  <si>
    <t>1614:EQUITY ACCOUNTING INVESTMENTS - ACQUISITION</t>
  </si>
  <si>
    <t>1615:EQUITY ACCOUNTING INVESTMENTS - DISPOSAL</t>
  </si>
  <si>
    <t>1616:EQUITY ACCOUNTING INVESTMENTS - RECLASS TO SUBSIDIARY</t>
  </si>
  <si>
    <t>1500:LONG-TERM CASH DEPOSIT</t>
  </si>
  <si>
    <t>1530:FINANCE LEASE - NET INVESTMENT IN LEASE</t>
  </si>
  <si>
    <t>1531:FINANCE LEASE - PAYMENTS RECEIVED</t>
  </si>
  <si>
    <t>1532:FINANCE LEASE - CONTINGENT RENTAL RECEIVED</t>
  </si>
  <si>
    <t>1533:FINANCE LEASE - INTEREST RECOGNISED (CUM.)</t>
  </si>
  <si>
    <t>1534:FINANCE LEASE - TRSFR TO CURRENT (1170)</t>
  </si>
  <si>
    <t>1520:LOAN RECEIVABLE FROM THIRD PARTY</t>
  </si>
  <si>
    <t>1521:ACCRUED REVENUE - NON-CURRENT</t>
  </si>
  <si>
    <t>1522:ACCRUED REVENUE - INTEREST INCOME - NON-CURRENT</t>
  </si>
  <si>
    <t>1840:ACCESS ARRANGEMENTS</t>
  </si>
  <si>
    <t>1841:ACCESS ARRANGEMENTS - ACCUM AMORTISATION</t>
  </si>
  <si>
    <t>1780:VALUATION OF LICENCES</t>
  </si>
  <si>
    <t>1781:ACCUM AMORTISATION - LICENCES</t>
  </si>
  <si>
    <t>1782:RIGHT TO RECEIVE PIPELINE TARIFF</t>
  </si>
  <si>
    <t>1783:CONTRACT INTANGIBLE - COST</t>
  </si>
  <si>
    <t>1784:CONTRACT INTANGIBLE - ACCUM AMORTISATION AND IMPAIRMENT</t>
  </si>
  <si>
    <t>1785:AMORT RIGHT TO REC PIPELINE TARIFF</t>
  </si>
  <si>
    <t>1786:DEVELOPMENT ASSETS</t>
  </si>
  <si>
    <t>1787:AMORT DEVELOPMENT ASSETS</t>
  </si>
  <si>
    <t>1830:CONSTRUCTION IN PROGRESS - INTANGIBLE ASSETS</t>
  </si>
  <si>
    <t>1831:CONSTRUCTION IN PROGRESS - INTANGIBLE ASSETS (CONTRA)</t>
  </si>
  <si>
    <t>1801:OTHER INTANGIBLE ASSETS - COST (CONTRA)</t>
  </si>
  <si>
    <t>1803:OTHER INTANGIBLE ASSETS - ACCUM AMORTISATION (CONTRA)</t>
  </si>
  <si>
    <t>1890:GAS STOCK IN STORAGE - NC</t>
  </si>
  <si>
    <t>1880:GAS STOCK IN PIPELINE - NC</t>
  </si>
  <si>
    <t>1870:NC RECEIVABLES - ATO</t>
  </si>
  <si>
    <t>1998:PROJECTS CLEARING SUSPENSE CONVERSON BALANCE</t>
  </si>
  <si>
    <t>1999:MASS ALLOCATION CLEARING ACCOUNT</t>
  </si>
  <si>
    <t>1876:DEFINE BENEFIT SUPERANNUATION OBLIGATION ASSETS</t>
  </si>
  <si>
    <t>1550:INVESTMENT IN SUBSIDIARY</t>
  </si>
  <si>
    <t>1551:INVESTMENT IN ASSOCIATE</t>
  </si>
  <si>
    <t>1552:ENERGY INFRASTRUCTURE INVESTMENT - CARRIED AT COST</t>
  </si>
  <si>
    <t>1553:INVESTMENTS CARRIED @ COST - ANP SPV 2</t>
  </si>
  <si>
    <t>1554:INVESTMENTS CARRIED @ COST - ANP SPV 3</t>
  </si>
  <si>
    <t>1555:INVESTMENTS CARRIED @ COST - SEA GAS INVESTMENTS HOLDINGS PTY LTD</t>
  </si>
  <si>
    <t>1556:AVAILABLE FOR SALE INVESTMENTS - ACQUISITIONS</t>
  </si>
  <si>
    <t>1557:AVAILABLE FOR SALE INVESTMENTS - MTM</t>
  </si>
  <si>
    <t>1558:AVAILABLE FOR SALE INVESTMENTS - DISTRIBUTIONS</t>
  </si>
  <si>
    <t>1559:AVAILABLE FOR SALE INVESTMENTS - DISPOSAL</t>
  </si>
  <si>
    <t>1560:AVAILABLE FOR SALE INVESTMENTS - RECLASS TO SUBSIDIARY</t>
  </si>
  <si>
    <t>1561:INVESTMENT IN SHARES</t>
  </si>
  <si>
    <t>1580:HEDGE ASSET - IRS - NON-CURRENT</t>
  </si>
  <si>
    <t>1581:HEDGE ASSET - LTI FVTPL - NON-CURRENT</t>
  </si>
  <si>
    <t>1582:HEDGE ASSET - FEC -NON-CURRENT</t>
  </si>
  <si>
    <t>1600:REDEEMABLE PREFERENCE SHARES - AMORTISED COST</t>
  </si>
  <si>
    <t>1706:SUNDRY GAS METERS &amp; PIPES</t>
  </si>
  <si>
    <t>1729:FIXED ASSET CONVERSION</t>
  </si>
  <si>
    <t>1760:PPE C LAND &amp; BUILDINGS ROU ASSET - OPENING BALANCE</t>
  </si>
  <si>
    <t>1761:PPE C LAND &amp; BUILDINGS ROU ASSET - ADDITIONS</t>
  </si>
  <si>
    <t>1762:PPE C LAND &amp; BUILDINGS ROU ASSET - ADJUSTMENTS</t>
  </si>
  <si>
    <t>1763:PPE C LAND &amp; BUILDINGS ROU ASSET - TERMINATIONS</t>
  </si>
  <si>
    <t>1764:PPE D LAND &amp; BUILDINGS ROU ASSET</t>
  </si>
  <si>
    <t>1740:PPE C PLANT &amp; EQUIPMENT ROU ASSET - OPENING BALANCE</t>
  </si>
  <si>
    <t>1741:PPE C PLANT &amp; EQUIPMENT ROU ASSET - ADDITIONS</t>
  </si>
  <si>
    <t>1742:PPE C PLANT &amp; EQUIPMENT ROU ASSET - ADJUSTMENTS</t>
  </si>
  <si>
    <t>1743:PPE C PLANT &amp; EQUIPMENT ROU ASSET - TERMINATIONS</t>
  </si>
  <si>
    <t>1744:PPE D PLANT &amp; EQUIPMENT ROU ASSET</t>
  </si>
  <si>
    <t>1731:CONSTRUCTION IN PROGRESS (CONTRA)</t>
  </si>
  <si>
    <t>Liabilities</t>
  </si>
  <si>
    <t>2130:BORROWINGS - CURRENT</t>
  </si>
  <si>
    <t>2131:PROVISION FOR AMORTISATION - BORROWING COSTS - CURRENT</t>
  </si>
  <si>
    <t>2132:BORROWING COSTS - CURRENT BORROWINGS</t>
  </si>
  <si>
    <t>2200:PROVISION - EMPLOYEE CURRENT - ANNUAL LEAVE</t>
  </si>
  <si>
    <t>2201:PROVISION - OTHER CURRENT</t>
  </si>
  <si>
    <t>2202:PROVISION - MAKE GOOD CURRENT</t>
  </si>
  <si>
    <t>2203:PROVISION - MINE SUBSIDENCE CURRENT</t>
  </si>
  <si>
    <t>2204:PROVISION - MAKE GOOD CURRENT (PAYMENT)</t>
  </si>
  <si>
    <t>2205:PROVISION - EMPLOYEE CURRENT - LSL</t>
  </si>
  <si>
    <t>2206:PROVISION - EMPLOYEE CURRENT - STAFF INCENTIVE STI</t>
  </si>
  <si>
    <t>2207:PROVISION - EMPLOYEE CURRENT - TPOI</t>
  </si>
  <si>
    <t>2208:PROVISION - EMPLOYEE CURRENT - STAFF SHARE ALLOCATION</t>
  </si>
  <si>
    <t>2250:LIABILITIES HELD FOR SALE</t>
  </si>
  <si>
    <t>2150:SWAPS LIABILITIES - INTEREST ACCURAL</t>
  </si>
  <si>
    <t>2151:IR HEDGE LIABILITY CURRENT</t>
  </si>
  <si>
    <t>2152:LTI HEDGE LIABILITY FVTPL - CURRENT</t>
  </si>
  <si>
    <t>2153:FEC HEDGE LIABILITY CURRENT</t>
  </si>
  <si>
    <t>2170:REDEEMABLE SHARES - CURRENT</t>
  </si>
  <si>
    <t>2110:AASB 16 LEASE LIABILITY (CURRENT) L&amp;B</t>
  </si>
  <si>
    <t>2111:AASB 16 LEASE LIABILITY (CURRENT) P&amp;E</t>
  </si>
  <si>
    <t>2030:CUSTOMER REFUNDS CLEARING</t>
  </si>
  <si>
    <t>2033:OTHER CREDITORS</t>
  </si>
  <si>
    <t>2034:CREDITOR - UNCLAIMED MONIES</t>
  </si>
  <si>
    <t>2037:CUSTOMER GUARANTEE DEPOSIT - CURRENT</t>
  </si>
  <si>
    <t>2038:AASB 16 LEASE CLEARING L&amp;B</t>
  </si>
  <si>
    <t>2039:AASB 16 LEASE CLEARING P&amp;E</t>
  </si>
  <si>
    <t>2041:INPUT TAX CREDITS CLAIMED IN ADVANCE</t>
  </si>
  <si>
    <t>2042:BAS - FUEL TAX CREDITS</t>
  </si>
  <si>
    <t>2043:PAYG INCOME TAX INSTALMENT PAID</t>
  </si>
  <si>
    <t>2044:OTHER PAYROLL - PAYROLL/PAYG CLEARING</t>
  </si>
  <si>
    <t>2045:OTHER PAYROLL - SUPERANNUATION CLEARING</t>
  </si>
  <si>
    <t>2046:OTHER PAYROLL - PAID PARENTAL CLEARING</t>
  </si>
  <si>
    <t>2047:OTHER PAYROLL - CLEARING</t>
  </si>
  <si>
    <t>2048:OTHER PAYROLL - WORKERS COMP PREMIUMS</t>
  </si>
  <si>
    <t>2049:OTHER PAYROLL - PAYROLL TAX</t>
  </si>
  <si>
    <t>2050:OTHER PAYROLL - DBO SYSTEM CLEARING</t>
  </si>
  <si>
    <t>2051:OTHER PAYROLL - DBO SYSTEM CLEARING CONTRA</t>
  </si>
  <si>
    <t>2052:CREDIT CARD PAYABLE - MASTERCARD (CONTROL)</t>
  </si>
  <si>
    <t>2053:CREDIT CARD CLEARING - MASTERCARD</t>
  </si>
  <si>
    <t>2054:NOVATED LEASE CLEARING</t>
  </si>
  <si>
    <t>2055:LOAN FROM ASSOCIATES - CURRENT</t>
  </si>
  <si>
    <t>2056:ACCRUED FINANCE COSTS</t>
  </si>
  <si>
    <t>2057:INTER-ENTITY LOAN PAYABLE - CURRENT</t>
  </si>
  <si>
    <t>2058:INTER-ENTITY INTEREST PAYABLE - CURRENT</t>
  </si>
  <si>
    <t>2059:ACCRUED DIVIDEND PAYABLE</t>
  </si>
  <si>
    <t>2060:ACCRUED DIVIDEND PAYABLE - MINITORY INTEREST</t>
  </si>
  <si>
    <t>2062:EMPLOYEE REIMBUSEMENT PAYABLE</t>
  </si>
  <si>
    <t>2064:FBT PAYABLE / RECEIVABLE</t>
  </si>
  <si>
    <t>2065:OTHER AD HOC PAYMENT CLEARING</t>
  </si>
  <si>
    <t>2067:GRNI - CAPEX INTANGIBLE RECLASS</t>
  </si>
  <si>
    <t>2068:ACCRUED EXPENSES - INTANGIBLES - CURRENT</t>
  </si>
  <si>
    <t>2069:ACCRUED EXPENSES - BORROWING COSTS (OCF)</t>
  </si>
  <si>
    <t>2070:ACCRUED EXPENSES - AUDIT FEE</t>
  </si>
  <si>
    <t>2071:ENVIRONMENTAL INSTRUMENTS LIABILITY - STC &amp; LGC</t>
  </si>
  <si>
    <t>2072:ACCRUED EXPENSES - BORROWING COSTS (FCF)</t>
  </si>
  <si>
    <t>2099:ON-ACCOUNT CONVERSION</t>
  </si>
  <si>
    <t>2001:TRADE CREDITORS (CONTRA)</t>
  </si>
  <si>
    <t>2002:TRADE CREDITORS - BORROWING COSTS RECLASS</t>
  </si>
  <si>
    <t>2003:TRADE CREDITORS - CAPEX TANGIBLE RECLASS</t>
  </si>
  <si>
    <t>2004:TRADE CREDITORS - CAPEX INTANGIBLE RECLASS</t>
  </si>
  <si>
    <t>2450:BORROWINGS - NON-CURRENT</t>
  </si>
  <si>
    <t>2451:BORROWING COSTS - NON-CURRENT BORROWINGS</t>
  </si>
  <si>
    <t>2452:PROVISION FOR AMORTISATION - BORROWING COSTS - NON-CURRENT</t>
  </si>
  <si>
    <t>2550:PROV - EMPLOYEE - NON CURRENT</t>
  </si>
  <si>
    <t>2551:DEFINED BENEFIT SUPER OBLIGATION LIABILITY NC</t>
  </si>
  <si>
    <t>2530:PROV - OTHER NON CURRENT</t>
  </si>
  <si>
    <t>2532:PROV -  NC ABANDONMENT / MAKE GOOD (INIT RECOG &amp; REMEASUREMENT)</t>
  </si>
  <si>
    <t>2490:IR HEDGE LIABILITY - NON-CURRENT</t>
  </si>
  <si>
    <t>2491:LTI HEDGE LIABILITY FVTPL - NON-CURRENT</t>
  </si>
  <si>
    <t>2492:FEC HEDGE LIABILITY - NON-CURRENT</t>
  </si>
  <si>
    <t>2511:INTRA-ENTITY NC SUB-LOAN</t>
  </si>
  <si>
    <t>2512:NON-CURRENT LOAN - ASSOCIATE</t>
  </si>
  <si>
    <t>2500:REDEEMABLE SHARES - NON-CURRENT</t>
  </si>
  <si>
    <t>2470:IE FINANCE LEASE - NET INVESTMENT IN LEASE</t>
  </si>
  <si>
    <t>2471:IE FINANCE LEASE - PAYMENTS RECEIVED</t>
  </si>
  <si>
    <t>2472:IE FINANCE LEASE - INTEREST RECOGNISED (CUM.)</t>
  </si>
  <si>
    <t>2473:IE FINANCE LEASE - TRSFR TO CURRENT (1171)</t>
  </si>
  <si>
    <t>2999:CONVERSION BALANCE</t>
  </si>
  <si>
    <t>2430:AASB 16 LEASE LIABILITY GROSS L&amp;B</t>
  </si>
  <si>
    <t>2431:AASB 16 LEASE LIABILITY PRINCIPAL PAYMENTS L&amp;B</t>
  </si>
  <si>
    <t>2432:AASB 16 LEASE LIABILITY ADJUSTMENTS L&amp;B</t>
  </si>
  <si>
    <t>2433:AASB 16 LEASE LIABILITY ADDITIONS L&amp;B</t>
  </si>
  <si>
    <t>2434:AASB 16 LEASE LIABILITY TERMINATIONS L&amp;B</t>
  </si>
  <si>
    <t>2435:AASB 16 LEASE LIABILITY - TRANSFER TO CURRENT (2110) L&amp;B</t>
  </si>
  <si>
    <t>2436:AASB 16 LEASE LIABILITY GROSS P&amp;E</t>
  </si>
  <si>
    <t>2437:AASB 16 LEASE LIABILITY PRINCIPAL PAYMENTS P&amp;E</t>
  </si>
  <si>
    <t>2438:AASB 16 LEASE LIABILITY ADJUSTMENTS P&amp;E</t>
  </si>
  <si>
    <t>2439:AASB 16 LEASE LIABILITY ADDITIONS P&amp;E</t>
  </si>
  <si>
    <t>2440:AASB 16 LEASE LIABILITY TERMINATIONS P&amp;E</t>
  </si>
  <si>
    <t>2441:AASB 16 LEASE LIABILITY - TRANSFER TO CURRENT (2111) P&amp;E</t>
  </si>
  <si>
    <t>2400:ACCRUED EXPENSES - OPEX - NON-CURRENT</t>
  </si>
  <si>
    <t>2401:ACCRUED EXPENSES - CAPEX - NON-CURRENT</t>
  </si>
  <si>
    <t>2402:CUSTOMER GUARANTEE DEPOSIT - NON-CURRENT</t>
  </si>
  <si>
    <t>Equity</t>
  </si>
  <si>
    <t>3300:OEI PRIMARY - ISSUED CAPITAL</t>
  </si>
  <si>
    <t>3301:OEI PRIMARY - ISSUED CAPITAL - ISSUE COSTS</t>
  </si>
  <si>
    <t>3302:OEI PRIMARY - ISSUED CAPITAL - CAPITAL DISTRIBUTION</t>
  </si>
  <si>
    <t>3303:OEI PRIMARY - ISSUED CAPITAL - ISSUE COSTS - TAX</t>
  </si>
  <si>
    <t>3304:OEI PRIMARY - ISSUED CAPITAL - DRP</t>
  </si>
  <si>
    <t>3320:OEI PRIMARY - RETAINED PROFIT - BROUGHT FORWARD</t>
  </si>
  <si>
    <t>3321:OEI PRIMARY - RETAINED PROFIT - CY OEI RECLASS</t>
  </si>
  <si>
    <t>3322:UNITHOLDER DISTRIBUTION - APA INVESTMENT TRUST</t>
  </si>
  <si>
    <t>3001:SHARE PREMIUM RESERVE</t>
  </si>
  <si>
    <t>3002:ISSUED CAPITAL - ISSUE COSTS</t>
  </si>
  <si>
    <t>3003:ISSUED CAPITAL - CAPITAL DISTRIBUTION</t>
  </si>
  <si>
    <t>3004:SHARE BUYBACK PREMIUM</t>
  </si>
  <si>
    <t>3005:PARTICIPANTS CONTRIBUTIONS - WESMINCO</t>
  </si>
  <si>
    <t>3006:PARTICIPANTS CONTRIBUTIONS - NPL</t>
  </si>
  <si>
    <t>3007:PARTICIPANTS CONTRIBUTIONS - PEPL</t>
  </si>
  <si>
    <t>3008:PARTICIPANTS CONTRIBUTIONS - SCPA</t>
  </si>
  <si>
    <t>3009:PARTICIPANTS CONTRIBUTIONS - SCPNPL</t>
  </si>
  <si>
    <t>3010:PARTICIPANTS CONTRIBUTIONS - ALINTA</t>
  </si>
  <si>
    <t>3011:ISSUED CAPITAL - ISSUE COSTS - TAX</t>
  </si>
  <si>
    <t>3012:ISSUE CAPITAL - DRP</t>
  </si>
  <si>
    <t>3100:ASSET REVALUATION RESERVE</t>
  </si>
  <si>
    <t>3101:ASSET REVALUATION RESERVE - TAX</t>
  </si>
  <si>
    <t>3170:FOREIGN CURRENCY TRANSLATION RESERVE (FCTR)</t>
  </si>
  <si>
    <t>3105:HEDGING RESERVE - IR</t>
  </si>
  <si>
    <t>3106:HEDGING RESERVE - IR - TAX</t>
  </si>
  <si>
    <t>3107:HEDGING RESERVE - ASSOCIATE</t>
  </si>
  <si>
    <t>3108:HEDGING RESERVE - ASSOCIATE - TAX</t>
  </si>
  <si>
    <t>3109:HEDGING RESERVE - FEC</t>
  </si>
  <si>
    <t>3110:HEDGING RESERVE - FEC - TAX</t>
  </si>
  <si>
    <t>3111:HEDGING RESERVE - DEBT</t>
  </si>
  <si>
    <t>3112:HEDGING RESERVE - DEBT - TAX</t>
  </si>
  <si>
    <t>3113:HEDGING RESERVE - IR - REVENUE UNWIND</t>
  </si>
  <si>
    <t>3114:HEDGING RESERVE - ASSOCIATE - RECLASS TO SUB</t>
  </si>
  <si>
    <t>3115:HEDGING RESERVE - FX CASH</t>
  </si>
  <si>
    <t>3116:HEDGING RESERVE - FX CASH - TAX</t>
  </si>
  <si>
    <t>3150:OTHER GENERAL RESERVE</t>
  </si>
  <si>
    <t>3151:OTHER GENERAL RESERVE - TRANSFER TO R/E</t>
  </si>
  <si>
    <t>3152:TREASURY SHARE RESERVE</t>
  </si>
  <si>
    <t>3140:RESERVE - SHARE BASED PAYMENTS</t>
  </si>
  <si>
    <t>3141:RESERVE - SHARE BASED PAYMENTS - TAX</t>
  </si>
  <si>
    <t>3201:RETAINED PROFITS - PRE-ACQUISITION</t>
  </si>
  <si>
    <t>3202:RETAINED PROFITS - CURRENT YEAR</t>
  </si>
  <si>
    <t>3203:RETAINED PROFITS - CURRENT YEAR - OEI RECLASS</t>
  </si>
  <si>
    <t>3204:RETAINED PROFITS - DEFINED BENEFIT MOVEMENT</t>
  </si>
  <si>
    <t>3205:RETAINED PROFITS - DEFINED BENEFIT MOVEMENT TAX</t>
  </si>
  <si>
    <t>3206:IE DIVIDEND DECLARED</t>
  </si>
  <si>
    <t>3207:UNITHOLDER DISTRIBUTION - APA INFRASTRUCTURE TRUST</t>
  </si>
  <si>
    <t>3208:RETAINED PROFIT - TRANSFER FROM RESERVE</t>
  </si>
  <si>
    <t>3209:DIVIDEND DECLARED (JV)</t>
  </si>
  <si>
    <t>4300:EQUITY ACCOUNTED PROFITS</t>
  </si>
  <si>
    <t>4090:HAULAGE REVENUE</t>
  </si>
  <si>
    <t>4091:NETWORKS FRC REVENUE</t>
  </si>
  <si>
    <t>4092:OTHER NETWORKS REVENUE</t>
  </si>
  <si>
    <t>4001:REVENUE FROM ASSOCIATE</t>
  </si>
  <si>
    <t>4002:OTHER REVENUE</t>
  </si>
  <si>
    <t>4003:DIVIDENDS INCOME</t>
  </si>
  <si>
    <t>4005:REALISED FX GAINS/LOSSES (CUSTOMER RECEIPTS)</t>
  </si>
  <si>
    <t>4006:UNREALISED FX GAINS/LOSSES (CUSTOMER RECEIPTS)</t>
  </si>
  <si>
    <t>4007:INTER-ENTITY DIVIDEND</t>
  </si>
  <si>
    <t>4008:FX REALISED GAIN/LOSS (REVENUE HEDGING)</t>
  </si>
  <si>
    <t>4009:FX UNREALISED GAIN/LOSS (REVENUE HEDGING)</t>
  </si>
  <si>
    <t>4010:WGP REVENUE UNWIND DUE TO DE-DESIGNATION</t>
  </si>
  <si>
    <t>4200:FINANCE LEASE INCOME</t>
  </si>
  <si>
    <t>4201:INTEREST INCOME ON GDI REDEEMBALE PREFERANCE SHARES</t>
  </si>
  <si>
    <t>4202:INTEREST INCOME - OTHER INVESTMENTS</t>
  </si>
  <si>
    <t>4203:INTEREST INCOME - 3RD PARTY / BANK</t>
  </si>
  <si>
    <t>4204:REALISED FX GAINS/LOSSES - INTEREST INCOME</t>
  </si>
  <si>
    <t>4205:UNREALISED FX GAINS/LOSSES - INTEREST INCOME</t>
  </si>
  <si>
    <t>5104:FACILITIES CHARGE</t>
  </si>
  <si>
    <t>5107:COGS - ENERGY COSTS</t>
  </si>
  <si>
    <t>5112:MANAGEMENT FEES</t>
  </si>
  <si>
    <t>5125:PROFIT/LOSS ON DIVESTMENT</t>
  </si>
  <si>
    <t>5126:CATHODIC PROTECTION</t>
  </si>
  <si>
    <t>5128:SITE SERVICES</t>
  </si>
  <si>
    <t>5130:BANK CHARGE</t>
  </si>
  <si>
    <t>5131:NET ZERO - EMISSION REDUCTION COSTS</t>
  </si>
  <si>
    <t>5212:OTHER COST RECOVERIES</t>
  </si>
  <si>
    <t>5222:LOAN FORGIVENESS</t>
  </si>
  <si>
    <t>5240:NETWORKS SHARED SERVICES RECHARGES</t>
  </si>
  <si>
    <t>5241:INTER-ENTITY COSTS CAPITALISED</t>
  </si>
  <si>
    <t>5242:PROJECT PROVISION - EXPENSE</t>
  </si>
  <si>
    <t>5243:UNREALISED FX GAINS/LOSSES - BANK</t>
  </si>
  <si>
    <t>5244:OVERHEAD RECHARGE ALLGAS</t>
  </si>
  <si>
    <t>5250:NETWORK MANAGEMENT FEE CAPITAL - NETWORKS</t>
  </si>
  <si>
    <t>5251:NETWORK MANAGEMENT FEE - CAP OVERHEAD SUSPENSE - NETWORKS</t>
  </si>
  <si>
    <t>5252:RENTAL CHARGE ON ASSETS EMPLOYED CAPITAL - NETWORKS</t>
  </si>
  <si>
    <t>5253:RENTAL CHARGE ON ASSETS EMPLOYED - CAP OVERHEAD SUSPENSE - NETWORKS</t>
  </si>
  <si>
    <t>5254:CONTROLLABLE COST INCENTIVE FEE - NETWORKS</t>
  </si>
  <si>
    <t>5255:CAP OH NATIONAL - NETWORKS</t>
  </si>
  <si>
    <t>5256:CAP OH INDIRECT STATE - NETWORKS</t>
  </si>
  <si>
    <t>5257:CAP OH DIRECT STATE OTHER - NETWORKS</t>
  </si>
  <si>
    <t>5258:CAP OH EXPENSE - NETWORKS</t>
  </si>
  <si>
    <t>5259:CAP OH NATIONAL SUSPENSE - NETWORKS</t>
  </si>
  <si>
    <t>5260:CAP OH SUSPENSE - DIRECT STATE - OTHER - NETWORKS</t>
  </si>
  <si>
    <t>5261:CAP OH INDIRECT STATE SUSPENSE - NETWORKS</t>
  </si>
  <si>
    <t>5262:CAP OH DIRECT STATE PLANNING SUSPENSE - NETWORKS</t>
  </si>
  <si>
    <t>5263:CAP OH DIRECT STATE PLANNING - NETWORKS</t>
  </si>
  <si>
    <t>5264:CAP OH PLANNING EXPENSE - NETWORKS</t>
  </si>
  <si>
    <t>5265:CONTROLLABLE COST INCENTIVE FEE - CONTRA ACCOUNT - NETWORKS</t>
  </si>
  <si>
    <t>5266:MARKETING COST TRANSFER STEP 1 - CONTRA - NETWORKS</t>
  </si>
  <si>
    <t>5267:MARKETING COST TRANSFER STEP 1 - NETWORKS</t>
  </si>
  <si>
    <t>5268:MARKETING COST TRANSFER - NETWORKS</t>
  </si>
  <si>
    <t>5269:NETWORKS RECOVERIES MASS ALLOCATION - DR</t>
  </si>
  <si>
    <t>5270:NETWORKS RECOVERIES MASS ALLOCATION - CR</t>
  </si>
  <si>
    <t>5271:CAP OH NMF SUSPENSE TRUE UP CONTRA ACCOUNT - NETWORKS</t>
  </si>
  <si>
    <t>5272:FAR SUSPENSE TRUE UP CONTRA ACCOUNT - NETWORKS</t>
  </si>
  <si>
    <t>5273:CAP OH NATIONAL SUSPENSE TRUE UP CONTRA ACCOUNT - NETWORKS</t>
  </si>
  <si>
    <t>5274:CAP OH DIRECT STATE PLANNING SUSPENSE TRUE UP CONTRA ACCOUNT - NETWORKS</t>
  </si>
  <si>
    <t>5275:DIRECT STATE OTHER CAP OH SUSPENSE TRUE UP CONTRA ACCOUNT - NETWORKS</t>
  </si>
  <si>
    <t>5276:CAP OH INDIRECT STATE SUSPENSE TRUE UP CONTRA ACCOUNT - NETWORKS</t>
  </si>
  <si>
    <t>5277:CAPITALISED OVERHEADS EXPENSE NATIONAL - CONTRA - NETWORKS</t>
  </si>
  <si>
    <t>5278:CAPITALISED OVERHEADS BASE CALCULATION NWF &amp; FAR STEP 1 - NETWORKS</t>
  </si>
  <si>
    <t>5279:CAPITALISED OVERHEADS BASE CALCULATION NMF &amp; FAR STEP 1 - CONTRA - NETWORKS</t>
  </si>
  <si>
    <t>5280:CAPITALISED OVERHEADS EXPENSE - CONTRA -NETWORKS</t>
  </si>
  <si>
    <t>5281:CAP OH NMF CONTRA - NETWORKS</t>
  </si>
  <si>
    <t>5282:NETWORK MANAGEMENT FEE OPERATING EXPENSE - NETWORKS</t>
  </si>
  <si>
    <t>5283:AASB 16 LEASE RECOVERIES - NETWORKS - CONTRA</t>
  </si>
  <si>
    <t>5284:RENTAL CHARGE ON ASSETS EMPLOYED - NETWORKS - CONTRA</t>
  </si>
  <si>
    <t>5285:RENTAL CHARGE ON ASSETS EMPLOYED OPERATING EXPENSE - NETWORKS</t>
  </si>
  <si>
    <t>5286:CONTROLLABLE COST INCENTIVE FEE NETWORKS - CONTRA</t>
  </si>
  <si>
    <t>5287:CONTROLLABLE COST INCENTIVE FEE - EXPENSE - NETWORKS</t>
  </si>
  <si>
    <t>6102:DEPRECIATION - ROU</t>
  </si>
  <si>
    <t>6103:AMORTISATION - CONTRACT INTANGIBLE</t>
  </si>
  <si>
    <t>5002:OTHER LABOUR COSTS</t>
  </si>
  <si>
    <t>6000:INTEREST EXPENSE - BORROWINGS</t>
  </si>
  <si>
    <t>6002:INTEREST EXPENSE - CAPITALISED</t>
  </si>
  <si>
    <t>6003:INTER-ENTITY INTEREST RECEIVED</t>
  </si>
  <si>
    <t>6005:BORROWING COSTS &amp; AMORTISATION OF DEFERRED BORROWING COSTS</t>
  </si>
  <si>
    <t>6006:GAIN/LOSS ON DERIVATIVES</t>
  </si>
  <si>
    <t>6007:REALISED FX GAINS/LOSSES</t>
  </si>
  <si>
    <t>6008:UNREALISED FX GAINS/LOSSES</t>
  </si>
  <si>
    <t>6011:INTEREST EXPENSE - UNEARNED REVENUE UNWIND</t>
  </si>
  <si>
    <t>6012:INTEREST EXPENSE - MAKEGOOD PROVISION UNWIND</t>
  </si>
  <si>
    <t>6013:INTEREST EXPENSE - LEASE LIABILITIES</t>
  </si>
  <si>
    <t>6014:INTEREST EXPENSE - GIC</t>
  </si>
  <si>
    <t>6015:INTEREST EXPENSE - REDEEMABLE PREFERENCE SHARE</t>
  </si>
  <si>
    <t>6016:UNWINDING DISCOUNT - BORROWINGS</t>
  </si>
  <si>
    <t>6017:FX UNREALISED GAIN/LOSS (INTEREST HEDGING)</t>
  </si>
  <si>
    <t>6018:HEDGE CLOSE-OUT GAIN/LOSS (DEBT &amp; HEDGE BREAK COSTS)</t>
  </si>
  <si>
    <t>5300:BAD DEBT WRITTEN OFF</t>
  </si>
  <si>
    <t>5302:BUSINESS ACQUISITION COSTS</t>
  </si>
  <si>
    <t>5303:IMPAIRMENT EXPENSE - PPE</t>
  </si>
  <si>
    <t>5304:IMPAIRMENT EXPENSE - GOODWILL</t>
  </si>
  <si>
    <t>5500:GAIN/(LOSS) ON THE FIXED ASSETS DISPOSAL</t>
  </si>
  <si>
    <t>5501:GAIN/(LOSS) ON ROU ASSETS DISPOSAL</t>
  </si>
  <si>
    <t>5502:GAIN/(LOSS) ON DIVESTMENT</t>
  </si>
  <si>
    <t>5600:FAIR VALUE GAIN/LOSS ON CONTRACT FOR DIFFERENCE</t>
  </si>
  <si>
    <t>6132:INCOME TAX EXPENSE - IMPUTATION CREDITS</t>
  </si>
  <si>
    <t>6133:INCOME TAX EXPENSE - PREV. UNBOOKED LOSSES</t>
  </si>
  <si>
    <t>6150:OUTSIDE EQUITY INTERESTS</t>
  </si>
  <si>
    <t>RC0161 OPERATING COST RECOVERY FROM NETWORKS</t>
  </si>
  <si>
    <t>RC0162 GST</t>
  </si>
  <si>
    <t>RC0165 COST RECOVERY FROM GDI</t>
  </si>
  <si>
    <t>RC0166 INCOME IN ADVANCE / UPFRONT CHARGE - NON-CURRENT</t>
  </si>
  <si>
    <t>RC0071 STRETCH - BLUE SKY - FIXED</t>
  </si>
  <si>
    <t>RC0072 STRETCH - NEW CONTRACTS - FIXED</t>
  </si>
  <si>
    <t>RC0073 STRETCH - RECONTRACTING - FIXED</t>
  </si>
  <si>
    <t>RC0173 ENVIRONMENTAL PRODUCTS REVENUE - 3P</t>
  </si>
  <si>
    <t>RC0043 GAS PROCESSING - CONTINGENCY</t>
  </si>
  <si>
    <t>RC0074 STRETCH - VARIABLE REVENUE</t>
  </si>
  <si>
    <t>RC0169 STRETCH - BLUE SKY - VARIABLE</t>
  </si>
  <si>
    <t>RC0170 STRETCH - NEW CONTRACTS - VARRIABLE</t>
  </si>
  <si>
    <t>RC0171 STRETCH - RECONTRACTING - VARIABLE</t>
  </si>
  <si>
    <t>RC0167 CONNECTION FEE RECHARGE</t>
  </si>
  <si>
    <t>RC0168 AEMO MARKET FEE</t>
  </si>
  <si>
    <t>RC0175 EMISSION COST RECOVERY</t>
  </si>
  <si>
    <t>RC0172 CUSTOMER CONTRIBUTION - SIGNIFICANT FINANCING COMPONENT</t>
  </si>
  <si>
    <t>RC0134 VIC FRC REVENUE</t>
  </si>
  <si>
    <t>RC0135 TYPE A APPLICATION TESTING</t>
  </si>
  <si>
    <t>RC0137 BULK HOT WATER CONTRIBUTION</t>
  </si>
  <si>
    <t>RC0138 NEW CONNECTION FEE</t>
  </si>
  <si>
    <t>RC0147 SALE OF REGULATOR PITS</t>
  </si>
  <si>
    <t>RC0148 EXCESS SERVICE</t>
  </si>
  <si>
    <t>a75b27de-3cbb-4574-9781-cd0ba0527c5c</t>
  </si>
  <si>
    <t>1300</t>
  </si>
  <si>
    <t>1000</t>
  </si>
  <si>
    <t>1001</t>
  </si>
  <si>
    <t>1002</t>
  </si>
  <si>
    <t>1003</t>
  </si>
  <si>
    <t>1004</t>
  </si>
  <si>
    <t>1029</t>
  </si>
  <si>
    <t>1030</t>
  </si>
  <si>
    <t>1031</t>
  </si>
  <si>
    <t>1060</t>
  </si>
  <si>
    <t>1061</t>
  </si>
  <si>
    <t>1050</t>
  </si>
  <si>
    <t>1051</t>
  </si>
  <si>
    <t>1306</t>
  </si>
  <si>
    <t>1240</t>
  </si>
  <si>
    <t>1201</t>
  </si>
  <si>
    <t>1202</t>
  </si>
  <si>
    <t>1203</t>
  </si>
  <si>
    <t>1204</t>
  </si>
  <si>
    <t>1205</t>
  </si>
  <si>
    <t>1206</t>
  </si>
  <si>
    <t>1281</t>
  </si>
  <si>
    <t>1282</t>
  </si>
  <si>
    <t>1283</t>
  </si>
  <si>
    <t>1284</t>
  </si>
  <si>
    <t>1285</t>
  </si>
  <si>
    <t>1286</t>
  </si>
  <si>
    <t>1287</t>
  </si>
  <si>
    <t>1288</t>
  </si>
  <si>
    <t>1250</t>
  </si>
  <si>
    <t>1251</t>
  </si>
  <si>
    <t>1252</t>
  </si>
  <si>
    <t>1253</t>
  </si>
  <si>
    <t>1254</t>
  </si>
  <si>
    <t>1255</t>
  </si>
  <si>
    <t>1140</t>
  </si>
  <si>
    <t>1170</t>
  </si>
  <si>
    <t>1171</t>
  </si>
  <si>
    <t>1180</t>
  </si>
  <si>
    <t>1181</t>
  </si>
  <si>
    <t>1150</t>
  </si>
  <si>
    <t>1151</t>
  </si>
  <si>
    <t>1152</t>
  </si>
  <si>
    <t>1101</t>
  </si>
  <si>
    <t>1102</t>
  </si>
  <si>
    <t>1103</t>
  </si>
  <si>
    <t>1104</t>
  </si>
  <si>
    <t>1105</t>
  </si>
  <si>
    <t>1107</t>
  </si>
  <si>
    <t>1108</t>
  </si>
  <si>
    <t>1109</t>
  </si>
  <si>
    <t>1110</t>
  </si>
  <si>
    <t>1111</t>
  </si>
  <si>
    <t>1139</t>
  </si>
  <si>
    <t>1850</t>
  </si>
  <si>
    <t>1851</t>
  </si>
  <si>
    <t>1610</t>
  </si>
  <si>
    <t>1611</t>
  </si>
  <si>
    <t>1612</t>
  </si>
  <si>
    <t>1613</t>
  </si>
  <si>
    <t>1614</t>
  </si>
  <si>
    <t>1615</t>
  </si>
  <si>
    <t>1616</t>
  </si>
  <si>
    <t>1500</t>
  </si>
  <si>
    <t>1530</t>
  </si>
  <si>
    <t>1531</t>
  </si>
  <si>
    <t>1532</t>
  </si>
  <si>
    <t>1533</t>
  </si>
  <si>
    <t>1534</t>
  </si>
  <si>
    <t>1520</t>
  </si>
  <si>
    <t>1521</t>
  </si>
  <si>
    <t>1522</t>
  </si>
  <si>
    <t>1840</t>
  </si>
  <si>
    <t>1841</t>
  </si>
  <si>
    <t>1780</t>
  </si>
  <si>
    <t>1781</t>
  </si>
  <si>
    <t>1782</t>
  </si>
  <si>
    <t>1783</t>
  </si>
  <si>
    <t>1784</t>
  </si>
  <si>
    <t>1785</t>
  </si>
  <si>
    <t>1786</t>
  </si>
  <si>
    <t>1787</t>
  </si>
  <si>
    <t>1830</t>
  </si>
  <si>
    <t>1831</t>
  </si>
  <si>
    <t>1801</t>
  </si>
  <si>
    <t>1803</t>
  </si>
  <si>
    <t>1890</t>
  </si>
  <si>
    <t>1880</t>
  </si>
  <si>
    <t>1870</t>
  </si>
  <si>
    <t>1999</t>
  </si>
  <si>
    <t>1876</t>
  </si>
  <si>
    <t>1550</t>
  </si>
  <si>
    <t>1551</t>
  </si>
  <si>
    <t>1552</t>
  </si>
  <si>
    <t>1553</t>
  </si>
  <si>
    <t>1554</t>
  </si>
  <si>
    <t>1555</t>
  </si>
  <si>
    <t>1556</t>
  </si>
  <si>
    <t>1557</t>
  </si>
  <si>
    <t>1558</t>
  </si>
  <si>
    <t>1559</t>
  </si>
  <si>
    <t>1560</t>
  </si>
  <si>
    <t>1561</t>
  </si>
  <si>
    <t>1580</t>
  </si>
  <si>
    <t>1581</t>
  </si>
  <si>
    <t>1582</t>
  </si>
  <si>
    <t>1600</t>
  </si>
  <si>
    <t>1706</t>
  </si>
  <si>
    <t>1729</t>
  </si>
  <si>
    <t>1760</t>
  </si>
  <si>
    <t>1761</t>
  </si>
  <si>
    <t>1762</t>
  </si>
  <si>
    <t>1763</t>
  </si>
  <si>
    <t>1764</t>
  </si>
  <si>
    <t>1740</t>
  </si>
  <si>
    <t>1741</t>
  </si>
  <si>
    <t>1742</t>
  </si>
  <si>
    <t>1743</t>
  </si>
  <si>
    <t>1744</t>
  </si>
  <si>
    <t>1731</t>
  </si>
  <si>
    <t>2130</t>
  </si>
  <si>
    <t>2131</t>
  </si>
  <si>
    <t>2132</t>
  </si>
  <si>
    <t>2200</t>
  </si>
  <si>
    <t>2201</t>
  </si>
  <si>
    <t>2202</t>
  </si>
  <si>
    <t>2203</t>
  </si>
  <si>
    <t>2204</t>
  </si>
  <si>
    <t>2205</t>
  </si>
  <si>
    <t>2206</t>
  </si>
  <si>
    <t>2207</t>
  </si>
  <si>
    <t>2208</t>
  </si>
  <si>
    <t>2250</t>
  </si>
  <si>
    <t>2150</t>
  </si>
  <si>
    <t>2151</t>
  </si>
  <si>
    <t>2152</t>
  </si>
  <si>
    <t>2153</t>
  </si>
  <si>
    <t>2170</t>
  </si>
  <si>
    <t>2110</t>
  </si>
  <si>
    <t>2111</t>
  </si>
  <si>
    <t>2030</t>
  </si>
  <si>
    <t>2033</t>
  </si>
  <si>
    <t>2034</t>
  </si>
  <si>
    <t>2037</t>
  </si>
  <si>
    <t>2038</t>
  </si>
  <si>
    <t>2039</t>
  </si>
  <si>
    <t>2041</t>
  </si>
  <si>
    <t>2042</t>
  </si>
  <si>
    <t>2043</t>
  </si>
  <si>
    <t>2044</t>
  </si>
  <si>
    <t>2045</t>
  </si>
  <si>
    <t>2046</t>
  </si>
  <si>
    <t>2047</t>
  </si>
  <si>
    <t>2048</t>
  </si>
  <si>
    <t>2049</t>
  </si>
  <si>
    <t>2050</t>
  </si>
  <si>
    <t>2051</t>
  </si>
  <si>
    <t>2052</t>
  </si>
  <si>
    <t>2053</t>
  </si>
  <si>
    <t>2054</t>
  </si>
  <si>
    <t>2055</t>
  </si>
  <si>
    <t>2056</t>
  </si>
  <si>
    <t>2057</t>
  </si>
  <si>
    <t>2058</t>
  </si>
  <si>
    <t>2059</t>
  </si>
  <si>
    <t>2060</t>
  </si>
  <si>
    <t>2062</t>
  </si>
  <si>
    <t>2064</t>
  </si>
  <si>
    <t>2065</t>
  </si>
  <si>
    <t>2067</t>
  </si>
  <si>
    <t>2068</t>
  </si>
  <si>
    <t>2069</t>
  </si>
  <si>
    <t>2070</t>
  </si>
  <si>
    <t>2071</t>
  </si>
  <si>
    <t>2072</t>
  </si>
  <si>
    <t>2099</t>
  </si>
  <si>
    <t>2001</t>
  </si>
  <si>
    <t>2002</t>
  </si>
  <si>
    <t>2003</t>
  </si>
  <si>
    <t>2004</t>
  </si>
  <si>
    <t>2450</t>
  </si>
  <si>
    <t>2451</t>
  </si>
  <si>
    <t>2452</t>
  </si>
  <si>
    <t>2550</t>
  </si>
  <si>
    <t>2551</t>
  </si>
  <si>
    <t>2530</t>
  </si>
  <si>
    <t>2532</t>
  </si>
  <si>
    <t>2490</t>
  </si>
  <si>
    <t>2491</t>
  </si>
  <si>
    <t>2492</t>
  </si>
  <si>
    <t>2511</t>
  </si>
  <si>
    <t>2512</t>
  </si>
  <si>
    <t>2500</t>
  </si>
  <si>
    <t>2470</t>
  </si>
  <si>
    <t>2471</t>
  </si>
  <si>
    <t>2472</t>
  </si>
  <si>
    <t>2473</t>
  </si>
  <si>
    <t>2999</t>
  </si>
  <si>
    <t>2430</t>
  </si>
  <si>
    <t>2431</t>
  </si>
  <si>
    <t>2432</t>
  </si>
  <si>
    <t>2433</t>
  </si>
  <si>
    <t>2434</t>
  </si>
  <si>
    <t>2435</t>
  </si>
  <si>
    <t>2436</t>
  </si>
  <si>
    <t>2437</t>
  </si>
  <si>
    <t>2438</t>
  </si>
  <si>
    <t>2439</t>
  </si>
  <si>
    <t>2440</t>
  </si>
  <si>
    <t>2441</t>
  </si>
  <si>
    <t>2400</t>
  </si>
  <si>
    <t>2401</t>
  </si>
  <si>
    <t>2402</t>
  </si>
  <si>
    <t>3300</t>
  </si>
  <si>
    <t>3301</t>
  </si>
  <si>
    <t>3302</t>
  </si>
  <si>
    <t>3303</t>
  </si>
  <si>
    <t>3304</t>
  </si>
  <si>
    <t>3320</t>
  </si>
  <si>
    <t>3321</t>
  </si>
  <si>
    <t>3322</t>
  </si>
  <si>
    <t>3001</t>
  </si>
  <si>
    <t>3002</t>
  </si>
  <si>
    <t>3003</t>
  </si>
  <si>
    <t>3004</t>
  </si>
  <si>
    <t>3005</t>
  </si>
  <si>
    <t>3006</t>
  </si>
  <si>
    <t>3007</t>
  </si>
  <si>
    <t>3008</t>
  </si>
  <si>
    <t>3009</t>
  </si>
  <si>
    <t>3010</t>
  </si>
  <si>
    <t>3011</t>
  </si>
  <si>
    <t>3012</t>
  </si>
  <si>
    <t>3100</t>
  </si>
  <si>
    <t>3101</t>
  </si>
  <si>
    <t>3170</t>
  </si>
  <si>
    <t>3105</t>
  </si>
  <si>
    <t>3106</t>
  </si>
  <si>
    <t>3107</t>
  </si>
  <si>
    <t>3108</t>
  </si>
  <si>
    <t>3109</t>
  </si>
  <si>
    <t>3110</t>
  </si>
  <si>
    <t>3111</t>
  </si>
  <si>
    <t>3112</t>
  </si>
  <si>
    <t>3113</t>
  </si>
  <si>
    <t>3114</t>
  </si>
  <si>
    <t>3115</t>
  </si>
  <si>
    <t>3116</t>
  </si>
  <si>
    <t>3150</t>
  </si>
  <si>
    <t>3151</t>
  </si>
  <si>
    <t>3152</t>
  </si>
  <si>
    <t>3140</t>
  </si>
  <si>
    <t>3141</t>
  </si>
  <si>
    <t>3201</t>
  </si>
  <si>
    <t>3202</t>
  </si>
  <si>
    <t>3203</t>
  </si>
  <si>
    <t>3204</t>
  </si>
  <si>
    <t>3205</t>
  </si>
  <si>
    <t>3206</t>
  </si>
  <si>
    <t>3207</t>
  </si>
  <si>
    <t>3208</t>
  </si>
  <si>
    <t>3209</t>
  </si>
  <si>
    <t>4300</t>
  </si>
  <si>
    <t>4090</t>
  </si>
  <si>
    <t>4091</t>
  </si>
  <si>
    <t>4092</t>
  </si>
  <si>
    <t>4001</t>
  </si>
  <si>
    <t>4002</t>
  </si>
  <si>
    <t>4003</t>
  </si>
  <si>
    <t>4005</t>
  </si>
  <si>
    <t>4006</t>
  </si>
  <si>
    <t>4007</t>
  </si>
  <si>
    <t>4008</t>
  </si>
  <si>
    <t>4009</t>
  </si>
  <si>
    <t>4010</t>
  </si>
  <si>
    <t>4200</t>
  </si>
  <si>
    <t>4201</t>
  </si>
  <si>
    <t>4202</t>
  </si>
  <si>
    <t>4203</t>
  </si>
  <si>
    <t>4204</t>
  </si>
  <si>
    <t>4205</t>
  </si>
  <si>
    <t>5104</t>
  </si>
  <si>
    <t>5107</t>
  </si>
  <si>
    <t>5112</t>
  </si>
  <si>
    <t>5125</t>
  </si>
  <si>
    <t>5126</t>
  </si>
  <si>
    <t>5128</t>
  </si>
  <si>
    <t>5130</t>
  </si>
  <si>
    <t>5131</t>
  </si>
  <si>
    <t>5212</t>
  </si>
  <si>
    <t>5222</t>
  </si>
  <si>
    <t>5240</t>
  </si>
  <si>
    <t>5241</t>
  </si>
  <si>
    <t>5242</t>
  </si>
  <si>
    <t>5243</t>
  </si>
  <si>
    <t>5244</t>
  </si>
  <si>
    <t>5250</t>
  </si>
  <si>
    <t>5251</t>
  </si>
  <si>
    <t>5252</t>
  </si>
  <si>
    <t>5253</t>
  </si>
  <si>
    <t>5254</t>
  </si>
  <si>
    <t>5255</t>
  </si>
  <si>
    <t>5256</t>
  </si>
  <si>
    <t>5257</t>
  </si>
  <si>
    <t>5258</t>
  </si>
  <si>
    <t>5259</t>
  </si>
  <si>
    <t>5260</t>
  </si>
  <si>
    <t>5261</t>
  </si>
  <si>
    <t>5262</t>
  </si>
  <si>
    <t>5263</t>
  </si>
  <si>
    <t>5264</t>
  </si>
  <si>
    <t>5265</t>
  </si>
  <si>
    <t>5266</t>
  </si>
  <si>
    <t>5267</t>
  </si>
  <si>
    <t>5268</t>
  </si>
  <si>
    <t>5269</t>
  </si>
  <si>
    <t>5270</t>
  </si>
  <si>
    <t>5271</t>
  </si>
  <si>
    <t>5272</t>
  </si>
  <si>
    <t>5273</t>
  </si>
  <si>
    <t>5274</t>
  </si>
  <si>
    <t>5275</t>
  </si>
  <si>
    <t>5276</t>
  </si>
  <si>
    <t>5277</t>
  </si>
  <si>
    <t>5278</t>
  </si>
  <si>
    <t>5279</t>
  </si>
  <si>
    <t>5280</t>
  </si>
  <si>
    <t>5281</t>
  </si>
  <si>
    <t>5282</t>
  </si>
  <si>
    <t>5283</t>
  </si>
  <si>
    <t>5284</t>
  </si>
  <si>
    <t>5285</t>
  </si>
  <si>
    <t>5286</t>
  </si>
  <si>
    <t>5287</t>
  </si>
  <si>
    <t>6102</t>
  </si>
  <si>
    <t>6103</t>
  </si>
  <si>
    <t>5002</t>
  </si>
  <si>
    <t>6000</t>
  </si>
  <si>
    <t>6002</t>
  </si>
  <si>
    <t>6003</t>
  </si>
  <si>
    <t>6005</t>
  </si>
  <si>
    <t>6006</t>
  </si>
  <si>
    <t>6007</t>
  </si>
  <si>
    <t>6009</t>
  </si>
  <si>
    <t>6010</t>
  </si>
  <si>
    <t>6011</t>
  </si>
  <si>
    <t>6012</t>
  </si>
  <si>
    <t>6013</t>
  </si>
  <si>
    <t>6014</t>
  </si>
  <si>
    <t>6015</t>
  </si>
  <si>
    <t>6016</t>
  </si>
  <si>
    <t>6017</t>
  </si>
  <si>
    <t>6018</t>
  </si>
  <si>
    <t>5300</t>
  </si>
  <si>
    <t>5302</t>
  </si>
  <si>
    <t>5303</t>
  </si>
  <si>
    <t>5304</t>
  </si>
  <si>
    <t>5500</t>
  </si>
  <si>
    <t>5501</t>
  </si>
  <si>
    <t>5502</t>
  </si>
  <si>
    <t>5600</t>
  </si>
  <si>
    <t>6132</t>
  </si>
  <si>
    <t>6133</t>
  </si>
  <si>
    <t>6150</t>
  </si>
  <si>
    <t>No code</t>
  </si>
  <si>
    <t>Total Income</t>
  </si>
  <si>
    <t>Revenue Category (Uncategorized/Blanks)</t>
  </si>
  <si>
    <t>2dec4e6a-58a8-4cf3-9e84-60e2671e300b</t>
  </si>
  <si>
    <t>Interest Income</t>
  </si>
  <si>
    <t>Operating Income</t>
  </si>
  <si>
    <t>Regulatory - Not Reportable</t>
  </si>
  <si>
    <t>Current Assets</t>
  </si>
  <si>
    <t>Non-current Assets</t>
  </si>
  <si>
    <t>2025</t>
  </si>
  <si>
    <t>2025 - P10 Apr</t>
  </si>
  <si>
    <t>RC0145 CUSTOMER DISCONNECTIONS TEMP</t>
  </si>
  <si>
    <t>2025 - P01 Jul</t>
  </si>
  <si>
    <t>2025 - P02 Aug</t>
  </si>
  <si>
    <t>2025 - P03 Sep</t>
  </si>
  <si>
    <t>2025 - P04 Oct</t>
  </si>
  <si>
    <t>2025 - P05 Nov</t>
  </si>
  <si>
    <t>2025 - P06 Dec</t>
  </si>
  <si>
    <t>2025 - P07 Jan</t>
  </si>
  <si>
    <t>2025 - P08 Feb</t>
  </si>
  <si>
    <t>2025 - P09 Mar</t>
  </si>
  <si>
    <t>2025 - P11 May</t>
  </si>
  <si>
    <t>2025 - P12 Jun</t>
  </si>
  <si>
    <t>Regulatory - Depreciation</t>
  </si>
  <si>
    <t>Regulatory - Directly Attributable Finance Charges</t>
  </si>
  <si>
    <t>Regulatory - Insurance</t>
  </si>
  <si>
    <t>Regulatory - Leasing and Rental Costs</t>
  </si>
  <si>
    <t>Regulatory - Licence and Regulatory Costs</t>
  </si>
  <si>
    <t>Regulatory - Other Direct Costs</t>
  </si>
  <si>
    <t>Regulatory - Repairs and Maintenance</t>
  </si>
  <si>
    <t>Regulatory - Tax</t>
  </si>
  <si>
    <t>Regulatory - Wages</t>
  </si>
  <si>
    <t>58bbe7f6-0a42-4163-a9ee-8e8f1dd45a47</t>
  </si>
  <si>
    <t>6009:WGP INTEREST UNWIND DUE TO DE-DESIGNATION</t>
  </si>
  <si>
    <t>6010:FX UNREALISED GAIN/LOSS (DEBT REVALUATION)</t>
  </si>
  <si>
    <t>A421 Brigalow Pipeline</t>
  </si>
  <si>
    <t>During FY25</t>
  </si>
  <si>
    <t>Level 10, 121 Castlereagh Street</t>
  </si>
  <si>
    <t>Other depreciable pipeline assets include items such as information technology systems, motor vehicles, office and pipeline related costs which have different useful lives ranging from 5 to 80 years. APA has reported the information by asset categories in a summary line reflective of all assets acquired at inception to 30 June 2025.</t>
  </si>
  <si>
    <t>APA has reported the information by asset categories in a summary line reflective of all assets acquired from inception to 30 June 2025.</t>
  </si>
  <si>
    <t>The financial reporting under the non scheme guideline is an annual reporting requirement for APA's non scheme pipelines, requiring annual publishing by 31 October 2024. This information was published on Friday 31st October 2025.</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</si>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</sst>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5" formatCode="_-* #,##0.0_-;\-* #,##0.0_-;_-* &quot;-&quot;??_-;_-@_-"/>
    <numFmt numFmtId="176" formatCode="_(* #,##0.0000_);_(* \(#,##0.0000\);_(* &quot;-&quot;_);_(@_)"/>
  </numFmts>
  <fonts count="9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i/>
      <sz val="8"/>
      <name val="Malgun Gothic"/>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8"/>
      <color rgb="FF000000"/>
      <name val="Malgun Gothic"/>
      <family val="2"/>
    </font>
    <font>
      <sz val="14"/>
      <color theme="0"/>
      <name val="Arial"/>
      <family val="2"/>
    </font>
    <font>
      <b/>
      <sz val="14"/>
      <color rgb="FF0000FF"/>
      <name val="Arial"/>
      <family val="2"/>
    </font>
    <font>
      <sz val="11"/>
      <color theme="1"/>
      <name val="Calibri"/>
      <family val="2"/>
    </font>
    <font>
      <b/>
      <sz val="10"/>
      <name val="Century Gothic"/>
      <family val="2"/>
    </font>
    <font>
      <sz val="10.5"/>
      <name val="Century Gothic"/>
      <family val="2"/>
    </font>
    <font>
      <sz val="10"/>
      <name val="Arial"/>
      <family val="2"/>
    </font>
    <font>
      <u/>
      <sz val="10"/>
      <color theme="10"/>
      <name val="Arial"/>
      <family val="2"/>
    </font>
    <font>
      <sz val="14"/>
      <color rgb="FF0000FF"/>
      <name val="Arial"/>
      <family val="2"/>
    </font>
    <font>
      <u/>
      <sz val="11"/>
      <color theme="10"/>
      <name val="Calibri"/>
      <family val="2"/>
      <scheme val="minor"/>
    </font>
    <font>
      <sz val="10"/>
      <name val="Arial Unicode MS"/>
    </font>
    <font>
      <sz val="9"/>
      <name val="Calibri"/>
      <family val="2"/>
    </font>
    <font>
      <sz val="8"/>
      <name val="Arial"/>
      <family val="2"/>
    </font>
  </fonts>
  <fills count="54">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4" tint="-0.499984740745262"/>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s>
  <borders count="5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top style="medium">
        <color rgb="FF000000"/>
      </top>
      <bottom/>
      <diagonal/>
    </border>
    <border>
      <left style="medium">
        <color indexed="64"/>
      </left>
      <right style="medium">
        <color indexed="64"/>
      </right>
      <top style="medium">
        <color rgb="FF000000"/>
      </top>
      <bottom/>
      <diagonal/>
    </border>
  </borders>
  <cellStyleXfs count="175">
    <xf numFmtId="0" fontId="0"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164" fontId="13" fillId="13" borderId="0" applyNumberFormat="0" applyFont="0" applyBorder="0" applyAlignment="0">
      <alignment horizontal="right"/>
    </xf>
    <xf numFmtId="41" fontId="13" fillId="13" borderId="0" applyNumberFormat="0" applyFont="0" applyBorder="0" applyAlignment="0">
      <alignment horizontal="right"/>
    </xf>
    <xf numFmtId="41" fontId="49" fillId="13" borderId="0" applyNumberFormat="0" applyFont="0" applyBorder="0" applyAlignment="0">
      <alignment horizontal="right"/>
    </xf>
    <xf numFmtId="41" fontId="49" fillId="13" borderId="0" applyNumberFormat="0" applyFont="0" applyBorder="0" applyAlignment="0">
      <alignment horizontal="right"/>
    </xf>
    <xf numFmtId="0" fontId="27" fillId="8" borderId="1" applyNumberFormat="0" applyAlignment="0" applyProtection="0"/>
    <xf numFmtId="0" fontId="27" fillId="9" borderId="1" applyNumberFormat="0" applyAlignment="0" applyProtection="0"/>
    <xf numFmtId="0" fontId="28" fillId="26" borderId="2" applyNumberFormat="0" applyAlignment="0" applyProtection="0"/>
    <xf numFmtId="0" fontId="28" fillId="27" borderId="2" applyNumberFormat="0" applyAlignment="0" applyProtection="0"/>
    <xf numFmtId="43" fontId="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9" fillId="0" borderId="0" applyNumberFormat="0" applyFill="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1" fillId="0" borderId="3" applyNumberFormat="0" applyFill="0" applyAlignment="0" applyProtection="0"/>
    <xf numFmtId="0" fontId="32" fillId="0" borderId="4" applyNumberFormat="0" applyFill="0" applyAlignment="0" applyProtection="0"/>
    <xf numFmtId="0" fontId="33" fillId="0" borderId="5" applyNumberFormat="0" applyFill="0" applyAlignment="0" applyProtection="0"/>
    <xf numFmtId="0" fontId="33" fillId="0" borderId="0" applyNumberFormat="0" applyFill="0" applyBorder="0" applyAlignment="0" applyProtection="0"/>
    <xf numFmtId="0" fontId="20" fillId="0" borderId="0" applyNumberFormat="0" applyFill="0" applyBorder="0" applyAlignment="0" applyProtection="0">
      <alignment vertical="top"/>
      <protection locked="0"/>
    </xf>
    <xf numFmtId="0" fontId="34" fillId="4" borderId="1" applyNumberFormat="0" applyAlignment="0" applyProtection="0"/>
    <xf numFmtId="0" fontId="34" fillId="5" borderId="1" applyNumberFormat="0" applyAlignment="0" applyProtection="0"/>
    <xf numFmtId="164" fontId="8" fillId="30" borderId="0" applyFont="0" applyBorder="0" applyAlignment="0">
      <alignment horizontal="right"/>
      <protection locked="0"/>
    </xf>
    <xf numFmtId="41" fontId="13" fillId="30" borderId="0" applyFont="0" applyBorder="0" applyAlignment="0">
      <alignment horizontal="right"/>
      <protection locked="0"/>
    </xf>
    <xf numFmtId="41" fontId="49" fillId="30" borderId="0" applyFont="0" applyBorder="0" applyAlignment="0">
      <alignment horizontal="right"/>
      <protection locked="0"/>
    </xf>
    <xf numFmtId="41" fontId="49" fillId="30" borderId="0" applyFont="0" applyBorder="0" applyAlignment="0">
      <alignment horizontal="right"/>
      <protection locked="0"/>
    </xf>
    <xf numFmtId="165" fontId="13" fillId="29" borderId="0" applyFont="0" applyBorder="0">
      <alignment horizontal="right"/>
      <protection locked="0"/>
    </xf>
    <xf numFmtId="165" fontId="49" fillId="29" borderId="0" applyFont="0" applyBorder="0">
      <alignment horizontal="right"/>
      <protection locked="0"/>
    </xf>
    <xf numFmtId="164" fontId="13" fillId="7" borderId="0" applyFont="0" applyBorder="0">
      <alignment horizontal="right"/>
      <protection locked="0"/>
    </xf>
    <xf numFmtId="41" fontId="13" fillId="7" borderId="0" applyFont="0" applyBorder="0">
      <alignment horizontal="right"/>
      <protection locked="0"/>
    </xf>
    <xf numFmtId="41" fontId="49" fillId="7" borderId="0" applyFont="0" applyBorder="0">
      <alignment horizontal="right"/>
      <protection locked="0"/>
    </xf>
    <xf numFmtId="41" fontId="49" fillId="7" borderId="0" applyFont="0" applyBorder="0">
      <alignment horizontal="right"/>
      <protection locked="0"/>
    </xf>
    <xf numFmtId="0" fontId="35" fillId="0" borderId="6" applyNumberFormat="0" applyFill="0" applyAlignment="0" applyProtection="0"/>
    <xf numFmtId="0" fontId="36" fillId="10" borderId="0" applyNumberFormat="0" applyBorder="0" applyAlignment="0" applyProtection="0"/>
    <xf numFmtId="0" fontId="36" fillId="11" borderId="0" applyNumberFormat="0" applyBorder="0" applyAlignment="0" applyProtection="0"/>
    <xf numFmtId="0" fontId="57" fillId="0" borderId="0"/>
    <xf numFmtId="0" fontId="48" fillId="0" borderId="0"/>
    <xf numFmtId="0" fontId="13" fillId="0" borderId="0"/>
    <xf numFmtId="0" fontId="49" fillId="0" borderId="0"/>
    <xf numFmtId="1" fontId="58" fillId="0" borderId="0"/>
    <xf numFmtId="0" fontId="8" fillId="9" borderId="0"/>
    <xf numFmtId="0" fontId="8" fillId="9" borderId="0"/>
    <xf numFmtId="0" fontId="8" fillId="9" borderId="0"/>
    <xf numFmtId="0" fontId="8" fillId="0" borderId="0"/>
    <xf numFmtId="0" fontId="8" fillId="9" borderId="0"/>
    <xf numFmtId="0" fontId="13" fillId="9" borderId="0"/>
    <xf numFmtId="0" fontId="8" fillId="9" borderId="0"/>
    <xf numFmtId="0" fontId="8" fillId="9" borderId="0"/>
    <xf numFmtId="0" fontId="49" fillId="9" borderId="0"/>
    <xf numFmtId="0" fontId="8" fillId="9" borderId="0"/>
    <xf numFmtId="0" fontId="13" fillId="6" borderId="7" applyNumberFormat="0" applyFont="0" applyAlignment="0" applyProtection="0"/>
    <xf numFmtId="0" fontId="49" fillId="7" borderId="7" applyNumberFormat="0" applyFont="0" applyAlignment="0" applyProtection="0"/>
    <xf numFmtId="0" fontId="37" fillId="8" borderId="8" applyNumberFormat="0" applyAlignment="0" applyProtection="0"/>
    <xf numFmtId="0" fontId="37" fillId="9" borderId="8" applyNumberFormat="0" applyAlignment="0" applyProtection="0"/>
    <xf numFmtId="9" fontId="8" fillId="0" borderId="0" applyFont="0" applyFill="0" applyBorder="0" applyAlignment="0" applyProtection="0"/>
    <xf numFmtId="0" fontId="8" fillId="0" borderId="0"/>
    <xf numFmtId="0" fontId="13" fillId="0" borderId="0"/>
    <xf numFmtId="0" fontId="49" fillId="0" borderId="0"/>
    <xf numFmtId="0" fontId="49" fillId="0" borderId="0"/>
    <xf numFmtId="0" fontId="59" fillId="32" borderId="38" applyNumberFormat="0" applyProtection="0"/>
    <xf numFmtId="0" fontId="60" fillId="0" borderId="38" applyNumberFormat="0" applyFill="0" applyProtection="0"/>
    <xf numFmtId="0" fontId="61" fillId="0" borderId="38" applyNumberFormat="0" applyFill="0" applyProtection="0"/>
    <xf numFmtId="0" fontId="38" fillId="0" borderId="0" applyNumberFormat="0" applyFill="0" applyBorder="0" applyAlignment="0" applyProtection="0"/>
    <xf numFmtId="0" fontId="39" fillId="0" borderId="9" applyNumberFormat="0" applyFill="0" applyAlignment="0" applyProtection="0"/>
    <xf numFmtId="0" fontId="40" fillId="0" borderId="0" applyNumberForma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applyNumberFormat="0" applyFill="0" applyBorder="0" applyAlignment="0" applyProtection="0"/>
    <xf numFmtId="43" fontId="13" fillId="0" borderId="0" applyFont="0" applyFill="0" applyBorder="0" applyAlignment="0" applyProtection="0"/>
    <xf numFmtId="0" fontId="13" fillId="0" borderId="0" applyNumberFormat="0" applyFill="0" applyBorder="0" applyAlignment="0" applyProtection="0"/>
    <xf numFmtId="0" fontId="88" fillId="0" borderId="0"/>
    <xf numFmtId="43" fontId="13" fillId="0" borderId="0" applyFont="0" applyFill="0" applyBorder="0" applyAlignment="0" applyProtection="0"/>
    <xf numFmtId="44" fontId="13" fillId="0" borderId="0" applyFont="0" applyFill="0" applyBorder="0" applyAlignment="0" applyProtection="0"/>
    <xf numFmtId="9" fontId="13" fillId="0" borderId="0" applyFont="0" applyFill="0" applyBorder="0" applyAlignment="0" applyProtection="0"/>
    <xf numFmtId="0" fontId="7" fillId="0" borderId="0"/>
    <xf numFmtId="0" fontId="70"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9" fontId="91" fillId="0" borderId="0" applyFont="0" applyFill="0" applyBorder="0" applyAlignment="0" applyProtection="0"/>
    <xf numFmtId="0" fontId="92" fillId="0" borderId="0" applyNumberFormat="0" applyFill="0" applyBorder="0" applyAlignment="0" applyProtection="0"/>
    <xf numFmtId="43" fontId="70" fillId="0" borderId="0" applyFont="0" applyFill="0" applyBorder="0" applyAlignment="0" applyProtection="0"/>
    <xf numFmtId="0" fontId="92" fillId="0" borderId="0" applyNumberForma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43" fontId="8" fillId="0" borderId="0" applyFont="0" applyFill="0" applyBorder="0" applyAlignment="0" applyProtection="0"/>
    <xf numFmtId="0" fontId="6" fillId="0" borderId="0"/>
    <xf numFmtId="0" fontId="5" fillId="0" borderId="0"/>
    <xf numFmtId="0" fontId="94" fillId="0" borderId="0" applyNumberFormat="0" applyFill="0" applyBorder="0" applyAlignment="0" applyProtection="0"/>
    <xf numFmtId="43" fontId="8" fillId="0" borderId="0" applyFont="0" applyFill="0" applyBorder="0" applyAlignment="0" applyProtection="0"/>
    <xf numFmtId="0" fontId="8" fillId="0" borderId="0"/>
    <xf numFmtId="0" fontId="95" fillId="0" borderId="0"/>
    <xf numFmtId="43" fontId="4" fillId="0" borderId="0" applyFont="0" applyFill="0" applyBorder="0" applyAlignment="0" applyProtection="0"/>
    <xf numFmtId="43" fontId="4"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applyNumberFormat="0" applyFill="0" applyBorder="0" applyAlignment="0" applyProtection="0"/>
    <xf numFmtId="43" fontId="8" fillId="0" borderId="0" applyFont="0" applyFill="0" applyBorder="0" applyAlignment="0" applyProtection="0"/>
    <xf numFmtId="0" fontId="8" fillId="0" borderId="0"/>
    <xf numFmtId="43" fontId="70" fillId="0" borderId="0" applyFont="0" applyFill="0" applyBorder="0" applyAlignment="0" applyProtection="0"/>
    <xf numFmtId="0" fontId="3" fillId="0" borderId="0"/>
    <xf numFmtId="0" fontId="70" fillId="0" borderId="0"/>
    <xf numFmtId="0" fontId="88" fillId="0" borderId="0"/>
    <xf numFmtId="43" fontId="3" fillId="0" borderId="0" applyFont="0" applyFill="0" applyBorder="0" applyAlignment="0" applyProtection="0"/>
    <xf numFmtId="0" fontId="2"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0" fontId="96" fillId="0" borderId="0"/>
    <xf numFmtId="0" fontId="45" fillId="0" borderId="0"/>
  </cellStyleXfs>
  <cellXfs count="529">
    <xf numFmtId="0" fontId="0" fillId="0" borderId="0" xfId="0"/>
    <xf numFmtId="0" fontId="9" fillId="9" borderId="0" xfId="95" applyFont="1"/>
    <xf numFmtId="0" fontId="8" fillId="9" borderId="0" xfId="95"/>
    <xf numFmtId="0" fontId="10" fillId="9" borderId="0" xfId="95" applyFont="1"/>
    <xf numFmtId="2" fontId="14" fillId="9" borderId="0" xfId="95" applyNumberFormat="1" applyFont="1" applyAlignment="1">
      <alignment horizontal="left"/>
    </xf>
    <xf numFmtId="0" fontId="15" fillId="9" borderId="0" xfId="95" applyFont="1" applyProtection="1">
      <protection locked="0"/>
    </xf>
    <xf numFmtId="0" fontId="14" fillId="9" borderId="0" xfId="95" applyFont="1"/>
    <xf numFmtId="0" fontId="18" fillId="9" borderId="0" xfId="93" applyFont="1"/>
    <xf numFmtId="0" fontId="19" fillId="9" borderId="0" xfId="93" applyFont="1" applyAlignment="1">
      <alignment vertical="center"/>
    </xf>
    <xf numFmtId="0" fontId="19" fillId="9" borderId="0" xfId="93" applyFont="1"/>
    <xf numFmtId="0" fontId="18" fillId="9" borderId="0" xfId="93" applyFont="1" applyAlignment="1">
      <alignment vertical="center"/>
    </xf>
    <xf numFmtId="0" fontId="11" fillId="9" borderId="0" xfId="93" applyFont="1" applyAlignment="1">
      <alignment vertical="center"/>
    </xf>
    <xf numFmtId="0" fontId="23" fillId="9" borderId="0" xfId="93" applyFont="1" applyAlignment="1">
      <alignment vertical="center"/>
    </xf>
    <xf numFmtId="0" fontId="18" fillId="0" borderId="0" xfId="93" applyFont="1" applyFill="1"/>
    <xf numFmtId="0" fontId="9" fillId="9" borderId="0" xfId="97" applyFont="1"/>
    <xf numFmtId="0" fontId="42" fillId="9" borderId="0" xfId="96" applyFont="1" applyFill="1"/>
    <xf numFmtId="0" fontId="8" fillId="9" borderId="0" xfId="97"/>
    <xf numFmtId="0" fontId="9" fillId="0" borderId="0" xfId="97" applyFont="1" applyFill="1"/>
    <xf numFmtId="167" fontId="10" fillId="9" borderId="0" xfId="97" applyNumberFormat="1" applyFont="1" applyAlignment="1">
      <alignment horizontal="left"/>
    </xf>
    <xf numFmtId="49" fontId="13" fillId="9" borderId="0" xfId="97" applyNumberFormat="1" applyFont="1"/>
    <xf numFmtId="2" fontId="13" fillId="9" borderId="0" xfId="97" applyNumberFormat="1" applyFont="1"/>
    <xf numFmtId="164" fontId="13" fillId="9" borderId="0" xfId="97" applyNumberFormat="1" applyFont="1" applyAlignment="1">
      <alignment horizontal="center"/>
    </xf>
    <xf numFmtId="164" fontId="13" fillId="9" borderId="0" xfId="97" applyNumberFormat="1" applyFont="1"/>
    <xf numFmtId="0" fontId="13" fillId="9" borderId="0" xfId="97" applyFont="1"/>
    <xf numFmtId="0" fontId="10" fillId="9" borderId="0" xfId="97" applyFont="1"/>
    <xf numFmtId="0" fontId="46" fillId="9" borderId="0" xfId="97" applyFont="1"/>
    <xf numFmtId="0" fontId="11" fillId="9" borderId="0" xfId="97" applyFont="1"/>
    <xf numFmtId="39" fontId="13" fillId="9" borderId="0" xfId="97" applyNumberFormat="1" applyFont="1"/>
    <xf numFmtId="0" fontId="8" fillId="9" borderId="0" xfId="100"/>
    <xf numFmtId="0" fontId="9" fillId="9" borderId="0" xfId="100" applyFont="1"/>
    <xf numFmtId="49" fontId="13" fillId="9" borderId="0" xfId="100" applyNumberFormat="1" applyFont="1"/>
    <xf numFmtId="164" fontId="13" fillId="9" borderId="0" xfId="100" applyNumberFormat="1" applyFont="1"/>
    <xf numFmtId="167" fontId="11" fillId="9" borderId="0" xfId="100" applyNumberFormat="1" applyFont="1" applyAlignment="1">
      <alignment horizontal="left"/>
    </xf>
    <xf numFmtId="49" fontId="10" fillId="13" borderId="10" xfId="100" applyNumberFormat="1" applyFont="1" applyFill="1" applyBorder="1" applyAlignment="1">
      <alignment horizontal="right"/>
    </xf>
    <xf numFmtId="168" fontId="17" fillId="31" borderId="0" xfId="0" applyNumberFormat="1" applyFont="1" applyFill="1" applyAlignment="1">
      <alignment horizontal="left" vertical="center" wrapText="1"/>
    </xf>
    <xf numFmtId="167" fontId="13" fillId="13" borderId="10" xfId="102" applyNumberFormat="1" applyFont="1" applyFill="1" applyBorder="1" applyAlignment="1">
      <alignment horizontal="right"/>
    </xf>
    <xf numFmtId="0" fontId="43" fillId="13" borderId="11" xfId="100" applyFont="1" applyFill="1" applyBorder="1" applyAlignment="1">
      <alignment horizontal="right"/>
    </xf>
    <xf numFmtId="167" fontId="10" fillId="13" borderId="10" xfId="102" applyNumberFormat="1" applyFont="1" applyFill="1" applyBorder="1" applyAlignment="1">
      <alignment horizontal="right"/>
    </xf>
    <xf numFmtId="0" fontId="13" fillId="33" borderId="0" xfId="97" applyFont="1" applyFill="1"/>
    <xf numFmtId="0" fontId="13" fillId="33" borderId="0" xfId="0" applyFont="1" applyFill="1"/>
    <xf numFmtId="43" fontId="10" fillId="13" borderId="10" xfId="59" applyFont="1" applyFill="1" applyBorder="1" applyAlignment="1">
      <alignment horizontal="right"/>
    </xf>
    <xf numFmtId="0" fontId="62" fillId="9" borderId="0" xfId="95" applyFont="1"/>
    <xf numFmtId="0" fontId="47" fillId="34" borderId="0" xfId="0" applyFont="1" applyFill="1"/>
    <xf numFmtId="0" fontId="8" fillId="9" borderId="0" xfId="93"/>
    <xf numFmtId="0" fontId="13" fillId="9" borderId="0" xfId="95" applyFont="1"/>
    <xf numFmtId="0" fontId="50" fillId="35" borderId="0" xfId="97" applyFont="1" applyFill="1"/>
    <xf numFmtId="0" fontId="51" fillId="35" borderId="0" xfId="97" applyFont="1" applyFill="1"/>
    <xf numFmtId="14" fontId="50" fillId="35" borderId="0" xfId="97" applyNumberFormat="1" applyFont="1" applyFill="1"/>
    <xf numFmtId="14" fontId="50" fillId="35" borderId="0" xfId="97" applyNumberFormat="1" applyFont="1" applyFill="1" applyAlignment="1">
      <alignment horizontal="left"/>
    </xf>
    <xf numFmtId="167" fontId="13" fillId="7" borderId="10" xfId="97" applyNumberFormat="1" applyFont="1" applyFill="1" applyBorder="1" applyAlignment="1">
      <alignment horizontal="left"/>
    </xf>
    <xf numFmtId="168" fontId="52" fillId="31" borderId="0" xfId="0" applyNumberFormat="1" applyFont="1" applyFill="1" applyAlignment="1">
      <alignment horizontal="left" vertical="center" wrapText="1"/>
    </xf>
    <xf numFmtId="14" fontId="50" fillId="35" borderId="0" xfId="97" applyNumberFormat="1" applyFont="1" applyFill="1" applyAlignment="1">
      <alignment vertical="center"/>
    </xf>
    <xf numFmtId="14" fontId="50" fillId="35" borderId="0" xfId="97" applyNumberFormat="1" applyFont="1" applyFill="1" applyAlignment="1">
      <alignment horizontal="left" vertical="center"/>
    </xf>
    <xf numFmtId="0" fontId="13" fillId="33" borderId="0" xfId="99" applyFont="1" applyFill="1" applyAlignment="1">
      <alignment vertical="center"/>
    </xf>
    <xf numFmtId="0" fontId="13" fillId="36" borderId="12" xfId="97" applyFont="1" applyFill="1" applyBorder="1"/>
    <xf numFmtId="0" fontId="17" fillId="36" borderId="0" xfId="97" applyFont="1" applyFill="1"/>
    <xf numFmtId="0" fontId="17" fillId="36" borderId="0" xfId="97" applyFont="1" applyFill="1" applyAlignment="1">
      <alignment horizontal="right" indent="1"/>
    </xf>
    <xf numFmtId="0" fontId="13" fillId="36" borderId="13" xfId="97" applyFont="1" applyFill="1" applyBorder="1"/>
    <xf numFmtId="0" fontId="13" fillId="36" borderId="14" xfId="97" applyFont="1" applyFill="1" applyBorder="1"/>
    <xf numFmtId="0" fontId="17" fillId="36" borderId="15" xfId="97" applyFont="1" applyFill="1" applyBorder="1" applyProtection="1">
      <protection locked="0"/>
    </xf>
    <xf numFmtId="0" fontId="13" fillId="36" borderId="15" xfId="97" applyFont="1" applyFill="1" applyBorder="1" applyProtection="1">
      <protection locked="0"/>
    </xf>
    <xf numFmtId="0" fontId="13" fillId="36" borderId="15" xfId="97" applyFont="1" applyFill="1" applyBorder="1"/>
    <xf numFmtId="0" fontId="13" fillId="36" borderId="16" xfId="97" applyFont="1" applyFill="1" applyBorder="1"/>
    <xf numFmtId="0" fontId="13" fillId="36" borderId="0" xfId="97" applyFont="1" applyFill="1"/>
    <xf numFmtId="0" fontId="63" fillId="36" borderId="17" xfId="93" applyFont="1" applyFill="1" applyBorder="1"/>
    <xf numFmtId="0" fontId="63" fillId="36" borderId="18" xfId="93" applyFont="1" applyFill="1" applyBorder="1"/>
    <xf numFmtId="0" fontId="63" fillId="36" borderId="0" xfId="93" applyFont="1" applyFill="1" applyAlignment="1">
      <alignment horizontal="center" vertical="center"/>
    </xf>
    <xf numFmtId="0" fontId="64" fillId="36" borderId="0" xfId="93" applyFont="1" applyFill="1" applyAlignment="1">
      <alignment horizontal="center" vertical="center"/>
    </xf>
    <xf numFmtId="0" fontId="63" fillId="36" borderId="19" xfId="93" applyFont="1" applyFill="1" applyBorder="1" applyAlignment="1">
      <alignment vertical="center"/>
    </xf>
    <xf numFmtId="0" fontId="63" fillId="36" borderId="0" xfId="93" applyFont="1" applyFill="1"/>
    <xf numFmtId="0" fontId="65" fillId="36" borderId="0" xfId="93" applyFont="1" applyFill="1"/>
    <xf numFmtId="0" fontId="66" fillId="36" borderId="0" xfId="72" applyFont="1" applyFill="1" applyBorder="1" applyAlignment="1" applyProtection="1"/>
    <xf numFmtId="0" fontId="63" fillId="36" borderId="20" xfId="93" applyFont="1" applyFill="1" applyBorder="1"/>
    <xf numFmtId="0" fontId="63" fillId="36" borderId="21" xfId="93" applyFont="1" applyFill="1" applyBorder="1"/>
    <xf numFmtId="0" fontId="21" fillId="37" borderId="20" xfId="93" applyFont="1" applyFill="1" applyBorder="1" applyAlignment="1">
      <alignment vertical="center"/>
    </xf>
    <xf numFmtId="0" fontId="10" fillId="37" borderId="17" xfId="93" applyFont="1" applyFill="1" applyBorder="1" applyAlignment="1">
      <alignment vertical="center"/>
    </xf>
    <xf numFmtId="0" fontId="10" fillId="37" borderId="18" xfId="93" applyFont="1" applyFill="1" applyBorder="1" applyAlignment="1">
      <alignment vertical="center"/>
    </xf>
    <xf numFmtId="0" fontId="21" fillId="37" borderId="22" xfId="93" applyFont="1" applyFill="1" applyBorder="1" applyAlignment="1">
      <alignment vertical="center"/>
    </xf>
    <xf numFmtId="0" fontId="10" fillId="37" borderId="0" xfId="93" applyFont="1" applyFill="1" applyAlignment="1">
      <alignment vertical="center"/>
    </xf>
    <xf numFmtId="0" fontId="21" fillId="37" borderId="15" xfId="93" applyFont="1" applyFill="1" applyBorder="1" applyAlignment="1">
      <alignment vertical="center"/>
    </xf>
    <xf numFmtId="0" fontId="18" fillId="37" borderId="0" xfId="93" applyFont="1" applyFill="1" applyAlignment="1">
      <alignment vertical="center"/>
    </xf>
    <xf numFmtId="0" fontId="21" fillId="37" borderId="0" xfId="93" applyFont="1" applyFill="1" applyAlignment="1">
      <alignment vertical="center"/>
    </xf>
    <xf numFmtId="0" fontId="18" fillId="37" borderId="23" xfId="93" applyFont="1" applyFill="1" applyBorder="1"/>
    <xf numFmtId="0" fontId="10" fillId="37" borderId="13" xfId="93" applyFont="1" applyFill="1" applyBorder="1" applyAlignment="1">
      <alignment vertical="center"/>
    </xf>
    <xf numFmtId="0" fontId="18" fillId="37" borderId="13" xfId="93" applyFont="1" applyFill="1" applyBorder="1"/>
    <xf numFmtId="0" fontId="18" fillId="37" borderId="16" xfId="93" applyFont="1" applyFill="1" applyBorder="1"/>
    <xf numFmtId="168" fontId="17" fillId="36" borderId="10" xfId="97" quotePrefix="1" applyNumberFormat="1" applyFont="1" applyFill="1" applyBorder="1" applyAlignment="1">
      <alignment vertical="center" wrapText="1"/>
    </xf>
    <xf numFmtId="168" fontId="43" fillId="36" borderId="10" xfId="97" quotePrefix="1" applyNumberFormat="1" applyFont="1" applyFill="1" applyBorder="1" applyAlignment="1">
      <alignment horizontal="center" vertical="center" wrapText="1"/>
    </xf>
    <xf numFmtId="49" fontId="43" fillId="36" borderId="10" xfId="97" applyNumberFormat="1" applyFont="1" applyFill="1" applyBorder="1" applyAlignment="1">
      <alignment horizontal="center" vertical="center" wrapText="1"/>
    </xf>
    <xf numFmtId="0" fontId="67" fillId="7" borderId="24" xfId="97" applyFont="1" applyFill="1" applyBorder="1" applyAlignment="1" applyProtection="1">
      <alignment horizontal="left"/>
      <protection locked="0"/>
    </xf>
    <xf numFmtId="0" fontId="67" fillId="7" borderId="25" xfId="97" applyFont="1" applyFill="1" applyBorder="1" applyAlignment="1">
      <alignment horizontal="center"/>
    </xf>
    <xf numFmtId="167" fontId="67" fillId="7" borderId="25" xfId="97" applyNumberFormat="1" applyFont="1" applyFill="1" applyBorder="1" applyAlignment="1">
      <alignment horizontal="center"/>
    </xf>
    <xf numFmtId="167" fontId="67" fillId="7" borderId="10" xfId="97" applyNumberFormat="1" applyFont="1" applyFill="1" applyBorder="1" applyAlignment="1">
      <alignment horizontal="center"/>
    </xf>
    <xf numFmtId="49" fontId="43" fillId="36" borderId="26" xfId="97" applyNumberFormat="1" applyFont="1" applyFill="1" applyBorder="1" applyAlignment="1">
      <alignment horizontal="center" vertical="center" wrapText="1"/>
    </xf>
    <xf numFmtId="2" fontId="43" fillId="36" borderId="10" xfId="97" applyNumberFormat="1" applyFont="1" applyFill="1" applyBorder="1" applyAlignment="1">
      <alignment horizontal="center" vertical="center" wrapText="1"/>
    </xf>
    <xf numFmtId="0" fontId="17" fillId="36" borderId="10" xfId="97" applyFont="1" applyFill="1" applyBorder="1"/>
    <xf numFmtId="2" fontId="17" fillId="36" borderId="10" xfId="59" applyNumberFormat="1" applyFont="1" applyFill="1" applyBorder="1" applyAlignment="1">
      <alignment horizontal="center"/>
    </xf>
    <xf numFmtId="167" fontId="17" fillId="36" borderId="10" xfId="97" applyNumberFormat="1" applyFont="1" applyFill="1" applyBorder="1" applyAlignment="1">
      <alignment horizontal="left"/>
    </xf>
    <xf numFmtId="168" fontId="17" fillId="36" borderId="10" xfId="97" quotePrefix="1" applyNumberFormat="1" applyFont="1" applyFill="1" applyBorder="1" applyAlignment="1">
      <alignment horizontal="right" vertical="center" wrapText="1"/>
    </xf>
    <xf numFmtId="49" fontId="43" fillId="36" borderId="11" xfId="97" applyNumberFormat="1" applyFont="1" applyFill="1" applyBorder="1" applyAlignment="1">
      <alignment horizontal="center" vertical="center" wrapText="1"/>
    </xf>
    <xf numFmtId="49" fontId="43" fillId="36" borderId="27" xfId="97" applyNumberFormat="1" applyFont="1" applyFill="1" applyBorder="1" applyAlignment="1">
      <alignment horizontal="center" vertical="center" wrapText="1"/>
    </xf>
    <xf numFmtId="49" fontId="43" fillId="36" borderId="10" xfId="100" applyNumberFormat="1" applyFont="1" applyFill="1" applyBorder="1" applyAlignment="1">
      <alignment horizontal="center" vertical="center" wrapText="1"/>
    </xf>
    <xf numFmtId="164" fontId="43" fillId="36" borderId="10" xfId="100" applyNumberFormat="1" applyFont="1" applyFill="1" applyBorder="1" applyAlignment="1">
      <alignment horizontal="right" vertical="center" wrapText="1"/>
    </xf>
    <xf numFmtId="49" fontId="43" fillId="36" borderId="10" xfId="100" applyNumberFormat="1" applyFont="1" applyFill="1" applyBorder="1" applyAlignment="1">
      <alignment horizontal="center"/>
    </xf>
    <xf numFmtId="167" fontId="17" fillId="36" borderId="28" xfId="59" applyNumberFormat="1" applyFont="1" applyFill="1" applyBorder="1" applyAlignment="1">
      <alignment horizontal="right" vertical="center"/>
    </xf>
    <xf numFmtId="10" fontId="67" fillId="7" borderId="10" xfId="100" applyNumberFormat="1" applyFont="1" applyFill="1" applyBorder="1" applyAlignment="1">
      <alignment horizontal="right"/>
    </xf>
    <xf numFmtId="49" fontId="43" fillId="36" borderId="10" xfId="100" applyNumberFormat="1" applyFont="1" applyFill="1" applyBorder="1" applyAlignment="1">
      <alignment horizontal="right" vertical="center" wrapText="1"/>
    </xf>
    <xf numFmtId="49" fontId="43" fillId="36" borderId="28" xfId="100" applyNumberFormat="1" applyFont="1" applyFill="1" applyBorder="1" applyAlignment="1">
      <alignment horizontal="center"/>
    </xf>
    <xf numFmtId="168" fontId="43" fillId="36" borderId="10" xfId="98" quotePrefix="1" applyNumberFormat="1" applyFont="1" applyFill="1" applyBorder="1" applyAlignment="1">
      <alignment horizontal="center" vertical="center" wrapText="1"/>
    </xf>
    <xf numFmtId="2" fontId="43" fillId="36" borderId="29" xfId="98" applyNumberFormat="1" applyFont="1" applyFill="1" applyBorder="1" applyAlignment="1">
      <alignment horizontal="center" vertical="center" wrapText="1"/>
    </xf>
    <xf numFmtId="164" fontId="43" fillId="36" borderId="10" xfId="100" applyNumberFormat="1" applyFont="1" applyFill="1" applyBorder="1" applyAlignment="1">
      <alignment horizontal="center" vertical="center" wrapText="1"/>
    </xf>
    <xf numFmtId="49" fontId="17" fillId="36" borderId="28" xfId="100" applyNumberFormat="1" applyFont="1" applyFill="1" applyBorder="1" applyAlignment="1">
      <alignment horizontal="center"/>
    </xf>
    <xf numFmtId="2" fontId="17" fillId="36" borderId="10" xfId="59" applyNumberFormat="1" applyFont="1" applyFill="1" applyBorder="1" applyAlignment="1">
      <alignment horizontal="center" wrapText="1"/>
    </xf>
    <xf numFmtId="168" fontId="43" fillId="36" borderId="10" xfId="102" applyNumberFormat="1" applyFont="1" applyFill="1" applyBorder="1" applyAlignment="1">
      <alignment horizontal="center" vertical="center" wrapText="1"/>
    </xf>
    <xf numFmtId="49" fontId="43" fillId="36" borderId="10" xfId="102" applyNumberFormat="1" applyFont="1" applyFill="1" applyBorder="1" applyAlignment="1">
      <alignment horizontal="center" vertical="center" wrapText="1"/>
    </xf>
    <xf numFmtId="167" fontId="12" fillId="36" borderId="10" xfId="102" applyNumberFormat="1" applyFont="1" applyFill="1" applyBorder="1" applyAlignment="1">
      <alignment horizontal="left"/>
    </xf>
    <xf numFmtId="167" fontId="17" fillId="36" borderId="28" xfId="59" applyNumberFormat="1" applyFont="1" applyFill="1" applyBorder="1" applyAlignment="1">
      <alignment horizontal="center" vertical="center"/>
    </xf>
    <xf numFmtId="49" fontId="43" fillId="36" borderId="30" xfId="102" applyNumberFormat="1" applyFont="1" applyFill="1" applyBorder="1" applyAlignment="1">
      <alignment horizontal="center" vertical="center" wrapText="1"/>
    </xf>
    <xf numFmtId="49" fontId="43" fillId="36" borderId="0" xfId="102" applyNumberFormat="1" applyFont="1" applyFill="1" applyAlignment="1">
      <alignment horizontal="center" vertical="center" wrapText="1"/>
    </xf>
    <xf numFmtId="167" fontId="68" fillId="36" borderId="10" xfId="102" applyNumberFormat="1" applyFont="1" applyFill="1" applyBorder="1" applyAlignment="1">
      <alignment horizontal="left"/>
    </xf>
    <xf numFmtId="49" fontId="43" fillId="36" borderId="10" xfId="102" applyNumberFormat="1" applyFont="1" applyFill="1" applyBorder="1" applyAlignment="1">
      <alignment horizontal="left" vertical="center" wrapText="1"/>
    </xf>
    <xf numFmtId="14" fontId="67" fillId="7" borderId="25" xfId="97" applyNumberFormat="1" applyFont="1" applyFill="1" applyBorder="1" applyAlignment="1">
      <alignment horizontal="center"/>
    </xf>
    <xf numFmtId="49" fontId="10" fillId="38" borderId="27" xfId="100" applyNumberFormat="1" applyFont="1" applyFill="1" applyBorder="1" applyAlignment="1">
      <alignment horizontal="center" vertical="center" wrapText="1"/>
    </xf>
    <xf numFmtId="49" fontId="10" fillId="38" borderId="11" xfId="100" applyNumberFormat="1" applyFont="1" applyFill="1" applyBorder="1" applyAlignment="1">
      <alignment horizontal="left" vertical="center" wrapText="1"/>
    </xf>
    <xf numFmtId="168" fontId="53" fillId="38" borderId="11" xfId="97" quotePrefix="1" applyNumberFormat="1" applyFont="1" applyFill="1" applyBorder="1" applyAlignment="1">
      <alignment horizontal="left" vertical="center" wrapText="1"/>
    </xf>
    <xf numFmtId="0" fontId="51" fillId="38" borderId="27" xfId="97" applyFont="1" applyFill="1" applyBorder="1"/>
    <xf numFmtId="0" fontId="51" fillId="38" borderId="25" xfId="97" applyFont="1" applyFill="1" applyBorder="1"/>
    <xf numFmtId="168" fontId="17" fillId="36" borderId="10" xfId="97" quotePrefix="1" applyNumberFormat="1" applyFont="1" applyFill="1" applyBorder="1" applyAlignment="1">
      <alignment horizontal="left" vertical="center" wrapText="1" indent="1"/>
    </xf>
    <xf numFmtId="167" fontId="13" fillId="38" borderId="11" xfId="97" applyNumberFormat="1" applyFont="1" applyFill="1" applyBorder="1" applyAlignment="1">
      <alignment horizontal="left"/>
    </xf>
    <xf numFmtId="0" fontId="10" fillId="38" borderId="27" xfId="97" applyFont="1" applyFill="1" applyBorder="1"/>
    <xf numFmtId="2" fontId="13" fillId="38" borderId="27" xfId="59" applyNumberFormat="1" applyFont="1" applyFill="1" applyBorder="1" applyAlignment="1">
      <alignment horizontal="center"/>
    </xf>
    <xf numFmtId="2" fontId="13" fillId="38" borderId="25" xfId="59" applyNumberFormat="1" applyFont="1" applyFill="1" applyBorder="1" applyAlignment="1">
      <alignment horizontal="center"/>
    </xf>
    <xf numFmtId="49" fontId="17" fillId="36" borderId="10" xfId="97" applyNumberFormat="1" applyFont="1" applyFill="1" applyBorder="1" applyAlignment="1">
      <alignment horizontal="left" indent="1"/>
    </xf>
    <xf numFmtId="49" fontId="17" fillId="31" borderId="10" xfId="97" applyNumberFormat="1" applyFont="1" applyFill="1" applyBorder="1" applyAlignment="1">
      <alignment horizontal="left" indent="1"/>
    </xf>
    <xf numFmtId="49" fontId="17" fillId="36" borderId="10" xfId="97" applyNumberFormat="1" applyFont="1" applyFill="1" applyBorder="1" applyAlignment="1">
      <alignment horizontal="left" wrapText="1" indent="1"/>
    </xf>
    <xf numFmtId="49" fontId="17" fillId="36" borderId="10" xfId="101" applyNumberFormat="1" applyFont="1" applyFill="1" applyBorder="1" applyAlignment="1">
      <alignment horizontal="left" vertical="center" wrapText="1" indent="1"/>
    </xf>
    <xf numFmtId="0" fontId="67" fillId="7" borderId="10" xfId="100" applyFont="1" applyFill="1" applyBorder="1" applyAlignment="1">
      <alignment horizontal="left" indent="1"/>
    </xf>
    <xf numFmtId="41" fontId="69" fillId="38" borderId="27" xfId="98" applyNumberFormat="1" applyFont="1" applyFill="1" applyBorder="1"/>
    <xf numFmtId="167" fontId="70" fillId="38" borderId="27" xfId="62" applyNumberFormat="1" applyFont="1" applyFill="1" applyBorder="1" applyAlignment="1">
      <alignment horizontal="center" vertical="center"/>
    </xf>
    <xf numFmtId="167" fontId="70" fillId="38" borderId="25" xfId="62" applyNumberFormat="1" applyFont="1" applyFill="1" applyBorder="1" applyAlignment="1">
      <alignment horizontal="center" vertical="center"/>
    </xf>
    <xf numFmtId="41" fontId="17" fillId="31" borderId="10" xfId="98" applyNumberFormat="1" applyFont="1" applyFill="1" applyBorder="1" applyAlignment="1">
      <alignment horizontal="left" indent="1"/>
    </xf>
    <xf numFmtId="169" fontId="13" fillId="7" borderId="10" xfId="100" applyNumberFormat="1" applyFont="1" applyFill="1" applyBorder="1" applyAlignment="1">
      <alignment horizontal="left" indent="1"/>
    </xf>
    <xf numFmtId="168" fontId="17" fillId="36" borderId="10" xfId="0" applyNumberFormat="1" applyFont="1" applyFill="1" applyBorder="1" applyAlignment="1">
      <alignment horizontal="left" vertical="center" wrapText="1" indent="1"/>
    </xf>
    <xf numFmtId="49" fontId="43" fillId="36" borderId="10" xfId="102" applyNumberFormat="1" applyFont="1" applyFill="1" applyBorder="1" applyAlignment="1">
      <alignment horizontal="left" vertical="center" wrapText="1" indent="1"/>
    </xf>
    <xf numFmtId="49" fontId="17" fillId="36" borderId="10" xfId="102" applyNumberFormat="1" applyFont="1" applyFill="1" applyBorder="1" applyAlignment="1">
      <alignment horizontal="left" vertical="center" wrapText="1" indent="1"/>
    </xf>
    <xf numFmtId="49" fontId="17" fillId="36" borderId="10" xfId="100" applyNumberFormat="1" applyFont="1" applyFill="1" applyBorder="1" applyAlignment="1">
      <alignment horizontal="left" vertical="center" wrapText="1" indent="1"/>
    </xf>
    <xf numFmtId="49" fontId="10" fillId="38" borderId="11" xfId="102" applyNumberFormat="1" applyFont="1" applyFill="1" applyBorder="1" applyAlignment="1">
      <alignment horizontal="left" vertical="center" wrapText="1"/>
    </xf>
    <xf numFmtId="168" fontId="13" fillId="38" borderId="25" xfId="0" applyNumberFormat="1" applyFont="1" applyFill="1" applyBorder="1" applyAlignment="1">
      <alignment horizontal="left" vertical="center" wrapText="1" indent="1"/>
    </xf>
    <xf numFmtId="167" fontId="70" fillId="38" borderId="11" xfId="98" applyNumberFormat="1" applyFont="1" applyFill="1" applyBorder="1" applyAlignment="1">
      <alignment horizontal="left" indent="1"/>
    </xf>
    <xf numFmtId="0" fontId="67" fillId="7" borderId="10" xfId="59" applyNumberFormat="1" applyFont="1" applyFill="1" applyBorder="1" applyAlignment="1">
      <alignment horizontal="left" indent="1"/>
    </xf>
    <xf numFmtId="0" fontId="17" fillId="39" borderId="10" xfId="98" applyFont="1" applyFill="1" applyBorder="1" applyAlignment="1">
      <alignment horizontal="left" indent="1"/>
    </xf>
    <xf numFmtId="167" fontId="13" fillId="38" borderId="11" xfId="97" applyNumberFormat="1" applyFont="1" applyFill="1" applyBorder="1" applyAlignment="1">
      <alignment horizontal="left" indent="1"/>
    </xf>
    <xf numFmtId="0" fontId="68" fillId="36" borderId="31" xfId="97" applyFont="1" applyFill="1" applyBorder="1" applyAlignment="1">
      <alignment horizontal="left" indent="1"/>
    </xf>
    <xf numFmtId="0" fontId="71" fillId="36" borderId="22" xfId="97" applyFont="1" applyFill="1" applyBorder="1" applyAlignment="1">
      <alignment horizontal="left" indent="1"/>
    </xf>
    <xf numFmtId="0" fontId="68" fillId="36" borderId="22" xfId="97" applyFont="1" applyFill="1" applyBorder="1" applyAlignment="1">
      <alignment horizontal="left" indent="1"/>
    </xf>
    <xf numFmtId="0" fontId="68" fillId="36" borderId="23" xfId="97" applyFont="1" applyFill="1" applyBorder="1" applyAlignment="1">
      <alignment horizontal="left" indent="1"/>
    </xf>
    <xf numFmtId="0" fontId="72" fillId="36" borderId="25" xfId="95" applyFont="1" applyFill="1" applyBorder="1"/>
    <xf numFmtId="0" fontId="16" fillId="9" borderId="0" xfId="95" applyFont="1"/>
    <xf numFmtId="164" fontId="10" fillId="7" borderId="0" xfId="75" applyFont="1" applyFill="1" applyBorder="1" applyAlignment="1">
      <protection locked="0"/>
    </xf>
    <xf numFmtId="164" fontId="10" fillId="7" borderId="15" xfId="75" applyFont="1" applyFill="1" applyBorder="1" applyAlignment="1">
      <protection locked="0"/>
    </xf>
    <xf numFmtId="164" fontId="10" fillId="13" borderId="13" xfId="51" applyFont="1" applyBorder="1" applyAlignment="1"/>
    <xf numFmtId="164" fontId="10" fillId="13" borderId="16" xfId="51" applyFont="1" applyBorder="1" applyAlignment="1"/>
    <xf numFmtId="164" fontId="10" fillId="7" borderId="22" xfId="75" applyFont="1" applyFill="1" applyBorder="1" applyAlignment="1">
      <alignment horizontal="left" indent="1"/>
      <protection locked="0"/>
    </xf>
    <xf numFmtId="164" fontId="10" fillId="36" borderId="0" xfId="75" applyFont="1" applyFill="1" applyBorder="1" applyAlignment="1">
      <protection locked="0"/>
    </xf>
    <xf numFmtId="164" fontId="10" fillId="36" borderId="15" xfId="75" applyFont="1" applyFill="1" applyBorder="1" applyAlignment="1">
      <protection locked="0"/>
    </xf>
    <xf numFmtId="164" fontId="71" fillId="36" borderId="22" xfId="75" applyFont="1" applyFill="1" applyBorder="1" applyAlignment="1">
      <alignment horizontal="left" indent="1"/>
      <protection locked="0"/>
    </xf>
    <xf numFmtId="164" fontId="10" fillId="13" borderId="23" xfId="51" applyFont="1" applyBorder="1" applyAlignment="1">
      <alignment horizontal="left" indent="1"/>
    </xf>
    <xf numFmtId="0" fontId="73" fillId="36" borderId="22" xfId="97" applyFont="1" applyFill="1" applyBorder="1" applyAlignment="1">
      <alignment horizontal="left" indent="1"/>
    </xf>
    <xf numFmtId="0" fontId="72" fillId="36" borderId="11" xfId="95" applyFont="1" applyFill="1" applyBorder="1" applyAlignment="1">
      <alignment horizontal="left" indent="1"/>
    </xf>
    <xf numFmtId="0" fontId="16" fillId="9" borderId="0" xfId="95" applyFont="1" applyAlignment="1">
      <alignment horizontal="left" indent="1"/>
    </xf>
    <xf numFmtId="0" fontId="8" fillId="9" borderId="0" xfId="95" applyAlignment="1">
      <alignment horizontal="left" indent="1"/>
    </xf>
    <xf numFmtId="1" fontId="58" fillId="0" borderId="0" xfId="92"/>
    <xf numFmtId="14" fontId="58" fillId="0" borderId="0" xfId="92" applyNumberFormat="1" applyAlignment="1">
      <alignment vertical="top"/>
    </xf>
    <xf numFmtId="1" fontId="58" fillId="0" borderId="0" xfId="92" applyAlignment="1">
      <alignment horizontal="center" vertical="top"/>
    </xf>
    <xf numFmtId="1" fontId="58" fillId="0" borderId="0" xfId="92" applyAlignment="1">
      <alignment vertical="top"/>
    </xf>
    <xf numFmtId="1" fontId="58" fillId="0" borderId="0" xfId="92" applyAlignment="1">
      <alignment vertical="top" wrapText="1"/>
    </xf>
    <xf numFmtId="1" fontId="13" fillId="0" borderId="0" xfId="92" applyFont="1" applyAlignment="1">
      <alignment vertical="top"/>
    </xf>
    <xf numFmtId="1" fontId="13" fillId="0" borderId="0" xfId="92" applyFont="1" applyAlignment="1">
      <alignment vertical="top" wrapText="1"/>
    </xf>
    <xf numFmtId="1" fontId="58" fillId="0" borderId="0" xfId="92" applyAlignment="1">
      <alignment horizontal="center"/>
    </xf>
    <xf numFmtId="49" fontId="13" fillId="0" borderId="0" xfId="92" applyNumberFormat="1" applyFont="1" applyAlignment="1">
      <alignment vertical="top"/>
    </xf>
    <xf numFmtId="49" fontId="13" fillId="0" borderId="0" xfId="92" applyNumberFormat="1" applyFont="1" applyAlignment="1">
      <alignment horizontal="left" vertical="top"/>
    </xf>
    <xf numFmtId="171" fontId="67" fillId="7" borderId="10" xfId="102" applyNumberFormat="1" applyFont="1" applyFill="1" applyBorder="1" applyAlignment="1">
      <alignment horizontal="right"/>
    </xf>
    <xf numFmtId="169" fontId="13" fillId="35" borderId="10" xfId="100" applyNumberFormat="1" applyFont="1" applyFill="1" applyBorder="1" applyAlignment="1">
      <alignment horizontal="left"/>
    </xf>
    <xf numFmtId="1" fontId="58" fillId="33" borderId="0" xfId="92" applyFill="1"/>
    <xf numFmtId="1" fontId="74" fillId="33" borderId="0" xfId="92" applyFont="1" applyFill="1" applyAlignment="1">
      <alignment horizontal="center" vertical="center" wrapText="1"/>
    </xf>
    <xf numFmtId="1" fontId="58" fillId="33" borderId="0" xfId="92" applyFill="1" applyAlignment="1">
      <alignment horizontal="center" vertical="center"/>
    </xf>
    <xf numFmtId="1" fontId="58" fillId="33" borderId="0" xfId="92" applyFill="1" applyAlignment="1">
      <alignment vertical="top"/>
    </xf>
    <xf numFmtId="1" fontId="58" fillId="33" borderId="0" xfId="92" applyFill="1" applyAlignment="1">
      <alignment vertical="top" wrapText="1"/>
    </xf>
    <xf numFmtId="1" fontId="13" fillId="33" borderId="0" xfId="92" applyFont="1" applyFill="1" applyAlignment="1">
      <alignment vertical="top" wrapText="1"/>
    </xf>
    <xf numFmtId="1" fontId="58" fillId="36" borderId="0" xfId="92" applyFill="1" applyAlignment="1">
      <alignment horizontal="center" vertical="center"/>
    </xf>
    <xf numFmtId="1" fontId="58" fillId="36" borderId="0" xfId="92" applyFill="1" applyAlignment="1">
      <alignment horizontal="center" vertical="center" wrapText="1"/>
    </xf>
    <xf numFmtId="0" fontId="11" fillId="0" borderId="0" xfId="99" applyFont="1" applyFill="1" applyAlignment="1">
      <alignment horizontal="left" vertical="center"/>
    </xf>
    <xf numFmtId="1" fontId="13" fillId="0" borderId="0" xfId="92" applyFont="1" applyAlignment="1">
      <alignment horizontal="center" vertical="top"/>
    </xf>
    <xf numFmtId="0" fontId="75" fillId="9" borderId="0" xfId="95" applyFont="1"/>
    <xf numFmtId="0" fontId="50" fillId="40" borderId="0" xfId="98" applyFont="1" applyFill="1"/>
    <xf numFmtId="0" fontId="51" fillId="40" borderId="0" xfId="98" applyFont="1" applyFill="1"/>
    <xf numFmtId="14" fontId="50" fillId="40" borderId="0" xfId="98" applyNumberFormat="1" applyFont="1" applyFill="1"/>
    <xf numFmtId="14" fontId="50" fillId="40" borderId="0" xfId="98" applyNumberFormat="1" applyFont="1" applyFill="1" applyAlignment="1">
      <alignment horizontal="left"/>
    </xf>
    <xf numFmtId="168" fontId="78" fillId="41" borderId="39" xfId="114" applyNumberFormat="1" applyFont="1" applyFill="1" applyBorder="1"/>
    <xf numFmtId="41" fontId="79" fillId="0" borderId="0" xfId="113" applyNumberFormat="1" applyFont="1" applyFill="1" applyBorder="1"/>
    <xf numFmtId="0" fontId="75" fillId="9" borderId="0" xfId="97" applyFont="1"/>
    <xf numFmtId="0" fontId="22" fillId="37" borderId="0" xfId="93" applyFont="1" applyFill="1" applyAlignment="1">
      <alignment horizontal="left" vertical="center"/>
    </xf>
    <xf numFmtId="168" fontId="43" fillId="36" borderId="11" xfId="98" quotePrefix="1" applyNumberFormat="1" applyFont="1" applyFill="1" applyBorder="1" applyAlignment="1">
      <alignment horizontal="center" vertical="center" wrapText="1"/>
    </xf>
    <xf numFmtId="2" fontId="43" fillId="36" borderId="26" xfId="98" applyNumberFormat="1" applyFont="1" applyFill="1" applyBorder="1" applyAlignment="1">
      <alignment horizontal="center" vertical="center" wrapText="1"/>
    </xf>
    <xf numFmtId="14" fontId="67" fillId="7" borderId="25" xfId="98" applyNumberFormat="1" applyFont="1" applyFill="1" applyBorder="1" applyAlignment="1">
      <alignment horizontal="right"/>
    </xf>
    <xf numFmtId="167" fontId="81" fillId="36" borderId="10" xfId="102" applyNumberFormat="1" applyFont="1" applyFill="1" applyBorder="1" applyAlignment="1">
      <alignment horizontal="left"/>
    </xf>
    <xf numFmtId="168" fontId="71" fillId="36" borderId="10" xfId="102" applyNumberFormat="1" applyFont="1" applyFill="1" applyBorder="1" applyAlignment="1">
      <alignment horizontal="center" vertical="center" wrapText="1"/>
    </xf>
    <xf numFmtId="0" fontId="54" fillId="34" borderId="0" xfId="0" applyFont="1" applyFill="1"/>
    <xf numFmtId="41" fontId="10" fillId="13" borderId="10" xfId="59" applyNumberFormat="1" applyFont="1" applyFill="1" applyBorder="1" applyAlignment="1">
      <alignment horizontal="right"/>
    </xf>
    <xf numFmtId="49" fontId="71" fillId="36" borderId="28" xfId="100" applyNumberFormat="1" applyFont="1" applyFill="1" applyBorder="1" applyAlignment="1">
      <alignment horizontal="center" vertical="center" wrapText="1"/>
    </xf>
    <xf numFmtId="49" fontId="71" fillId="36" borderId="32" xfId="100" applyNumberFormat="1" applyFont="1" applyFill="1" applyBorder="1" applyAlignment="1">
      <alignment horizontal="center" vertical="center" wrapText="1"/>
    </xf>
    <xf numFmtId="49" fontId="71" fillId="36" borderId="24" xfId="100" applyNumberFormat="1" applyFont="1" applyFill="1" applyBorder="1" applyAlignment="1">
      <alignment horizontal="center" vertical="top" wrapText="1"/>
    </xf>
    <xf numFmtId="0" fontId="55" fillId="0" borderId="10" xfId="0" applyFont="1" applyBorder="1" applyAlignment="1" applyProtection="1">
      <alignment horizontal="center" wrapText="1"/>
      <protection locked="0"/>
    </xf>
    <xf numFmtId="49" fontId="78" fillId="42" borderId="10" xfId="100" applyNumberFormat="1" applyFont="1" applyFill="1" applyBorder="1" applyAlignment="1">
      <alignment horizontal="center" vertical="center" wrapText="1"/>
    </xf>
    <xf numFmtId="49" fontId="78" fillId="43" borderId="10" xfId="100" applyNumberFormat="1" applyFont="1" applyFill="1" applyBorder="1" applyAlignment="1">
      <alignment horizontal="center" vertical="center" wrapText="1"/>
    </xf>
    <xf numFmtId="0" fontId="45" fillId="44" borderId="10" xfId="59" applyNumberFormat="1" applyFont="1" applyFill="1" applyBorder="1" applyAlignment="1"/>
    <xf numFmtId="0" fontId="10" fillId="38" borderId="27" xfId="59" applyNumberFormat="1" applyFont="1" applyFill="1" applyBorder="1" applyAlignment="1">
      <alignment horizontal="center" vertical="center" wrapText="1"/>
    </xf>
    <xf numFmtId="0" fontId="17" fillId="44" borderId="10" xfId="100" applyFont="1" applyFill="1" applyBorder="1" applyAlignment="1">
      <alignment horizontal="left" vertical="center" wrapText="1" indent="1"/>
    </xf>
    <xf numFmtId="49" fontId="43" fillId="39" borderId="10" xfId="100" applyNumberFormat="1" applyFont="1" applyFill="1" applyBorder="1" applyAlignment="1">
      <alignment horizontal="left" vertical="center" wrapText="1"/>
    </xf>
    <xf numFmtId="49" fontId="10" fillId="38" borderId="10" xfId="100" applyNumberFormat="1" applyFont="1" applyFill="1" applyBorder="1" applyAlignment="1">
      <alignment horizontal="left" vertical="center" wrapText="1"/>
    </xf>
    <xf numFmtId="0" fontId="13" fillId="0" borderId="0" xfId="0" applyFont="1" applyAlignment="1">
      <alignment horizontal="left" vertical="top"/>
    </xf>
    <xf numFmtId="1" fontId="13" fillId="0" borderId="0" xfId="92" applyFont="1" applyAlignment="1">
      <alignment horizontal="left" vertical="top"/>
    </xf>
    <xf numFmtId="0" fontId="13" fillId="0" borderId="0" xfId="0" applyFont="1" applyAlignment="1">
      <alignment horizontal="left" vertical="top" wrapText="1"/>
    </xf>
    <xf numFmtId="14" fontId="13" fillId="0" borderId="0" xfId="0" applyNumberFormat="1" applyFont="1" applyAlignment="1">
      <alignment horizontal="left" vertical="top"/>
    </xf>
    <xf numFmtId="0" fontId="13" fillId="0" borderId="0" xfId="0" applyFont="1" applyAlignment="1">
      <alignment vertical="top" wrapText="1"/>
    </xf>
    <xf numFmtId="0" fontId="13" fillId="0" borderId="0" xfId="0" applyFont="1" applyAlignment="1">
      <alignment horizontal="center" vertical="top" wrapText="1"/>
    </xf>
    <xf numFmtId="0" fontId="13" fillId="0" borderId="0" xfId="0" applyFont="1" applyAlignment="1">
      <alignment vertical="top"/>
    </xf>
    <xf numFmtId="168" fontId="43" fillId="36" borderId="33" xfId="97" applyNumberFormat="1" applyFont="1" applyFill="1" applyBorder="1" applyAlignment="1">
      <alignment horizontal="center" vertical="center" wrapText="1"/>
    </xf>
    <xf numFmtId="168" fontId="43" fillId="36" borderId="10" xfId="97" applyNumberFormat="1" applyFont="1" applyFill="1" applyBorder="1" applyAlignment="1">
      <alignment horizontal="center" vertical="center" wrapText="1"/>
    </xf>
    <xf numFmtId="49" fontId="82" fillId="41" borderId="10" xfId="114" applyNumberFormat="1" applyFont="1" applyFill="1" applyBorder="1"/>
    <xf numFmtId="49" fontId="82" fillId="41" borderId="40" xfId="114" applyNumberFormat="1" applyFont="1" applyFill="1" applyBorder="1"/>
    <xf numFmtId="49" fontId="82" fillId="41" borderId="10" xfId="114" applyNumberFormat="1" applyFont="1" applyFill="1" applyBorder="1" applyAlignment="1">
      <alignment wrapText="1"/>
    </xf>
    <xf numFmtId="41" fontId="82" fillId="41" borderId="10" xfId="114" applyNumberFormat="1" applyFont="1" applyFill="1" applyBorder="1"/>
    <xf numFmtId="168" fontId="78" fillId="41" borderId="10" xfId="114" applyNumberFormat="1" applyFont="1" applyFill="1" applyBorder="1"/>
    <xf numFmtId="0" fontId="83" fillId="0" borderId="0" xfId="114" applyFont="1" applyFill="1" applyBorder="1"/>
    <xf numFmtId="10" fontId="83" fillId="40" borderId="10" xfId="114" applyNumberFormat="1" applyFont="1" applyFill="1" applyBorder="1"/>
    <xf numFmtId="168" fontId="17" fillId="36" borderId="11" xfId="97" quotePrefix="1" applyNumberFormat="1" applyFont="1" applyFill="1" applyBorder="1" applyAlignment="1">
      <alignment horizontal="left" vertical="center" wrapText="1" indent="1"/>
    </xf>
    <xf numFmtId="10" fontId="79" fillId="40" borderId="10" xfId="113" applyNumberFormat="1" applyFont="1" applyFill="1" applyBorder="1"/>
    <xf numFmtId="168" fontId="43" fillId="36" borderId="27" xfId="97" applyNumberFormat="1" applyFont="1" applyFill="1" applyBorder="1" applyAlignment="1">
      <alignment horizontal="center" vertical="center" wrapText="1"/>
    </xf>
    <xf numFmtId="1" fontId="43" fillId="36" borderId="10" xfId="97" applyNumberFormat="1" applyFont="1" applyFill="1" applyBorder="1" applyAlignment="1">
      <alignment horizontal="center" vertical="center" wrapText="1"/>
    </xf>
    <xf numFmtId="172" fontId="79" fillId="40" borderId="10" xfId="113" applyNumberFormat="1" applyFont="1" applyFill="1" applyBorder="1"/>
    <xf numFmtId="168" fontId="43" fillId="36" borderId="10" xfId="97" applyNumberFormat="1" applyFont="1" applyFill="1" applyBorder="1" applyAlignment="1">
      <alignment horizontal="left" vertical="center" wrapText="1"/>
    </xf>
    <xf numFmtId="168" fontId="17" fillId="36" borderId="10" xfId="97" quotePrefix="1" applyNumberFormat="1" applyFont="1" applyFill="1" applyBorder="1" applyAlignment="1">
      <alignment horizontal="left" vertical="center" wrapText="1" indent="3"/>
    </xf>
    <xf numFmtId="168" fontId="71" fillId="36" borderId="10" xfId="97" applyNumberFormat="1" applyFont="1" applyFill="1" applyBorder="1" applyAlignment="1">
      <alignment horizontal="left" vertical="center" wrapText="1"/>
    </xf>
    <xf numFmtId="168" fontId="68" fillId="36" borderId="10" xfId="97" quotePrefix="1" applyNumberFormat="1" applyFont="1" applyFill="1" applyBorder="1" applyAlignment="1">
      <alignment horizontal="left" vertical="center" wrapText="1" indent="1"/>
    </xf>
    <xf numFmtId="172" fontId="79" fillId="40" borderId="10" xfId="107" applyNumberFormat="1" applyFont="1" applyFill="1" applyBorder="1" applyAlignment="1">
      <alignment horizontal="right"/>
    </xf>
    <xf numFmtId="41" fontId="67" fillId="7" borderId="10" xfId="59" applyNumberFormat="1" applyFont="1" applyFill="1" applyBorder="1" applyAlignment="1">
      <alignment horizontal="left" indent="1"/>
    </xf>
    <xf numFmtId="41" fontId="13" fillId="13" borderId="10" xfId="59" applyNumberFormat="1" applyFont="1" applyFill="1" applyBorder="1" applyAlignment="1"/>
    <xf numFmtId="0" fontId="67" fillId="7" borderId="10" xfId="97" applyFont="1" applyFill="1" applyBorder="1" applyAlignment="1">
      <alignment horizontal="right" indent="1"/>
    </xf>
    <xf numFmtId="14" fontId="67" fillId="7" borderId="25" xfId="97" applyNumberFormat="1" applyFont="1" applyFill="1" applyBorder="1" applyAlignment="1">
      <alignment horizontal="right"/>
    </xf>
    <xf numFmtId="0" fontId="67" fillId="7" borderId="25" xfId="97" applyFont="1" applyFill="1" applyBorder="1" applyAlignment="1">
      <alignment horizontal="right" indent="1"/>
    </xf>
    <xf numFmtId="167" fontId="67" fillId="7" borderId="10" xfId="98" applyNumberFormat="1" applyFont="1" applyFill="1" applyBorder="1" applyAlignment="1">
      <alignment horizontal="right" indent="1"/>
    </xf>
    <xf numFmtId="0" fontId="67" fillId="7" borderId="25" xfId="98" applyFont="1" applyFill="1" applyBorder="1" applyAlignment="1">
      <alignment horizontal="right" indent="1"/>
    </xf>
    <xf numFmtId="0" fontId="43" fillId="36" borderId="26" xfId="97" applyFont="1" applyFill="1" applyBorder="1" applyAlignment="1">
      <alignment horizontal="center" vertical="center" wrapText="1"/>
    </xf>
    <xf numFmtId="0" fontId="43" fillId="36" borderId="10" xfId="97" applyFont="1" applyFill="1" applyBorder="1" applyAlignment="1">
      <alignment horizontal="center" vertical="center" wrapText="1"/>
    </xf>
    <xf numFmtId="1" fontId="67" fillId="7" borderId="10" xfId="102" applyNumberFormat="1" applyFont="1" applyFill="1" applyBorder="1" applyAlignment="1">
      <alignment horizontal="right"/>
    </xf>
    <xf numFmtId="0" fontId="67" fillId="7" borderId="10" xfId="102" applyFont="1" applyFill="1" applyBorder="1" applyAlignment="1">
      <alignment horizontal="right" indent="1"/>
    </xf>
    <xf numFmtId="0" fontId="67" fillId="7" borderId="10" xfId="102" applyFont="1" applyFill="1" applyBorder="1" applyAlignment="1">
      <alignment horizontal="right"/>
    </xf>
    <xf numFmtId="41" fontId="8" fillId="9" borderId="0" xfId="100" applyNumberFormat="1"/>
    <xf numFmtId="167" fontId="68" fillId="36" borderId="28" xfId="59" applyNumberFormat="1" applyFont="1" applyFill="1" applyBorder="1" applyAlignment="1">
      <alignment horizontal="center" vertical="center"/>
    </xf>
    <xf numFmtId="14" fontId="67" fillId="7" borderId="10" xfId="100" applyNumberFormat="1" applyFont="1" applyFill="1" applyBorder="1" applyAlignment="1">
      <alignment horizontal="left" indent="1"/>
    </xf>
    <xf numFmtId="0" fontId="13" fillId="39" borderId="10" xfId="97" applyFont="1" applyFill="1" applyBorder="1" applyAlignment="1">
      <alignment horizontal="left" indent="1"/>
    </xf>
    <xf numFmtId="0" fontId="13" fillId="38" borderId="11" xfId="97" applyFont="1" applyFill="1" applyBorder="1" applyAlignment="1">
      <alignment horizontal="left" indent="1"/>
    </xf>
    <xf numFmtId="0" fontId="13" fillId="7" borderId="10" xfId="59" applyNumberFormat="1" applyFont="1" applyFill="1" applyBorder="1" applyAlignment="1">
      <alignment horizontal="left" indent="1"/>
    </xf>
    <xf numFmtId="0" fontId="13" fillId="39" borderId="10" xfId="97" applyFont="1" applyFill="1" applyBorder="1" applyAlignment="1">
      <alignment horizontal="left"/>
    </xf>
    <xf numFmtId="164" fontId="13" fillId="13" borderId="10" xfId="59" applyNumberFormat="1" applyFont="1" applyFill="1" applyBorder="1" applyAlignment="1">
      <alignment horizontal="right"/>
    </xf>
    <xf numFmtId="164" fontId="67" fillId="7" borderId="10" xfId="59" applyNumberFormat="1" applyFont="1" applyFill="1" applyBorder="1" applyAlignment="1">
      <alignment horizontal="right"/>
    </xf>
    <xf numFmtId="164" fontId="10" fillId="13" borderId="10" xfId="59" applyNumberFormat="1" applyFont="1" applyFill="1" applyBorder="1" applyAlignment="1">
      <alignment horizontal="right"/>
    </xf>
    <xf numFmtId="164" fontId="13" fillId="38" borderId="27" xfId="59" applyNumberFormat="1" applyFont="1" applyFill="1" applyBorder="1" applyAlignment="1">
      <alignment horizontal="center"/>
    </xf>
    <xf numFmtId="164" fontId="13" fillId="38" borderId="25" xfId="59" applyNumberFormat="1" applyFont="1" applyFill="1" applyBorder="1" applyAlignment="1">
      <alignment horizontal="center"/>
    </xf>
    <xf numFmtId="164" fontId="79" fillId="40" borderId="10" xfId="113" applyNumberFormat="1" applyFont="1" applyFill="1" applyBorder="1"/>
    <xf numFmtId="164" fontId="83" fillId="40" borderId="10" xfId="114" applyNumberFormat="1" applyFont="1" applyFill="1" applyBorder="1"/>
    <xf numFmtId="164" fontId="79" fillId="40" borderId="27" xfId="113" applyNumberFormat="1" applyFont="1" applyFill="1" applyBorder="1"/>
    <xf numFmtId="164" fontId="83" fillId="40" borderId="27" xfId="114" applyNumberFormat="1" applyFont="1" applyFill="1" applyBorder="1"/>
    <xf numFmtId="164" fontId="13" fillId="35" borderId="25" xfId="59" applyNumberFormat="1" applyFont="1" applyFill="1" applyBorder="1" applyAlignment="1">
      <alignment horizontal="right"/>
    </xf>
    <xf numFmtId="164" fontId="67" fillId="7" borderId="25" xfId="59" applyNumberFormat="1" applyFont="1" applyFill="1" applyBorder="1" applyAlignment="1">
      <alignment horizontal="right"/>
    </xf>
    <xf numFmtId="164" fontId="67" fillId="7" borderId="25" xfId="97" applyNumberFormat="1" applyFont="1" applyFill="1" applyBorder="1" applyAlignment="1">
      <alignment horizontal="right"/>
    </xf>
    <xf numFmtId="164" fontId="69" fillId="13" borderId="10" xfId="59" applyNumberFormat="1" applyFont="1" applyFill="1" applyBorder="1" applyAlignment="1">
      <alignment horizontal="right"/>
    </xf>
    <xf numFmtId="164" fontId="67" fillId="7" borderId="10" xfId="100" applyNumberFormat="1" applyFont="1" applyFill="1" applyBorder="1" applyAlignment="1">
      <alignment horizontal="right"/>
    </xf>
    <xf numFmtId="164" fontId="67" fillId="7" borderId="10" xfId="59" applyNumberFormat="1" applyFont="1" applyFill="1" applyBorder="1" applyAlignment="1"/>
    <xf numFmtId="164" fontId="13" fillId="45" borderId="10" xfId="59" applyNumberFormat="1" applyFont="1" applyFill="1" applyBorder="1" applyAlignment="1"/>
    <xf numFmtId="164" fontId="13" fillId="13" borderId="10" xfId="59" applyNumberFormat="1" applyFont="1" applyFill="1" applyBorder="1" applyAlignment="1"/>
    <xf numFmtId="10" fontId="67" fillId="7" borderId="10" xfId="59" applyNumberFormat="1" applyFont="1" applyFill="1" applyBorder="1" applyAlignment="1"/>
    <xf numFmtId="10" fontId="13" fillId="45" borderId="10" xfId="59" applyNumberFormat="1" applyFont="1" applyFill="1" applyBorder="1" applyAlignment="1"/>
    <xf numFmtId="164" fontId="45" fillId="13" borderId="10" xfId="59" applyNumberFormat="1" applyFont="1" applyFill="1" applyBorder="1" applyAlignment="1"/>
    <xf numFmtId="164" fontId="70" fillId="38" borderId="27" xfId="62" applyNumberFormat="1" applyFont="1" applyFill="1" applyBorder="1" applyAlignment="1">
      <alignment horizontal="center" vertical="center"/>
    </xf>
    <xf numFmtId="164" fontId="70" fillId="38" borderId="25" xfId="62" applyNumberFormat="1" applyFont="1" applyFill="1" applyBorder="1" applyAlignment="1">
      <alignment horizontal="center" vertical="center"/>
    </xf>
    <xf numFmtId="164" fontId="67" fillId="7" borderId="10" xfId="59" applyNumberFormat="1" applyFont="1" applyFill="1" applyBorder="1"/>
    <xf numFmtId="164" fontId="43" fillId="36" borderId="26" xfId="98" applyNumberFormat="1" applyFont="1" applyFill="1" applyBorder="1" applyAlignment="1">
      <alignment horizontal="center" vertical="center" wrapText="1"/>
    </xf>
    <xf numFmtId="164" fontId="44" fillId="13" borderId="10" xfId="59" applyNumberFormat="1" applyFont="1" applyFill="1" applyBorder="1" applyAlignment="1"/>
    <xf numFmtId="164" fontId="67" fillId="7" borderId="25" xfId="98" applyNumberFormat="1" applyFont="1" applyFill="1" applyBorder="1" applyAlignment="1">
      <alignment horizontal="right"/>
    </xf>
    <xf numFmtId="164" fontId="67" fillId="7" borderId="10" xfId="102" applyNumberFormat="1" applyFont="1" applyFill="1" applyBorder="1" applyAlignment="1">
      <alignment horizontal="right"/>
    </xf>
    <xf numFmtId="164" fontId="13" fillId="35" borderId="10" xfId="59" applyNumberFormat="1" applyFont="1" applyFill="1" applyBorder="1" applyAlignment="1">
      <alignment horizontal="right"/>
    </xf>
    <xf numFmtId="164" fontId="10" fillId="13" borderId="10" xfId="102" applyNumberFormat="1" applyFont="1" applyFill="1" applyBorder="1" applyAlignment="1">
      <alignment horizontal="right"/>
    </xf>
    <xf numFmtId="166" fontId="13" fillId="13" borderId="10" xfId="59" applyNumberFormat="1" applyFont="1" applyFill="1" applyBorder="1" applyAlignment="1">
      <alignment horizontal="right"/>
    </xf>
    <xf numFmtId="164" fontId="13" fillId="7" borderId="10" xfId="59" applyNumberFormat="1" applyFont="1" applyFill="1" applyBorder="1" applyAlignment="1">
      <alignment horizontal="right"/>
    </xf>
    <xf numFmtId="164" fontId="67" fillId="7" borderId="10" xfId="59" applyNumberFormat="1" applyFont="1" applyFill="1" applyBorder="1" applyAlignment="1">
      <alignment horizontal="left" indent="1"/>
    </xf>
    <xf numFmtId="164" fontId="10" fillId="38" borderId="27" xfId="59" applyNumberFormat="1" applyFont="1" applyFill="1" applyBorder="1" applyAlignment="1">
      <alignment horizontal="center" vertical="center" wrapText="1"/>
    </xf>
    <xf numFmtId="164" fontId="15" fillId="35" borderId="0" xfId="59" applyNumberFormat="1" applyFont="1" applyFill="1" applyBorder="1" applyAlignment="1" applyProtection="1">
      <alignment horizontal="right"/>
      <protection locked="0"/>
    </xf>
    <xf numFmtId="164" fontId="10" fillId="38" borderId="25" xfId="59" applyNumberFormat="1" applyFont="1" applyFill="1" applyBorder="1" applyAlignment="1">
      <alignment horizontal="center" vertical="center" wrapText="1"/>
    </xf>
    <xf numFmtId="164" fontId="15" fillId="35" borderId="34" xfId="59" applyNumberFormat="1" applyFont="1" applyFill="1" applyBorder="1" applyAlignment="1" applyProtection="1">
      <alignment horizontal="right"/>
      <protection locked="0"/>
    </xf>
    <xf numFmtId="43" fontId="45" fillId="13" borderId="10" xfId="59" applyFont="1" applyFill="1" applyBorder="1" applyAlignment="1"/>
    <xf numFmtId="173" fontId="79" fillId="40" borderId="10" xfId="113" applyNumberFormat="1" applyFont="1" applyFill="1" applyBorder="1"/>
    <xf numFmtId="173" fontId="17" fillId="36" borderId="10" xfId="97" quotePrefix="1" applyNumberFormat="1" applyFont="1" applyFill="1" applyBorder="1" applyAlignment="1">
      <alignment horizontal="left" vertical="center" wrapText="1" indent="1"/>
    </xf>
    <xf numFmtId="41" fontId="84" fillId="0" borderId="0" xfId="114" applyNumberFormat="1" applyFont="1" applyFill="1" applyBorder="1"/>
    <xf numFmtId="0" fontId="85" fillId="34" borderId="0" xfId="0" applyFont="1" applyFill="1" applyAlignment="1">
      <alignment horizontal="left" indent="1"/>
    </xf>
    <xf numFmtId="0" fontId="47" fillId="34" borderId="0" xfId="0" applyFont="1" applyFill="1" applyAlignment="1">
      <alignment horizontal="left" indent="1"/>
    </xf>
    <xf numFmtId="0" fontId="67" fillId="7" borderId="10" xfId="59" applyNumberFormat="1" applyFont="1" applyFill="1" applyBorder="1" applyAlignment="1">
      <alignment horizontal="right"/>
    </xf>
    <xf numFmtId="0" fontId="67" fillId="7" borderId="10" xfId="102" applyFont="1" applyFill="1" applyBorder="1" applyAlignment="1">
      <alignment vertical="top"/>
    </xf>
    <xf numFmtId="0" fontId="72" fillId="9" borderId="0" xfId="95" applyFont="1" applyAlignment="1">
      <alignment horizontal="left" indent="1"/>
    </xf>
    <xf numFmtId="0" fontId="72" fillId="9" borderId="0" xfId="95" applyFont="1"/>
    <xf numFmtId="0" fontId="86" fillId="9" borderId="0" xfId="95" applyFont="1"/>
    <xf numFmtId="49" fontId="68" fillId="36" borderId="10" xfId="97" applyNumberFormat="1" applyFont="1" applyFill="1" applyBorder="1" applyAlignment="1">
      <alignment horizontal="left" indent="1"/>
    </xf>
    <xf numFmtId="0" fontId="71" fillId="38" borderId="27" xfId="98" applyFont="1" applyFill="1" applyBorder="1"/>
    <xf numFmtId="49" fontId="68" fillId="36" borderId="10" xfId="98" applyNumberFormat="1" applyFont="1" applyFill="1" applyBorder="1" applyAlignment="1">
      <alignment horizontal="left" indent="1"/>
    </xf>
    <xf numFmtId="49" fontId="68" fillId="31" borderId="10" xfId="98" applyNumberFormat="1" applyFont="1" applyFill="1" applyBorder="1" applyAlignment="1">
      <alignment horizontal="left" indent="1"/>
    </xf>
    <xf numFmtId="2" fontId="71" fillId="36" borderId="26" xfId="98" applyNumberFormat="1" applyFont="1" applyFill="1" applyBorder="1" applyAlignment="1">
      <alignment horizontal="left" vertical="center" wrapText="1"/>
    </xf>
    <xf numFmtId="41" fontId="68" fillId="36" borderId="11" xfId="98" applyNumberFormat="1" applyFont="1" applyFill="1" applyBorder="1" applyAlignment="1">
      <alignment horizontal="left" indent="1"/>
    </xf>
    <xf numFmtId="41" fontId="68" fillId="31" borderId="10" xfId="98" applyNumberFormat="1" applyFont="1" applyFill="1" applyBorder="1" applyAlignment="1">
      <alignment horizontal="left" indent="1"/>
    </xf>
    <xf numFmtId="41" fontId="10" fillId="38" borderId="27" xfId="98" applyNumberFormat="1" applyFont="1" applyFill="1" applyBorder="1"/>
    <xf numFmtId="41" fontId="71" fillId="31" borderId="10" xfId="98" applyNumberFormat="1" applyFont="1" applyFill="1" applyBorder="1" applyAlignment="1">
      <alignment horizontal="left"/>
    </xf>
    <xf numFmtId="41" fontId="10" fillId="38" borderId="27" xfId="98" applyNumberFormat="1" applyFont="1" applyFill="1" applyBorder="1" applyAlignment="1">
      <alignment horizontal="left"/>
    </xf>
    <xf numFmtId="2" fontId="68" fillId="36" borderId="28" xfId="59" applyNumberFormat="1" applyFont="1" applyFill="1" applyBorder="1" applyAlignment="1">
      <alignment horizontal="center" vertical="center"/>
    </xf>
    <xf numFmtId="1" fontId="68" fillId="36" borderId="28" xfId="59" applyNumberFormat="1" applyFont="1" applyFill="1" applyBorder="1" applyAlignment="1">
      <alignment horizontal="center" vertical="center"/>
    </xf>
    <xf numFmtId="49" fontId="68" fillId="36" borderId="10" xfId="102" applyNumberFormat="1" applyFont="1" applyFill="1" applyBorder="1" applyAlignment="1">
      <alignment horizontal="left" vertical="center" wrapText="1" indent="1"/>
    </xf>
    <xf numFmtId="49" fontId="71" fillId="32" borderId="10" xfId="100" applyNumberFormat="1" applyFont="1" applyFill="1" applyBorder="1" applyAlignment="1">
      <alignment horizontal="center" vertical="center" wrapText="1"/>
    </xf>
    <xf numFmtId="49" fontId="71" fillId="32" borderId="32" xfId="100" applyNumberFormat="1" applyFont="1" applyFill="1" applyBorder="1" applyAlignment="1">
      <alignment horizontal="center" vertical="center" wrapText="1"/>
    </xf>
    <xf numFmtId="49" fontId="71" fillId="46" borderId="32" xfId="100" applyNumberFormat="1" applyFont="1" applyFill="1" applyBorder="1" applyAlignment="1">
      <alignment horizontal="center" vertical="center" wrapText="1"/>
    </xf>
    <xf numFmtId="49" fontId="71" fillId="47" borderId="32" xfId="100" applyNumberFormat="1" applyFont="1" applyFill="1" applyBorder="1" applyAlignment="1">
      <alignment horizontal="center" vertical="center" wrapText="1"/>
    </xf>
    <xf numFmtId="49" fontId="71" fillId="32" borderId="27" xfId="100" applyNumberFormat="1" applyFont="1" applyFill="1" applyBorder="1" applyAlignment="1">
      <alignment horizontal="center" vertical="center" wrapText="1"/>
    </xf>
    <xf numFmtId="49" fontId="71" fillId="46" borderId="27" xfId="100" applyNumberFormat="1" applyFont="1" applyFill="1" applyBorder="1" applyAlignment="1">
      <alignment horizontal="center" vertical="center" wrapText="1"/>
    </xf>
    <xf numFmtId="49" fontId="71" fillId="46" borderId="11" xfId="100" applyNumberFormat="1" applyFont="1" applyFill="1" applyBorder="1" applyAlignment="1">
      <alignment horizontal="center" vertical="center" wrapText="1"/>
    </xf>
    <xf numFmtId="49" fontId="71" fillId="46" borderId="25" xfId="100" applyNumberFormat="1" applyFont="1" applyFill="1" applyBorder="1" applyAlignment="1">
      <alignment horizontal="center" vertical="center" wrapText="1"/>
    </xf>
    <xf numFmtId="49" fontId="71" fillId="47" borderId="27" xfId="100" applyNumberFormat="1" applyFont="1" applyFill="1" applyBorder="1" applyAlignment="1">
      <alignment horizontal="center" vertical="center" wrapText="1"/>
    </xf>
    <xf numFmtId="49" fontId="71" fillId="47" borderId="11" xfId="100" applyNumberFormat="1" applyFont="1" applyFill="1" applyBorder="1" applyAlignment="1">
      <alignment horizontal="center" vertical="center" wrapText="1"/>
    </xf>
    <xf numFmtId="49" fontId="71" fillId="47" borderId="25" xfId="100" applyNumberFormat="1" applyFont="1" applyFill="1" applyBorder="1" applyAlignment="1">
      <alignment horizontal="center" vertical="center" wrapText="1"/>
    </xf>
    <xf numFmtId="0" fontId="50" fillId="35" borderId="0" xfId="98" applyFont="1" applyFill="1"/>
    <xf numFmtId="0" fontId="51" fillId="35" borderId="0" xfId="98" applyFont="1" applyFill="1"/>
    <xf numFmtId="14" fontId="50" fillId="35" borderId="0" xfId="98" applyNumberFormat="1" applyFont="1" applyFill="1"/>
    <xf numFmtId="14" fontId="50" fillId="35" borderId="0" xfId="98" applyNumberFormat="1" applyFont="1" applyFill="1" applyAlignment="1">
      <alignment horizontal="left"/>
    </xf>
    <xf numFmtId="0" fontId="56" fillId="9" borderId="0" xfId="97" applyFont="1"/>
    <xf numFmtId="1" fontId="67" fillId="7" borderId="25" xfId="97" applyNumberFormat="1" applyFont="1" applyFill="1" applyBorder="1" applyAlignment="1">
      <alignment horizontal="center"/>
    </xf>
    <xf numFmtId="1" fontId="67" fillId="7" borderId="10" xfId="102" applyNumberFormat="1" applyFont="1" applyFill="1" applyBorder="1" applyAlignment="1">
      <alignment horizontal="center"/>
    </xf>
    <xf numFmtId="169" fontId="67" fillId="7" borderId="10" xfId="100" applyNumberFormat="1" applyFont="1" applyFill="1" applyBorder="1" applyAlignment="1">
      <alignment horizontal="right" indent="1"/>
    </xf>
    <xf numFmtId="0" fontId="9" fillId="33" borderId="0" xfId="0" applyFont="1" applyFill="1"/>
    <xf numFmtId="0" fontId="0" fillId="33" borderId="0" xfId="0" applyFill="1"/>
    <xf numFmtId="0" fontId="68" fillId="33" borderId="0" xfId="0" applyFont="1" applyFill="1"/>
    <xf numFmtId="0" fontId="11" fillId="33" borderId="0" xfId="0" applyFont="1" applyFill="1"/>
    <xf numFmtId="0" fontId="62" fillId="33" borderId="0" xfId="95" applyFont="1" applyFill="1"/>
    <xf numFmtId="0" fontId="11" fillId="33" borderId="0" xfId="97" applyFont="1" applyFill="1"/>
    <xf numFmtId="0" fontId="8" fillId="33" borderId="0" xfId="97" applyFill="1"/>
    <xf numFmtId="167" fontId="10" fillId="33" borderId="0" xfId="97" applyNumberFormat="1" applyFont="1" applyFill="1" applyAlignment="1">
      <alignment horizontal="left"/>
    </xf>
    <xf numFmtId="164" fontId="13" fillId="33" borderId="0" xfId="97" applyNumberFormat="1" applyFont="1" applyFill="1" applyAlignment="1">
      <alignment horizontal="center"/>
    </xf>
    <xf numFmtId="10" fontId="10" fillId="13" borderId="10" xfId="107" applyNumberFormat="1" applyFont="1" applyFill="1" applyBorder="1" applyAlignment="1">
      <alignment horizontal="right"/>
    </xf>
    <xf numFmtId="0" fontId="13" fillId="53" borderId="0" xfId="98" applyFill="1"/>
    <xf numFmtId="0" fontId="9" fillId="33" borderId="0" xfId="98" applyFont="1" applyFill="1"/>
    <xf numFmtId="0" fontId="76" fillId="33" borderId="0" xfId="0" applyFont="1" applyFill="1"/>
    <xf numFmtId="0" fontId="76" fillId="33" borderId="0" xfId="0" applyFont="1" applyFill="1" applyAlignment="1">
      <alignment horizontal="center" vertical="center"/>
    </xf>
    <xf numFmtId="0" fontId="11" fillId="53" borderId="0" xfId="0" applyFont="1" applyFill="1" applyAlignment="1" applyProtection="1">
      <alignment horizontal="left"/>
      <protection locked="0"/>
    </xf>
    <xf numFmtId="0" fontId="11" fillId="53" borderId="0" xfId="103" applyFont="1" applyFill="1" applyBorder="1"/>
    <xf numFmtId="43" fontId="77" fillId="33" borderId="0" xfId="0" applyNumberFormat="1" applyFont="1" applyFill="1"/>
    <xf numFmtId="43" fontId="76" fillId="33" borderId="0" xfId="0" applyNumberFormat="1" applyFont="1" applyFill="1"/>
    <xf numFmtId="0" fontId="77" fillId="33" borderId="0" xfId="0" applyFont="1" applyFill="1"/>
    <xf numFmtId="0" fontId="75" fillId="33" borderId="0" xfId="0" applyFont="1" applyFill="1"/>
    <xf numFmtId="41" fontId="79" fillId="33" borderId="0" xfId="113" applyNumberFormat="1" applyFont="1" applyFill="1" applyBorder="1"/>
    <xf numFmtId="0" fontId="79" fillId="33" borderId="0" xfId="113" applyFont="1" applyFill="1" applyBorder="1"/>
    <xf numFmtId="0" fontId="80" fillId="33" borderId="0" xfId="0" applyFont="1" applyFill="1"/>
    <xf numFmtId="164" fontId="79" fillId="33" borderId="0" xfId="113" applyNumberFormat="1" applyFont="1" applyFill="1" applyBorder="1"/>
    <xf numFmtId="170" fontId="76" fillId="33" borderId="0" xfId="0" applyNumberFormat="1" applyFont="1" applyFill="1"/>
    <xf numFmtId="0" fontId="67" fillId="7" borderId="10" xfId="100" applyFont="1" applyFill="1" applyBorder="1" applyAlignment="1">
      <alignment horizontal="right" indent="1"/>
    </xf>
    <xf numFmtId="43" fontId="67" fillId="7" borderId="10" xfId="59" applyFont="1" applyFill="1" applyBorder="1" applyAlignment="1">
      <alignment horizontal="right"/>
    </xf>
    <xf numFmtId="175" fontId="67" fillId="7" borderId="10" xfId="59" applyNumberFormat="1" applyFont="1" applyFill="1" applyBorder="1" applyAlignment="1">
      <alignment horizontal="right"/>
    </xf>
    <xf numFmtId="0" fontId="67" fillId="7" borderId="10" xfId="102" applyFont="1" applyFill="1" applyBorder="1" applyAlignment="1">
      <alignment horizontal="left"/>
    </xf>
    <xf numFmtId="174" fontId="67" fillId="7" borderId="10" xfId="59" applyNumberFormat="1" applyFont="1" applyFill="1" applyBorder="1" applyAlignment="1">
      <alignment horizontal="right"/>
    </xf>
    <xf numFmtId="14" fontId="13" fillId="0" borderId="0" xfId="92" applyNumberFormat="1" applyFont="1" applyAlignment="1">
      <alignment vertical="top"/>
    </xf>
    <xf numFmtId="1" fontId="67" fillId="33" borderId="0" xfId="92" applyFont="1" applyFill="1"/>
    <xf numFmtId="1" fontId="67" fillId="0" borderId="0" xfId="92" applyFont="1"/>
    <xf numFmtId="0" fontId="8" fillId="33" borderId="0" xfId="0" applyFont="1" applyFill="1"/>
    <xf numFmtId="0" fontId="89" fillId="9" borderId="0" xfId="97" applyFont="1"/>
    <xf numFmtId="0" fontId="90" fillId="0" borderId="43" xfId="0" applyFont="1" applyBorder="1" applyAlignment="1">
      <alignment horizontal="center" vertical="center" wrapText="1"/>
    </xf>
    <xf numFmtId="1" fontId="8" fillId="0" borderId="0" xfId="92" applyFont="1" applyAlignment="1">
      <alignment vertical="top"/>
    </xf>
    <xf numFmtId="49" fontId="8" fillId="0" borderId="0" xfId="92" applyNumberFormat="1" applyFont="1" applyAlignment="1">
      <alignment vertical="top"/>
    </xf>
    <xf numFmtId="1" fontId="8" fillId="0" borderId="0" xfId="92" applyFont="1" applyAlignment="1">
      <alignment vertical="top" wrapText="1"/>
    </xf>
    <xf numFmtId="10" fontId="67" fillId="7" borderId="10" xfId="107" applyNumberFormat="1" applyFont="1" applyFill="1" applyBorder="1" applyAlignment="1">
      <alignment horizontal="right"/>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13" fillId="9" borderId="0" xfId="98"/>
    <xf numFmtId="0" fontId="90" fillId="0" borderId="47" xfId="0" applyFont="1" applyBorder="1" applyAlignment="1">
      <alignment horizontal="center" vertical="center" wrapText="1"/>
    </xf>
    <xf numFmtId="0" fontId="90" fillId="0" borderId="49" xfId="0" applyFont="1" applyBorder="1" applyAlignment="1">
      <alignment horizontal="center" vertical="center" wrapText="1"/>
    </xf>
    <xf numFmtId="49" fontId="8" fillId="7" borderId="10" xfId="59" applyNumberFormat="1" applyFont="1" applyFill="1" applyBorder="1" applyAlignment="1" applyProtection="1">
      <alignment horizontal="right"/>
      <protection locked="0"/>
    </xf>
    <xf numFmtId="0" fontId="8" fillId="7" borderId="10" xfId="59" applyNumberFormat="1" applyFont="1" applyFill="1" applyBorder="1" applyAlignment="1" applyProtection="1">
      <alignment horizontal="right"/>
      <protection locked="0"/>
    </xf>
    <xf numFmtId="164" fontId="70" fillId="35" borderId="10" xfId="113" applyNumberFormat="1" applyFont="1" applyFill="1" applyBorder="1"/>
    <xf numFmtId="173" fontId="70" fillId="35" borderId="10" xfId="113" applyNumberFormat="1" applyFont="1" applyFill="1" applyBorder="1"/>
    <xf numFmtId="176" fontId="79" fillId="40" borderId="10" xfId="113" applyNumberFormat="1" applyFont="1" applyFill="1" applyBorder="1"/>
    <xf numFmtId="0" fontId="8" fillId="0" borderId="0" xfId="0" applyFont="1" applyAlignment="1">
      <alignment vertical="center" wrapText="1"/>
    </xf>
    <xf numFmtId="174" fontId="67" fillId="7" borderId="25" xfId="59" applyNumberFormat="1" applyFont="1" applyFill="1" applyBorder="1" applyAlignment="1">
      <alignment horizontal="center"/>
    </xf>
    <xf numFmtId="0" fontId="8" fillId="0" borderId="0" xfId="0" applyFont="1" applyAlignment="1">
      <alignment horizontal="left" vertical="top"/>
    </xf>
    <xf numFmtId="0" fontId="8" fillId="0" borderId="0" xfId="0" applyFont="1" applyAlignment="1">
      <alignment vertical="top" wrapText="1"/>
    </xf>
    <xf numFmtId="164" fontId="8" fillId="9" borderId="0" xfId="97" applyNumberFormat="1"/>
    <xf numFmtId="164" fontId="76" fillId="33" borderId="0" xfId="0" applyNumberFormat="1" applyFont="1" applyFill="1"/>
    <xf numFmtId="0" fontId="90" fillId="0" borderId="45" xfId="0" applyFont="1" applyBorder="1" applyAlignment="1">
      <alignment horizontal="center" vertical="center" wrapText="1"/>
    </xf>
    <xf numFmtId="174" fontId="8" fillId="9" borderId="0" xfId="59" applyNumberFormat="1" applyFill="1"/>
    <xf numFmtId="174" fontId="8" fillId="9" borderId="0" xfId="97" applyNumberFormat="1"/>
    <xf numFmtId="0" fontId="90" fillId="0" borderId="22" xfId="0" applyFont="1" applyBorder="1" applyAlignment="1">
      <alignment horizontal="center" vertical="center" wrapText="1"/>
    </xf>
    <xf numFmtId="175" fontId="8" fillId="9" borderId="0" xfId="59" applyNumberFormat="1" applyFill="1"/>
    <xf numFmtId="0" fontId="11" fillId="9" borderId="31" xfId="95" applyFont="1" applyBorder="1" applyProtection="1">
      <protection locked="0"/>
    </xf>
    <xf numFmtId="0" fontId="8" fillId="9" borderId="12" xfId="95" applyBorder="1"/>
    <xf numFmtId="0" fontId="8" fillId="9" borderId="14" xfId="95" applyBorder="1"/>
    <xf numFmtId="0" fontId="87" fillId="7" borderId="27" xfId="95" applyFont="1" applyFill="1" applyBorder="1"/>
    <xf numFmtId="0" fontId="67" fillId="7" borderId="27" xfId="94" applyFont="1" applyFill="1" applyBorder="1"/>
    <xf numFmtId="0" fontId="67" fillId="7" borderId="25" xfId="94" applyFont="1" applyFill="1" applyBorder="1"/>
    <xf numFmtId="14" fontId="87" fillId="7" borderId="27" xfId="95" applyNumberFormat="1" applyFont="1" applyFill="1" applyBorder="1"/>
    <xf numFmtId="14" fontId="67" fillId="7" borderId="27" xfId="94" applyNumberFormat="1" applyFont="1" applyFill="1" applyBorder="1"/>
    <xf numFmtId="14" fontId="67" fillId="7" borderId="25" xfId="94" applyNumberFormat="1" applyFont="1" applyFill="1" applyBorder="1"/>
    <xf numFmtId="0" fontId="72" fillId="36" borderId="11" xfId="95" applyFont="1" applyFill="1" applyBorder="1" applyAlignment="1">
      <alignment horizontal="left" vertical="top" wrapText="1" indent="1"/>
    </xf>
    <xf numFmtId="0" fontId="72" fillId="36" borderId="25" xfId="95" applyFont="1" applyFill="1" applyBorder="1" applyAlignment="1">
      <alignment horizontal="left" vertical="top" wrapText="1" indent="1"/>
    </xf>
    <xf numFmtId="0" fontId="87" fillId="7" borderId="27" xfId="95" applyFont="1" applyFill="1" applyBorder="1" applyAlignment="1">
      <alignment horizontal="left" vertical="center"/>
    </xf>
    <xf numFmtId="0" fontId="67" fillId="7" borderId="27" xfId="94" applyFont="1" applyFill="1" applyBorder="1" applyAlignment="1">
      <alignment horizontal="left" vertical="center"/>
    </xf>
    <xf numFmtId="0" fontId="67" fillId="7" borderId="25" xfId="94" applyFont="1" applyFill="1" applyBorder="1" applyAlignment="1">
      <alignment horizontal="left" vertical="center"/>
    </xf>
    <xf numFmtId="0" fontId="72" fillId="36" borderId="11" xfId="95" applyFont="1" applyFill="1" applyBorder="1" applyAlignment="1">
      <alignment horizontal="left" vertical="top" wrapText="1"/>
    </xf>
    <xf numFmtId="0" fontId="72" fillId="36" borderId="27" xfId="95" applyFont="1" applyFill="1" applyBorder="1" applyAlignment="1">
      <alignment horizontal="left" vertical="top" wrapText="1"/>
    </xf>
    <xf numFmtId="0" fontId="72" fillId="36" borderId="25" xfId="95" applyFont="1" applyFill="1" applyBorder="1" applyAlignment="1">
      <alignment horizontal="left" vertical="top" wrapText="1"/>
    </xf>
    <xf numFmtId="0" fontId="87" fillId="7" borderId="27" xfId="95" applyFont="1" applyFill="1" applyBorder="1" applyAlignment="1">
      <alignment horizontal="left" vertical="center" wrapText="1"/>
    </xf>
    <xf numFmtId="0" fontId="67" fillId="7" borderId="27" xfId="94" applyFont="1" applyFill="1" applyBorder="1" applyAlignment="1">
      <alignment horizontal="left" vertical="center" wrapText="1"/>
    </xf>
    <xf numFmtId="0" fontId="67" fillId="7" borderId="25" xfId="94" applyFont="1" applyFill="1" applyBorder="1" applyAlignment="1">
      <alignment horizontal="left" vertical="center" wrapText="1"/>
    </xf>
    <xf numFmtId="0" fontId="13" fillId="0" borderId="0" xfId="95" applyFont="1" applyFill="1"/>
    <xf numFmtId="0" fontId="8" fillId="9" borderId="0" xfId="95"/>
    <xf numFmtId="0" fontId="87" fillId="7" borderId="10" xfId="95" applyFont="1" applyFill="1" applyBorder="1"/>
    <xf numFmtId="0" fontId="93" fillId="7" borderId="10" xfId="95" applyFont="1" applyFill="1" applyBorder="1"/>
    <xf numFmtId="0" fontId="67" fillId="7" borderId="10" xfId="95" applyFont="1" applyFill="1" applyBorder="1"/>
    <xf numFmtId="0" fontId="16" fillId="0" borderId="0" xfId="95" applyFont="1" applyFill="1"/>
    <xf numFmtId="0" fontId="8" fillId="0" borderId="0" xfId="94" applyFill="1"/>
    <xf numFmtId="0" fontId="67" fillId="7" borderId="10" xfId="97" applyFont="1" applyFill="1" applyBorder="1" applyAlignment="1" applyProtection="1">
      <alignment horizontal="left"/>
      <protection locked="0"/>
    </xf>
    <xf numFmtId="0" fontId="17" fillId="36" borderId="0" xfId="97" applyFont="1" applyFill="1" applyAlignment="1">
      <alignment horizontal="right" indent="1"/>
    </xf>
    <xf numFmtId="0" fontId="17" fillId="36" borderId="34" xfId="97" applyFont="1" applyFill="1" applyBorder="1" applyAlignment="1">
      <alignment horizontal="right" indent="1"/>
    </xf>
    <xf numFmtId="0" fontId="67" fillId="7" borderId="11" xfId="97" applyFont="1" applyFill="1" applyBorder="1" applyAlignment="1" applyProtection="1">
      <alignment horizontal="left"/>
      <protection locked="0"/>
    </xf>
    <xf numFmtId="0" fontId="67" fillId="7" borderId="27" xfId="97" applyFont="1" applyFill="1" applyBorder="1" applyAlignment="1" applyProtection="1">
      <alignment horizontal="left"/>
      <protection locked="0"/>
    </xf>
    <xf numFmtId="0" fontId="67" fillId="7" borderId="25" xfId="97" applyFont="1" applyFill="1" applyBorder="1" applyAlignment="1" applyProtection="1">
      <alignment horizontal="left"/>
      <protection locked="0"/>
    </xf>
    <xf numFmtId="0" fontId="20" fillId="7" borderId="11" xfId="72" applyFill="1" applyBorder="1" applyAlignment="1" applyProtection="1">
      <alignment horizontal="left"/>
      <protection locked="0"/>
    </xf>
    <xf numFmtId="0" fontId="67" fillId="9" borderId="27" xfId="97" applyFont="1" applyBorder="1"/>
    <xf numFmtId="0" fontId="67" fillId="9" borderId="25" xfId="97" applyFont="1" applyBorder="1"/>
    <xf numFmtId="0" fontId="67" fillId="7" borderId="11" xfId="97" quotePrefix="1" applyFont="1" applyFill="1" applyBorder="1" applyAlignment="1" applyProtection="1">
      <alignment horizontal="left"/>
      <protection locked="0"/>
    </xf>
    <xf numFmtId="0" fontId="22" fillId="37" borderId="0" xfId="93" applyFont="1" applyFill="1" applyAlignment="1">
      <alignment horizontal="left" vertical="center"/>
    </xf>
    <xf numFmtId="0" fontId="10" fillId="48" borderId="10" xfId="112" applyNumberFormat="1" applyFont="1" applyFill="1" applyBorder="1" applyAlignment="1">
      <alignment horizontal="center" vertical="center"/>
    </xf>
    <xf numFmtId="0" fontId="10" fillId="49" borderId="10" xfId="112" applyNumberFormat="1" applyFont="1" applyFill="1" applyBorder="1" applyAlignment="1">
      <alignment horizontal="center" vertical="center"/>
    </xf>
    <xf numFmtId="0" fontId="11" fillId="0" borderId="0" xfId="99" applyFont="1" applyFill="1" applyAlignment="1">
      <alignment horizontal="left" vertical="center"/>
    </xf>
    <xf numFmtId="2" fontId="43" fillId="36" borderId="11" xfId="97" applyNumberFormat="1" applyFont="1" applyFill="1" applyBorder="1" applyAlignment="1">
      <alignment horizontal="center" vertical="center" wrapText="1"/>
    </xf>
    <xf numFmtId="2" fontId="43" fillId="36" borderId="27" xfId="97" applyNumberFormat="1" applyFont="1" applyFill="1" applyBorder="1" applyAlignment="1">
      <alignment horizontal="center" vertical="center" wrapText="1"/>
    </xf>
    <xf numFmtId="2" fontId="43" fillId="36" borderId="25" xfId="97" applyNumberFormat="1" applyFont="1" applyFill="1" applyBorder="1" applyAlignment="1">
      <alignment horizontal="center" vertical="center" wrapText="1"/>
    </xf>
    <xf numFmtId="0" fontId="9" fillId="0" borderId="0" xfId="97" applyFont="1" applyFill="1" applyAlignment="1">
      <alignment horizontal="left"/>
    </xf>
    <xf numFmtId="0" fontId="9" fillId="0" borderId="0" xfId="97" applyFont="1" applyFill="1"/>
    <xf numFmtId="168" fontId="17" fillId="36" borderId="11" xfId="97" quotePrefix="1" applyNumberFormat="1" applyFont="1" applyFill="1" applyBorder="1" applyAlignment="1">
      <alignment horizontal="right" vertical="center" wrapText="1"/>
    </xf>
    <xf numFmtId="168" fontId="17" fillId="36" borderId="25" xfId="97" quotePrefix="1" applyNumberFormat="1" applyFont="1" applyFill="1" applyBorder="1" applyAlignment="1">
      <alignment horizontal="right" vertical="center" wrapText="1"/>
    </xf>
    <xf numFmtId="0" fontId="9" fillId="9" borderId="0" xfId="100" applyFont="1"/>
    <xf numFmtId="0" fontId="11" fillId="45" borderId="0" xfId="0" applyFont="1" applyFill="1" applyAlignment="1">
      <alignment horizontal="left" vertical="top" wrapText="1"/>
    </xf>
    <xf numFmtId="0" fontId="9" fillId="9" borderId="0" xfId="97" applyFont="1"/>
    <xf numFmtId="0" fontId="11" fillId="45" borderId="0" xfId="0" applyFont="1" applyFill="1" applyAlignment="1">
      <alignment horizontal="center" wrapText="1"/>
    </xf>
    <xf numFmtId="0" fontId="43" fillId="31" borderId="27" xfId="100" applyFont="1" applyFill="1" applyBorder="1" applyAlignment="1">
      <alignment horizontal="right"/>
    </xf>
    <xf numFmtId="0" fontId="43" fillId="31" borderId="25" xfId="100" applyFont="1" applyFill="1" applyBorder="1" applyAlignment="1">
      <alignment horizontal="right"/>
    </xf>
    <xf numFmtId="49" fontId="43" fillId="36" borderId="30" xfId="102" applyNumberFormat="1" applyFont="1" applyFill="1" applyBorder="1" applyAlignment="1">
      <alignment horizontal="center" vertical="center" wrapText="1"/>
    </xf>
    <xf numFmtId="49" fontId="43" fillId="36" borderId="0" xfId="102" applyNumberFormat="1" applyFont="1" applyFill="1" applyAlignment="1">
      <alignment horizontal="center" vertical="center" wrapText="1"/>
    </xf>
    <xf numFmtId="49" fontId="71" fillId="36" borderId="11" xfId="100" applyNumberFormat="1" applyFont="1" applyFill="1" applyBorder="1" applyAlignment="1">
      <alignment horizontal="center" vertical="center" wrapText="1"/>
    </xf>
    <xf numFmtId="49" fontId="71" fillId="36" borderId="27" xfId="100" applyNumberFormat="1" applyFont="1" applyFill="1" applyBorder="1" applyAlignment="1">
      <alignment horizontal="center" vertical="center" wrapText="1"/>
    </xf>
    <xf numFmtId="49" fontId="71" fillId="36" borderId="25" xfId="100" applyNumberFormat="1" applyFont="1" applyFill="1" applyBorder="1" applyAlignment="1">
      <alignment horizontal="center" vertical="center" wrapText="1"/>
    </xf>
    <xf numFmtId="49" fontId="78" fillId="42" borderId="29" xfId="100" applyNumberFormat="1" applyFont="1" applyFill="1" applyBorder="1" applyAlignment="1">
      <alignment horizontal="center" vertical="center" wrapText="1"/>
    </xf>
    <xf numFmtId="49" fontId="78" fillId="42" borderId="26" xfId="100" applyNumberFormat="1" applyFont="1" applyFill="1" applyBorder="1" applyAlignment="1">
      <alignment horizontal="center" vertical="center" wrapText="1"/>
    </xf>
    <xf numFmtId="49" fontId="78" fillId="42" borderId="35" xfId="100" applyNumberFormat="1" applyFont="1" applyFill="1" applyBorder="1" applyAlignment="1">
      <alignment horizontal="center" vertical="center" wrapText="1"/>
    </xf>
    <xf numFmtId="0" fontId="55" fillId="50" borderId="10" xfId="0" applyFont="1" applyFill="1" applyBorder="1" applyAlignment="1" applyProtection="1">
      <alignment horizontal="center"/>
      <protection locked="0"/>
    </xf>
    <xf numFmtId="49" fontId="78" fillId="42" borderId="27" xfId="100" applyNumberFormat="1" applyFont="1" applyFill="1" applyBorder="1" applyAlignment="1">
      <alignment horizontal="center" vertical="center" wrapText="1"/>
    </xf>
    <xf numFmtId="49" fontId="78" fillId="42" borderId="25" xfId="100" applyNumberFormat="1" applyFont="1" applyFill="1" applyBorder="1" applyAlignment="1">
      <alignment horizontal="center" vertical="center" wrapText="1"/>
    </xf>
    <xf numFmtId="0" fontId="55" fillId="45" borderId="10" xfId="0" applyFont="1" applyFill="1" applyBorder="1" applyAlignment="1" applyProtection="1">
      <alignment horizontal="center"/>
      <protection locked="0"/>
    </xf>
    <xf numFmtId="0" fontId="8" fillId="9" borderId="0" xfId="97"/>
    <xf numFmtId="49" fontId="78" fillId="42" borderId="11" xfId="100" applyNumberFormat="1" applyFont="1" applyFill="1" applyBorder="1" applyAlignment="1">
      <alignment horizontal="center" vertical="center" wrapText="1"/>
    </xf>
    <xf numFmtId="49" fontId="78" fillId="43" borderId="11" xfId="100" applyNumberFormat="1" applyFont="1" applyFill="1" applyBorder="1" applyAlignment="1">
      <alignment horizontal="center" vertical="center" wrapText="1"/>
    </xf>
    <xf numFmtId="49" fontId="78" fillId="43" borderId="27" xfId="100" applyNumberFormat="1" applyFont="1" applyFill="1" applyBorder="1" applyAlignment="1">
      <alignment horizontal="center" vertical="center" wrapText="1"/>
    </xf>
    <xf numFmtId="49" fontId="78" fillId="43" borderId="25" xfId="100" applyNumberFormat="1" applyFont="1" applyFill="1" applyBorder="1" applyAlignment="1">
      <alignment horizontal="center" vertical="center" wrapText="1"/>
    </xf>
    <xf numFmtId="49" fontId="43" fillId="36" borderId="28" xfId="100" applyNumberFormat="1" applyFont="1" applyFill="1" applyBorder="1" applyAlignment="1">
      <alignment horizontal="center" vertical="center" wrapText="1"/>
    </xf>
    <xf numFmtId="49" fontId="43" fillId="36" borderId="32" xfId="100" applyNumberFormat="1" applyFont="1" applyFill="1" applyBorder="1" applyAlignment="1">
      <alignment horizontal="center" vertical="center" wrapText="1"/>
    </xf>
    <xf numFmtId="49" fontId="43" fillId="36" borderId="24" xfId="100" applyNumberFormat="1" applyFont="1" applyFill="1" applyBorder="1" applyAlignment="1">
      <alignment horizontal="center" vertical="center" wrapText="1"/>
    </xf>
    <xf numFmtId="49" fontId="71" fillId="36" borderId="28" xfId="100" applyNumberFormat="1" applyFont="1" applyFill="1" applyBorder="1" applyAlignment="1">
      <alignment horizontal="center" vertical="center" wrapText="1"/>
    </xf>
    <xf numFmtId="49" fontId="71" fillId="36" borderId="32" xfId="100" applyNumberFormat="1" applyFont="1" applyFill="1" applyBorder="1" applyAlignment="1">
      <alignment horizontal="center" vertical="center" wrapText="1"/>
    </xf>
    <xf numFmtId="49" fontId="71" fillId="36" borderId="24" xfId="100" applyNumberFormat="1" applyFont="1" applyFill="1" applyBorder="1" applyAlignment="1">
      <alignment horizontal="center" vertical="center" wrapText="1"/>
    </xf>
    <xf numFmtId="49" fontId="78" fillId="51" borderId="30" xfId="100" applyNumberFormat="1" applyFont="1" applyFill="1" applyBorder="1" applyAlignment="1">
      <alignment horizontal="center" vertical="center" wrapText="1"/>
    </xf>
    <xf numFmtId="49" fontId="78" fillId="51" borderId="0" xfId="100" applyNumberFormat="1" applyFont="1" applyFill="1" applyAlignment="1">
      <alignment horizontal="center" vertical="center" wrapText="1"/>
    </xf>
    <xf numFmtId="49" fontId="78" fillId="51" borderId="34" xfId="100" applyNumberFormat="1" applyFont="1" applyFill="1" applyBorder="1" applyAlignment="1">
      <alignment horizontal="center" vertical="center" wrapText="1"/>
    </xf>
    <xf numFmtId="49" fontId="78" fillId="51" borderId="29" xfId="100" applyNumberFormat="1" applyFont="1" applyFill="1" applyBorder="1" applyAlignment="1">
      <alignment horizontal="center" vertical="center" wrapText="1"/>
    </xf>
    <xf numFmtId="49" fontId="78" fillId="51" borderId="26" xfId="100" applyNumberFormat="1" applyFont="1" applyFill="1" applyBorder="1" applyAlignment="1">
      <alignment horizontal="center" vertical="center" wrapText="1"/>
    </xf>
    <xf numFmtId="49" fontId="78" fillId="51" borderId="35" xfId="100" applyNumberFormat="1" applyFont="1" applyFill="1" applyBorder="1" applyAlignment="1">
      <alignment horizontal="center" vertical="center" wrapText="1"/>
    </xf>
    <xf numFmtId="49" fontId="78" fillId="52" borderId="33" xfId="100" applyNumberFormat="1" applyFont="1" applyFill="1" applyBorder="1" applyAlignment="1">
      <alignment horizontal="center" vertical="center" wrapText="1"/>
    </xf>
    <xf numFmtId="49" fontId="78" fillId="52" borderId="36" xfId="100" applyNumberFormat="1" applyFont="1" applyFill="1" applyBorder="1" applyAlignment="1">
      <alignment horizontal="center" vertical="center" wrapText="1"/>
    </xf>
    <xf numFmtId="49" fontId="78" fillId="52" borderId="37" xfId="100" applyNumberFormat="1" applyFont="1" applyFill="1" applyBorder="1" applyAlignment="1">
      <alignment horizontal="center" vertical="center" wrapText="1"/>
    </xf>
    <xf numFmtId="49" fontId="78" fillId="52" borderId="29" xfId="100" applyNumberFormat="1" applyFont="1" applyFill="1" applyBorder="1" applyAlignment="1">
      <alignment horizontal="center" vertical="center" wrapText="1"/>
    </xf>
    <xf numFmtId="49" fontId="78" fillId="52" borderId="26" xfId="100" applyNumberFormat="1" applyFont="1" applyFill="1" applyBorder="1" applyAlignment="1">
      <alignment horizontal="center" vertical="center" wrapText="1"/>
    </xf>
    <xf numFmtId="49" fontId="78" fillId="43" borderId="29" xfId="100" applyNumberFormat="1" applyFont="1" applyFill="1" applyBorder="1" applyAlignment="1">
      <alignment horizontal="center" vertical="center" wrapText="1"/>
    </xf>
    <xf numFmtId="49" fontId="78" fillId="43" borderId="26" xfId="100" applyNumberFormat="1" applyFont="1" applyFill="1" applyBorder="1" applyAlignment="1">
      <alignment horizontal="center" vertical="center" wrapText="1"/>
    </xf>
    <xf numFmtId="49" fontId="78" fillId="43" borderId="35" xfId="100" applyNumberFormat="1" applyFont="1" applyFill="1" applyBorder="1" applyAlignment="1">
      <alignment horizontal="center" vertical="center" wrapText="1"/>
    </xf>
    <xf numFmtId="0" fontId="67" fillId="7" borderId="10" xfId="97" applyFont="1" applyFill="1" applyBorder="1" applyAlignment="1">
      <alignment horizontal="left" indent="1"/>
    </xf>
    <xf numFmtId="168" fontId="43" fillId="36" borderId="11" xfId="97" quotePrefix="1" applyNumberFormat="1" applyFont="1" applyFill="1" applyBorder="1" applyAlignment="1">
      <alignment horizontal="left" vertical="center" wrapText="1"/>
    </xf>
    <xf numFmtId="168" fontId="43" fillId="36" borderId="27" xfId="97" quotePrefix="1" applyNumberFormat="1" applyFont="1" applyFill="1" applyBorder="1" applyAlignment="1">
      <alignment horizontal="left" vertical="center" wrapText="1"/>
    </xf>
    <xf numFmtId="168" fontId="43" fillId="36" borderId="25" xfId="97" quotePrefix="1" applyNumberFormat="1" applyFont="1" applyFill="1" applyBorder="1" applyAlignment="1">
      <alignment horizontal="left" vertical="center" wrapText="1"/>
    </xf>
    <xf numFmtId="0" fontId="67" fillId="7" borderId="11" xfId="102" applyFont="1" applyFill="1" applyBorder="1" applyAlignment="1">
      <alignment horizontal="left"/>
    </xf>
    <xf numFmtId="0" fontId="67" fillId="7" borderId="27" xfId="102" applyFont="1" applyFill="1" applyBorder="1" applyAlignment="1">
      <alignment horizontal="left"/>
    </xf>
    <xf numFmtId="0" fontId="67" fillId="7" borderId="25" xfId="102" applyFont="1" applyFill="1" applyBorder="1" applyAlignment="1">
      <alignment horizontal="left"/>
    </xf>
    <xf numFmtId="0" fontId="90" fillId="33" borderId="23" xfId="0" applyFont="1" applyFill="1" applyBorder="1" applyAlignment="1">
      <alignment horizontal="left" vertical="top" wrapText="1"/>
    </xf>
    <xf numFmtId="0" fontId="90" fillId="33" borderId="13" xfId="0" applyFont="1" applyFill="1" applyBorder="1" applyAlignment="1">
      <alignment horizontal="left" vertical="top" wrapText="1"/>
    </xf>
    <xf numFmtId="0" fontId="90" fillId="33" borderId="16" xfId="0" applyFont="1" applyFill="1" applyBorder="1" applyAlignment="1">
      <alignment horizontal="left" vertical="top" wrapText="1"/>
    </xf>
    <xf numFmtId="0" fontId="90" fillId="0" borderId="42" xfId="0" applyFont="1" applyBorder="1" applyAlignment="1">
      <alignment horizontal="left" vertical="top" wrapText="1"/>
    </xf>
    <xf numFmtId="0" fontId="90" fillId="0" borderId="46" xfId="0" applyFont="1" applyBorder="1" applyAlignment="1">
      <alignment horizontal="left" vertical="top" wrapText="1"/>
    </xf>
    <xf numFmtId="0" fontId="90" fillId="0" borderId="50" xfId="0" applyFont="1" applyBorder="1" applyAlignment="1">
      <alignment horizontal="center" vertical="center" wrapText="1"/>
    </xf>
    <xf numFmtId="0" fontId="90" fillId="0" borderId="44" xfId="0" applyFont="1" applyBorder="1" applyAlignment="1">
      <alignment horizontal="center" vertical="center" wrapText="1"/>
    </xf>
    <xf numFmtId="0" fontId="90" fillId="33" borderId="22" xfId="90" applyFont="1" applyFill="1" applyBorder="1" applyAlignment="1">
      <alignment horizontal="left" vertical="top" wrapText="1"/>
    </xf>
    <xf numFmtId="0" fontId="90" fillId="33" borderId="0" xfId="90" applyFont="1" applyFill="1" applyAlignment="1">
      <alignment horizontal="left" vertical="top" wrapText="1"/>
    </xf>
    <xf numFmtId="0" fontId="90" fillId="33" borderId="15" xfId="90" applyFont="1" applyFill="1" applyBorder="1" applyAlignment="1">
      <alignment horizontal="left" vertical="top" wrapText="1"/>
    </xf>
    <xf numFmtId="0" fontId="90" fillId="33" borderId="12" xfId="90" applyFont="1" applyFill="1" applyBorder="1" applyAlignment="1">
      <alignment horizontal="left" vertical="top" wrapText="1"/>
    </xf>
    <xf numFmtId="0" fontId="90" fillId="33" borderId="14" xfId="90" applyFont="1" applyFill="1" applyBorder="1" applyAlignment="1">
      <alignment horizontal="left" vertical="top" wrapText="1"/>
    </xf>
    <xf numFmtId="0" fontId="90" fillId="33" borderId="31" xfId="0" applyFont="1" applyFill="1" applyBorder="1" applyAlignment="1">
      <alignment horizontal="left" vertical="top" wrapText="1"/>
    </xf>
    <xf numFmtId="0" fontId="90" fillId="33" borderId="12" xfId="0" applyFont="1" applyFill="1" applyBorder="1" applyAlignment="1">
      <alignment horizontal="left" vertical="top" wrapText="1"/>
    </xf>
    <xf numFmtId="0" fontId="90" fillId="33" borderId="14" xfId="0" applyFont="1" applyFill="1" applyBorder="1" applyAlignment="1">
      <alignment horizontal="left" vertical="top" wrapText="1"/>
    </xf>
    <xf numFmtId="0" fontId="90" fillId="0" borderId="47" xfId="0" applyFont="1" applyBorder="1" applyAlignment="1">
      <alignment horizontal="center" vertical="center" wrapText="1"/>
    </xf>
    <xf numFmtId="0" fontId="90" fillId="0" borderId="45" xfId="0" applyFont="1" applyBorder="1" applyAlignment="1">
      <alignment horizontal="center" vertical="center" wrapText="1"/>
    </xf>
    <xf numFmtId="0" fontId="90" fillId="0" borderId="48" xfId="0" applyFont="1" applyBorder="1" applyAlignment="1">
      <alignment horizontal="center" vertical="center" wrapText="1"/>
    </xf>
    <xf numFmtId="0" fontId="90" fillId="33" borderId="22" xfId="0" applyFont="1" applyFill="1" applyBorder="1" applyAlignment="1">
      <alignment horizontal="left" vertical="top" wrapText="1"/>
    </xf>
    <xf numFmtId="0" fontId="90" fillId="33" borderId="0" xfId="0" applyFont="1" applyFill="1" applyAlignment="1">
      <alignment horizontal="left" vertical="top" wrapText="1"/>
    </xf>
    <xf numFmtId="0" fontId="90" fillId="33" borderId="15" xfId="0" applyFont="1" applyFill="1" applyBorder="1" applyAlignment="1">
      <alignment horizontal="left" vertical="top" wrapText="1"/>
    </xf>
    <xf numFmtId="0" fontId="90" fillId="33" borderId="41" xfId="0" applyFont="1" applyFill="1" applyBorder="1" applyAlignment="1">
      <alignment horizontal="left" vertical="top" wrapText="1"/>
    </xf>
    <xf numFmtId="0" fontId="90" fillId="33" borderId="42" xfId="0" applyFont="1" applyFill="1" applyBorder="1" applyAlignment="1">
      <alignment horizontal="left" vertical="top" wrapText="1"/>
    </xf>
    <xf numFmtId="0" fontId="90" fillId="33" borderId="46" xfId="0" applyFont="1" applyFill="1" applyBorder="1" applyAlignment="1">
      <alignment horizontal="left" vertical="top" wrapText="1"/>
    </xf>
  </cellXfs>
  <cellStyles count="175">
    <cellStyle name="_APL (B001)_Jan11_Rec 2" xfId="163" xr:uid="{00000000-0005-0000-0000-000000000000}"/>
    <cellStyle name="=C:\WINNT\SYSTEM32\COMMAND.COM 2" xfId="122" xr:uid="{00000000-0005-0000-0000-000001000000}"/>
    <cellStyle name="=C:\WINNT\SYSTEM32\COMMAND.COM 2 2" xfId="158" xr:uid="{00000000-0005-0000-0000-000002000000}"/>
    <cellStyle name="20% - Accent1" xfId="1" builtinId="30" customBuiltin="1"/>
    <cellStyle name="20% - Accent1 2" xfId="2" xr:uid="{00000000-0005-0000-0000-000004000000}"/>
    <cellStyle name="20% - Accent2" xfId="3" builtinId="34" customBuiltin="1"/>
    <cellStyle name="20% - Accent2 2" xfId="4" xr:uid="{00000000-0005-0000-0000-000006000000}"/>
    <cellStyle name="20% - Accent3" xfId="5" builtinId="38" customBuiltin="1"/>
    <cellStyle name="20% - Accent3 2" xfId="6" xr:uid="{00000000-0005-0000-0000-000008000000}"/>
    <cellStyle name="20% - Accent4" xfId="7" builtinId="42" customBuiltin="1"/>
    <cellStyle name="20% - Accent4 2" xfId="8" xr:uid="{00000000-0005-0000-0000-00000A000000}"/>
    <cellStyle name="20% - Accent5" xfId="9" builtinId="46" customBuiltin="1"/>
    <cellStyle name="20% - Accent5 2" xfId="10" xr:uid="{00000000-0005-0000-0000-00000C000000}"/>
    <cellStyle name="20% - Accent6" xfId="11" builtinId="50" customBuiltin="1"/>
    <cellStyle name="20% - Accent6 2" xfId="12" xr:uid="{00000000-0005-0000-0000-00000E000000}"/>
    <cellStyle name="40% - Accent1" xfId="13" builtinId="31" customBuiltin="1"/>
    <cellStyle name="40% - Accent1 2" xfId="14" xr:uid="{00000000-0005-0000-0000-000010000000}"/>
    <cellStyle name="40% - Accent2" xfId="15" builtinId="35" customBuiltin="1"/>
    <cellStyle name="40% - Accent2 2" xfId="16" xr:uid="{00000000-0005-0000-0000-000012000000}"/>
    <cellStyle name="40% - Accent3" xfId="17" builtinId="39" customBuiltin="1"/>
    <cellStyle name="40% - Accent3 2" xfId="18" xr:uid="{00000000-0005-0000-0000-000014000000}"/>
    <cellStyle name="40% - Accent4" xfId="19" builtinId="43" customBuiltin="1"/>
    <cellStyle name="40% - Accent4 2" xfId="20" xr:uid="{00000000-0005-0000-0000-000016000000}"/>
    <cellStyle name="40% - Accent5" xfId="21" builtinId="47" customBuiltin="1"/>
    <cellStyle name="40% - Accent5 2" xfId="22" xr:uid="{00000000-0005-0000-0000-000018000000}"/>
    <cellStyle name="40% - Accent6" xfId="23" builtinId="51" customBuiltin="1"/>
    <cellStyle name="40% - Accent6 2" xfId="24" xr:uid="{00000000-0005-0000-0000-00001A000000}"/>
    <cellStyle name="60% - Accent1" xfId="25" builtinId="32" customBuiltin="1"/>
    <cellStyle name="60% - Accent1 2" xfId="26" xr:uid="{00000000-0005-0000-0000-00001C000000}"/>
    <cellStyle name="60% - Accent2" xfId="27" builtinId="36" customBuiltin="1"/>
    <cellStyle name="60% - Accent2 2" xfId="28" xr:uid="{00000000-0005-0000-0000-00001E000000}"/>
    <cellStyle name="60% - Accent3" xfId="29" builtinId="40" customBuiltin="1"/>
    <cellStyle name="60% - Accent3 2" xfId="30" xr:uid="{00000000-0005-0000-0000-000020000000}"/>
    <cellStyle name="60% - Accent4" xfId="31" builtinId="44" customBuiltin="1"/>
    <cellStyle name="60% - Accent4 2" xfId="32" xr:uid="{00000000-0005-0000-0000-000022000000}"/>
    <cellStyle name="60% - Accent5" xfId="33" builtinId="48" customBuiltin="1"/>
    <cellStyle name="60% - Accent5 2" xfId="34" xr:uid="{00000000-0005-0000-0000-000024000000}"/>
    <cellStyle name="60% - Accent6" xfId="35" builtinId="52" customBuiltin="1"/>
    <cellStyle name="60% - Accent6 2" xfId="36" xr:uid="{00000000-0005-0000-0000-000026000000}"/>
    <cellStyle name="Accent1" xfId="37" builtinId="29" customBuiltin="1"/>
    <cellStyle name="Accent1 2" xfId="38" xr:uid="{00000000-0005-0000-0000-000028000000}"/>
    <cellStyle name="Accent2" xfId="39" builtinId="33" customBuiltin="1"/>
    <cellStyle name="Accent2 2" xfId="40" xr:uid="{00000000-0005-0000-0000-00002A000000}"/>
    <cellStyle name="Accent3" xfId="41" builtinId="37" customBuiltin="1"/>
    <cellStyle name="Accent3 2" xfId="42" xr:uid="{00000000-0005-0000-0000-00002C000000}"/>
    <cellStyle name="Accent4" xfId="43" builtinId="41" customBuiltin="1"/>
    <cellStyle name="Accent4 2" xfId="44" xr:uid="{00000000-0005-0000-0000-00002E000000}"/>
    <cellStyle name="Accent5" xfId="45" builtinId="45" customBuiltin="1"/>
    <cellStyle name="Accent5 2" xfId="46" xr:uid="{00000000-0005-0000-0000-000030000000}"/>
    <cellStyle name="Accent6" xfId="47" builtinId="49" customBuiltin="1"/>
    <cellStyle name="Accent6 2" xfId="48" xr:uid="{00000000-0005-0000-0000-000032000000}"/>
    <cellStyle name="Bad" xfId="49" builtinId="27" customBuiltin="1"/>
    <cellStyle name="Bad 2" xfId="50" xr:uid="{00000000-0005-0000-0000-000034000000}"/>
    <cellStyle name="Blockout" xfId="51" xr:uid="{00000000-0005-0000-0000-000035000000}"/>
    <cellStyle name="Blockout 2" xfId="52" xr:uid="{00000000-0005-0000-0000-000036000000}"/>
    <cellStyle name="Blockout 2 2" xfId="53" xr:uid="{00000000-0005-0000-0000-000037000000}"/>
    <cellStyle name="Blockout 3" xfId="54" xr:uid="{00000000-0005-0000-0000-000038000000}"/>
    <cellStyle name="Calculation" xfId="55" builtinId="22" customBuiltin="1"/>
    <cellStyle name="Calculation 2" xfId="56" xr:uid="{00000000-0005-0000-0000-00003A000000}"/>
    <cellStyle name="Check Cell" xfId="57" builtinId="23" customBuiltin="1"/>
    <cellStyle name="Check Cell 2" xfId="58" xr:uid="{00000000-0005-0000-0000-00003C000000}"/>
    <cellStyle name="Comma" xfId="59" builtinId="3"/>
    <cellStyle name="Comma 10" xfId="60" xr:uid="{00000000-0005-0000-0000-00003E000000}"/>
    <cellStyle name="Comma 10 2" xfId="61" xr:uid="{00000000-0005-0000-0000-00003F000000}"/>
    <cellStyle name="Comma 11" xfId="170" xr:uid="{690E34C8-D832-429F-8603-4EA5986DD5AD}"/>
    <cellStyle name="Comma 12" xfId="132" xr:uid="{00000000-0005-0000-0000-000040000000}"/>
    <cellStyle name="Comma 12 2" xfId="138" xr:uid="{00000000-0005-0000-0000-000041000000}"/>
    <cellStyle name="Comma 13" xfId="143" xr:uid="{00000000-0005-0000-0000-000042000000}"/>
    <cellStyle name="Comma 13 2" xfId="144" xr:uid="{00000000-0005-0000-0000-000043000000}"/>
    <cellStyle name="Comma 14" xfId="172" xr:uid="{6E612FD5-FCDA-4E8A-9288-BDFD1CF7A47E}"/>
    <cellStyle name="Comma 15" xfId="148" xr:uid="{00000000-0005-0000-0000-000044000000}"/>
    <cellStyle name="Comma 2" xfId="62" xr:uid="{00000000-0005-0000-0000-000045000000}"/>
    <cellStyle name="Comma 2 2" xfId="63" xr:uid="{00000000-0005-0000-0000-000046000000}"/>
    <cellStyle name="Comma 2 3" xfId="130" xr:uid="{00000000-0005-0000-0000-000047000000}"/>
    <cellStyle name="Comma 2 5" xfId="159" xr:uid="{00000000-0005-0000-0000-000048000000}"/>
    <cellStyle name="Comma 3" xfId="64" xr:uid="{00000000-0005-0000-0000-000049000000}"/>
    <cellStyle name="Comma 3 10 3" xfId="164" xr:uid="{00000000-0005-0000-0000-00004A000000}"/>
    <cellStyle name="Comma 3 2" xfId="124" xr:uid="{00000000-0005-0000-0000-00004B000000}"/>
    <cellStyle name="Comma 3 2 2" xfId="160" xr:uid="{00000000-0005-0000-0000-00004C000000}"/>
    <cellStyle name="Comma 4" xfId="121" xr:uid="{00000000-0005-0000-0000-00004D000000}"/>
    <cellStyle name="Comma 4 2" xfId="134" xr:uid="{00000000-0005-0000-0000-00004E000000}"/>
    <cellStyle name="Comma 4 2 2" xfId="162" xr:uid="{00000000-0005-0000-0000-00004F000000}"/>
    <cellStyle name="Comma 4 3" xfId="156" xr:uid="{00000000-0005-0000-0000-000050000000}"/>
    <cellStyle name="Comma 5" xfId="129" xr:uid="{00000000-0005-0000-0000-000051000000}"/>
    <cellStyle name="Comma 5 2" xfId="152" xr:uid="{00000000-0005-0000-0000-000052000000}"/>
    <cellStyle name="Comma 6" xfId="135" xr:uid="{00000000-0005-0000-0000-000053000000}"/>
    <cellStyle name="Comma 6 2" xfId="118" xr:uid="{00000000-0005-0000-0000-000054000000}"/>
    <cellStyle name="Comma 6 2 2 2 2" xfId="137" xr:uid="{00000000-0005-0000-0000-000055000000}"/>
    <cellStyle name="Comma 6 5" xfId="136" xr:uid="{00000000-0005-0000-0000-000056000000}"/>
    <cellStyle name="Comma 7" xfId="155" xr:uid="{00000000-0005-0000-0000-000057000000}"/>
    <cellStyle name="Comma 8" xfId="141" xr:uid="{00000000-0005-0000-0000-000058000000}"/>
    <cellStyle name="Comma 9" xfId="168" xr:uid="{00000000-0005-0000-0000-000059000000}"/>
    <cellStyle name="Currency 2" xfId="125" xr:uid="{00000000-0005-0000-0000-00005A000000}"/>
    <cellStyle name="Currency 2 2" xfId="147" xr:uid="{00000000-0005-0000-0000-00005B000000}"/>
    <cellStyle name="Explanatory Text" xfId="65" builtinId="53" customBuiltin="1"/>
    <cellStyle name="Good" xfId="66" builtinId="26" customBuiltin="1"/>
    <cellStyle name="Good 2" xfId="67" xr:uid="{00000000-0005-0000-0000-00005E000000}"/>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xfId="140" xr:uid="{00000000-0005-0000-0000-000064000000}"/>
    <cellStyle name="Hyperlink 2 2 2" xfId="151" xr:uid="{00000000-0005-0000-0000-000065000000}"/>
    <cellStyle name="Hyperlink 4" xfId="142" xr:uid="{00000000-0005-0000-0000-000066000000}"/>
    <cellStyle name="Input" xfId="73" builtinId="20" customBuiltin="1"/>
    <cellStyle name="Input 2" xfId="74" xr:uid="{00000000-0005-0000-0000-000068000000}"/>
    <cellStyle name="Input1" xfId="75" xr:uid="{00000000-0005-0000-0000-000069000000}"/>
    <cellStyle name="Input1 2" xfId="76" xr:uid="{00000000-0005-0000-0000-00006A000000}"/>
    <cellStyle name="Input1 2 2" xfId="77" xr:uid="{00000000-0005-0000-0000-00006B000000}"/>
    <cellStyle name="Input1 3" xfId="78" xr:uid="{00000000-0005-0000-0000-00006C000000}"/>
    <cellStyle name="Input2" xfId="79" xr:uid="{00000000-0005-0000-0000-00006D000000}"/>
    <cellStyle name="Input2 2" xfId="80" xr:uid="{00000000-0005-0000-0000-00006E000000}"/>
    <cellStyle name="Input3" xfId="81" xr:uid="{00000000-0005-0000-0000-00006F000000}"/>
    <cellStyle name="Input3 2" xfId="82" xr:uid="{00000000-0005-0000-0000-000070000000}"/>
    <cellStyle name="Input3 2 2" xfId="83" xr:uid="{00000000-0005-0000-0000-000071000000}"/>
    <cellStyle name="Input3 3" xfId="84" xr:uid="{00000000-0005-0000-0000-000072000000}"/>
    <cellStyle name="Linked Cell" xfId="85" builtinId="24" customBuiltin="1"/>
    <cellStyle name="Neutral" xfId="86" builtinId="28" customBuiltin="1"/>
    <cellStyle name="Neutral 2" xfId="87" xr:uid="{00000000-0005-0000-0000-000075000000}"/>
    <cellStyle name="Normal" xfId="0" builtinId="0"/>
    <cellStyle name="Normal 10" xfId="165" xr:uid="{00000000-0005-0000-0000-000077000000}"/>
    <cellStyle name="Normal 10 2 3" xfId="128" xr:uid="{00000000-0005-0000-0000-000078000000}"/>
    <cellStyle name="Normal 11" xfId="169" xr:uid="{157BD536-6348-45F7-AE9E-5173C3DDE7DA}"/>
    <cellStyle name="Normal 12" xfId="171" xr:uid="{88EEBEF7-5B55-437D-9F66-D3BDE2B18743}"/>
    <cellStyle name="Normal 13" xfId="173" xr:uid="{B7025A26-CCB3-4281-9183-26A944CC7605}"/>
    <cellStyle name="Normal 14" xfId="174" xr:uid="{6E14BD53-D98E-4930-8A42-E6C50B8A0F70}"/>
    <cellStyle name="Normal 15" xfId="153" xr:uid="{00000000-0005-0000-0000-000079000000}"/>
    <cellStyle name="Normal 2" xfId="88" xr:uid="{00000000-0005-0000-0000-00007A000000}"/>
    <cellStyle name="Normal 2 2" xfId="89" xr:uid="{00000000-0005-0000-0000-00007B000000}"/>
    <cellStyle name="Normal 2 2 2" xfId="166" xr:uid="{00000000-0005-0000-0000-00007C000000}"/>
    <cellStyle name="Normal 2 3" xfId="167" xr:uid="{00000000-0005-0000-0000-00007D000000}"/>
    <cellStyle name="Normal 3" xfId="90" xr:uid="{00000000-0005-0000-0000-00007E000000}"/>
    <cellStyle name="Normal 3 2" xfId="91" xr:uid="{00000000-0005-0000-0000-00007F000000}"/>
    <cellStyle name="Normal 3 3" xfId="146" xr:uid="{00000000-0005-0000-0000-000080000000}"/>
    <cellStyle name="Normal 4" xfId="92" xr:uid="{00000000-0005-0000-0000-000081000000}"/>
    <cellStyle name="Normal 4 2" xfId="120" xr:uid="{00000000-0005-0000-0000-000082000000}"/>
    <cellStyle name="Normal 4 2 2" xfId="161" xr:uid="{00000000-0005-0000-0000-000083000000}"/>
    <cellStyle name="Normal 4 3" xfId="157" xr:uid="{00000000-0005-0000-0000-000084000000}"/>
    <cellStyle name="Normal 42" xfId="150" xr:uid="{00000000-0005-0000-0000-000085000000}"/>
    <cellStyle name="Normal 5" xfId="123" xr:uid="{00000000-0005-0000-0000-000086000000}"/>
    <cellStyle name="Normal 6" xfId="127" xr:uid="{00000000-0005-0000-0000-000087000000}"/>
    <cellStyle name="Normal 7" xfId="145" xr:uid="{00000000-0005-0000-0000-000088000000}"/>
    <cellStyle name="Normal 8" xfId="154" xr:uid="{00000000-0005-0000-0000-000089000000}"/>
    <cellStyle name="Normal 9" xfId="149" xr:uid="{00000000-0005-0000-0000-00008A000000}"/>
    <cellStyle name="Normal_2010 06 02 - Urgent RIN for Vic DNSPs revised proposals" xfId="93" xr:uid="{00000000-0005-0000-0000-00008B000000}"/>
    <cellStyle name="Normal_2010 06 22 - AA - Scheme Templates for data collection" xfId="94" xr:uid="{00000000-0005-0000-0000-00008C000000}"/>
    <cellStyle name="Normal_2010 06 22 - IE - Scheme Template for data collection" xfId="95" xr:uid="{00000000-0005-0000-0000-00008D000000}"/>
    <cellStyle name="Normal_Book1" xfId="96" xr:uid="{00000000-0005-0000-0000-00008E000000}"/>
    <cellStyle name="Normal_D11 2371025  Financial information - 2012 Draft RIN - Ausgrid" xfId="97" xr:uid="{00000000-0005-0000-0000-00008F000000}"/>
    <cellStyle name="Normal_D11 2371025  Financial information - 2012 Draft RIN - Ausgrid 2" xfId="98" xr:uid="{00000000-0005-0000-0000-000090000000}"/>
    <cellStyle name="Normal_D12 1569  Opex, DMIS, EBSS - 2012 draft RIN - Ausgrid" xfId="99" xr:uid="{00000000-0005-0000-0000-000094000000}"/>
    <cellStyle name="Normal_D12 16703  Overheads, Avoided Cost, ACS, Demand and Revenue - 2012 draft RIN - Ausgrid" xfId="100" xr:uid="{00000000-0005-0000-0000-000095000000}"/>
    <cellStyle name="Normal_D12 16703  Overheads, Avoided Cost, ACS, Demand and Revenue - 2012 draft RIN - Ausgrid 2" xfId="101" xr:uid="{00000000-0005-0000-0000-000096000000}"/>
    <cellStyle name="Normal_Sheet1" xfId="102" xr:uid="{00000000-0005-0000-0000-000099000000}"/>
    <cellStyle name="Note" xfId="103" builtinId="10" customBuiltin="1"/>
    <cellStyle name="Note 2" xfId="104" xr:uid="{00000000-0005-0000-0000-00009D000000}"/>
    <cellStyle name="Output" xfId="105" builtinId="21" customBuiltin="1"/>
    <cellStyle name="Output 2" xfId="106" xr:uid="{00000000-0005-0000-0000-00009F000000}"/>
    <cellStyle name="Per cent" xfId="107" builtinId="5"/>
    <cellStyle name="Percent 2" xfId="119" xr:uid="{00000000-0005-0000-0000-0000A1000000}"/>
    <cellStyle name="Percent 2 2" xfId="131" xr:uid="{00000000-0005-0000-0000-0000A2000000}"/>
    <cellStyle name="Percent 3" xfId="126" xr:uid="{00000000-0005-0000-0000-0000A3000000}"/>
    <cellStyle name="Percent 4" xfId="133" xr:uid="{00000000-0005-0000-0000-0000A4000000}"/>
    <cellStyle name="Percent 5" xfId="139" xr:uid="{00000000-0005-0000-0000-0000A5000000}"/>
    <cellStyle name="Style 1" xfId="108" xr:uid="{00000000-0005-0000-0000-0000A6000000}"/>
    <cellStyle name="Style 1 2" xfId="109" xr:uid="{00000000-0005-0000-0000-0000A7000000}"/>
    <cellStyle name="Style 1 2 2" xfId="110" xr:uid="{00000000-0005-0000-0000-0000A8000000}"/>
    <cellStyle name="Style 1 3" xfId="111" xr:uid="{00000000-0005-0000-0000-0000A9000000}"/>
    <cellStyle name="Table Heading" xfId="112" xr:uid="{00000000-0005-0000-0000-0000AA000000}"/>
    <cellStyle name="Table Text With Lines" xfId="113" xr:uid="{00000000-0005-0000-0000-0000AB000000}"/>
    <cellStyle name="Table Total Row" xfId="114" xr:uid="{00000000-0005-0000-0000-0000AC000000}"/>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1" defaultTableStyle="TableStyleMedium2" defaultPivotStyle="PivotStyleLight16">
    <tableStyle name="ERA Table Grid" pivot="0" count="2" xr9:uid="{00000000-0011-0000-FFFF-FFFF00000000}">
      <tableStyleElement type="wholeTable" dxfId="27"/>
      <tableStyleElement type="headerRow" dxfId="26"/>
    </tableStyle>
  </tableStyles>
  <colors>
    <mruColors>
      <color rgb="FFCCFFCC"/>
      <color rgb="FFFFFFCC"/>
      <color rgb="FFCCE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7.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38" Type="http://schemas.openxmlformats.org/officeDocument/2006/relationships/customXml" Target="../customXml/item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37" Type="http://schemas.openxmlformats.org/officeDocument/2006/relationships/customXml" Target="../customXml/item5.xml"/><Relationship Id="rId40" Type="http://schemas.openxmlformats.org/officeDocument/2006/relationships/customXml" Target="../customXml/item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5.jpg"/></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8.jpg"/><Relationship Id="rId1" Type="http://schemas.openxmlformats.org/officeDocument/2006/relationships/image" Target="../media/image7.jpg"/></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6</xdr:col>
      <xdr:colOff>179388</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465231</xdr:colOff>
      <xdr:row>13</xdr:row>
      <xdr:rowOff>8528</xdr:rowOff>
    </xdr:from>
    <xdr:to>
      <xdr:col>8</xdr:col>
      <xdr:colOff>941839</xdr:colOff>
      <xdr:row>16</xdr:row>
      <xdr:rowOff>19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111526" y="2654573"/>
          <a:ext cx="2580350" cy="521042"/>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7</xdr:col>
      <xdr:colOff>9984</xdr:colOff>
      <xdr:row>16</xdr:row>
      <xdr:rowOff>75875</xdr:rowOff>
    </xdr:from>
    <xdr:to>
      <xdr:col>9</xdr:col>
      <xdr:colOff>1981</xdr:colOff>
      <xdr:row>19</xdr:row>
      <xdr:rowOff>47128</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331389" y="3310565"/>
          <a:ext cx="2336823" cy="53299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7</xdr:col>
      <xdr:colOff>10351</xdr:colOff>
      <xdr:row>8</xdr:row>
      <xdr:rowOff>93069</xdr:rowOff>
    </xdr:from>
    <xdr:to>
      <xdr:col>9</xdr:col>
      <xdr:colOff>9239</xdr:colOff>
      <xdr:row>11</xdr:row>
      <xdr:rowOff>96781</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158613" y="1911921"/>
          <a:ext cx="2317576" cy="56997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8001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170529</xdr:colOff>
      <xdr:row>60</xdr:row>
      <xdr:rowOff>57150</xdr:rowOff>
    </xdr:to>
    <xdr:pic>
      <xdr:nvPicPr>
        <xdr:cNvPr id="3" name="Picture 2">
          <a:extLst>
            <a:ext uri="{FF2B5EF4-FFF2-40B4-BE49-F238E27FC236}">
              <a16:creationId xmlns:a16="http://schemas.microsoft.com/office/drawing/2014/main" id="{ADBF6E95-8FA9-DC3C-CE5F-ABC62F4610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111873" cy="10058400"/>
        </a:xfrm>
        <a:prstGeom prst="rect">
          <a:avLst/>
        </a:prstGeom>
      </xdr:spPr>
    </xdr:pic>
    <xdr:clientData/>
  </xdr:twoCellAnchor>
  <xdr:twoCellAnchor editAs="oneCell">
    <xdr:from>
      <xdr:col>12</xdr:col>
      <xdr:colOff>0</xdr:colOff>
      <xdr:row>0</xdr:row>
      <xdr:rowOff>0</xdr:rowOff>
    </xdr:from>
    <xdr:to>
      <xdr:col>23</xdr:col>
      <xdr:colOff>172609</xdr:colOff>
      <xdr:row>60</xdr:row>
      <xdr:rowOff>57150</xdr:rowOff>
    </xdr:to>
    <xdr:pic>
      <xdr:nvPicPr>
        <xdr:cNvPr id="5" name="Picture 4">
          <a:extLst>
            <a:ext uri="{FF2B5EF4-FFF2-40B4-BE49-F238E27FC236}">
              <a16:creationId xmlns:a16="http://schemas.microsoft.com/office/drawing/2014/main" id="{670C1634-90B8-AF9B-BC0C-4DB16A15446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572375" y="0"/>
          <a:ext cx="7113953" cy="100584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2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200025</xdr:colOff>
      <xdr:row>60</xdr:row>
      <xdr:rowOff>57150</xdr:rowOff>
    </xdr:to>
    <xdr:pic>
      <xdr:nvPicPr>
        <xdr:cNvPr id="3" name="Picture 2">
          <a:extLst>
            <a:ext uri="{FF2B5EF4-FFF2-40B4-BE49-F238E27FC236}">
              <a16:creationId xmlns:a16="http://schemas.microsoft.com/office/drawing/2014/main" id="{3760CF90-EDE6-58B2-84DE-0D0F69E5AC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772400" cy="10058400"/>
        </a:xfrm>
        <a:prstGeom prst="rect">
          <a:avLst/>
        </a:prstGeom>
      </xdr:spPr>
    </xdr:pic>
    <xdr:clientData/>
  </xdr:twoCellAnchor>
  <xdr:twoCellAnchor editAs="oneCell">
    <xdr:from>
      <xdr:col>13</xdr:col>
      <xdr:colOff>0</xdr:colOff>
      <xdr:row>0</xdr:row>
      <xdr:rowOff>0</xdr:rowOff>
    </xdr:from>
    <xdr:to>
      <xdr:col>25</xdr:col>
      <xdr:colOff>200025</xdr:colOff>
      <xdr:row>60</xdr:row>
      <xdr:rowOff>57150</xdr:rowOff>
    </xdr:to>
    <xdr:pic>
      <xdr:nvPicPr>
        <xdr:cNvPr id="5" name="Picture 4">
          <a:extLst>
            <a:ext uri="{FF2B5EF4-FFF2-40B4-BE49-F238E27FC236}">
              <a16:creationId xmlns:a16="http://schemas.microsoft.com/office/drawing/2014/main" id="{2D8DBDB1-A429-CE55-EA08-8CFF26589FD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203406" y="0"/>
          <a:ext cx="7772400" cy="100584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4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500-00008A8C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5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500-00008B8C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5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5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200025</xdr:colOff>
      <xdr:row>60</xdr:row>
      <xdr:rowOff>57150</xdr:rowOff>
    </xdr:to>
    <xdr:pic>
      <xdr:nvPicPr>
        <xdr:cNvPr id="3" name="Picture 2">
          <a:extLst>
            <a:ext uri="{FF2B5EF4-FFF2-40B4-BE49-F238E27FC236}">
              <a16:creationId xmlns:a16="http://schemas.microsoft.com/office/drawing/2014/main" id="{270AA482-40F2-702D-2498-565029831D0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772400" cy="10058400"/>
        </a:xfrm>
        <a:prstGeom prst="rect">
          <a:avLst/>
        </a:prstGeom>
      </xdr:spPr>
    </xdr:pic>
    <xdr:clientData/>
  </xdr:twoCellAnchor>
  <xdr:twoCellAnchor editAs="oneCell">
    <xdr:from>
      <xdr:col>13</xdr:col>
      <xdr:colOff>0</xdr:colOff>
      <xdr:row>0</xdr:row>
      <xdr:rowOff>0</xdr:rowOff>
    </xdr:from>
    <xdr:to>
      <xdr:col>25</xdr:col>
      <xdr:colOff>200025</xdr:colOff>
      <xdr:row>60</xdr:row>
      <xdr:rowOff>57150</xdr:rowOff>
    </xdr:to>
    <xdr:pic>
      <xdr:nvPicPr>
        <xdr:cNvPr id="5" name="Picture 4">
          <a:extLst>
            <a:ext uri="{FF2B5EF4-FFF2-40B4-BE49-F238E27FC236}">
              <a16:creationId xmlns:a16="http://schemas.microsoft.com/office/drawing/2014/main" id="{030F8942-1150-B481-E17A-70AD288DF38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203406" y="0"/>
          <a:ext cx="7772400" cy="100584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7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8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9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G95" totalsRowShown="0" headerRowDxfId="25" dataDxfId="24">
  <autoFilter ref="A2:G95" xr:uid="{00000000-0009-0000-0100-000001000000}"/>
  <tableColumns count="7">
    <tableColumn id="1" xr3:uid="{00000000-0010-0000-0000-000001000000}" name="Date" dataDxfId="23"/>
    <tableColumn id="2" xr3:uid="{00000000-0010-0000-0000-000002000000}" name="ERA amendment#" dataDxfId="22"/>
    <tableColumn id="3" xr3:uid="{00000000-0010-0000-0000-000003000000}" name="Worksheet" dataDxfId="21"/>
    <tableColumn id="4" xr3:uid="{00000000-0010-0000-0000-000004000000}" name="Table" dataDxfId="20"/>
    <tableColumn id="5" xr3:uid="{00000000-0010-0000-0000-000005000000}" name="Cell" dataDxfId="19"/>
    <tableColumn id="6" xr3:uid="{00000000-0010-0000-0000-000006000000}" name="Change" dataDxfId="18"/>
    <tableColumn id="7" xr3:uid="{00000000-0010-0000-0000-000007000000}" name="Reason"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3" displayName="Table13" ref="A2:G22" totalsRowShown="0" headerRowDxfId="16" dataDxfId="15" totalsRowDxfId="14" totalsRowCellStyle="Normal 4">
  <autoFilter ref="A2:G22" xr:uid="{00000000-0009-0000-0100-000002000000}"/>
  <tableColumns count="7">
    <tableColumn id="1" xr3:uid="{00000000-0010-0000-0100-000001000000}" name="Date" dataDxfId="13" totalsRowDxfId="12" dataCellStyle="Normal 4"/>
    <tableColumn id="2" xr3:uid="{00000000-0010-0000-0100-000002000000}" name="APA amendment#" dataDxfId="11" totalsRowDxfId="10" dataCellStyle="Normal 4"/>
    <tableColumn id="3" xr3:uid="{00000000-0010-0000-0100-000003000000}" name="Worksheet" dataDxfId="9" totalsRowDxfId="8"/>
    <tableColumn id="4" xr3:uid="{00000000-0010-0000-0100-000004000000}" name="Table" dataDxfId="7" totalsRowDxfId="6"/>
    <tableColumn id="5" xr3:uid="{00000000-0010-0000-0100-000005000000}" name="Cell" dataDxfId="5" totalsRowDxfId="4"/>
    <tableColumn id="6" xr3:uid="{00000000-0010-0000-0100-000006000000}" name="Change" dataDxfId="3" totalsRowDxfId="2"/>
    <tableColumn id="7" xr3:uid="{00000000-0010-0000-0100-000007000000}"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ERA Charts">
      <a:dk1>
        <a:sysClr val="windowText" lastClr="000000"/>
      </a:dk1>
      <a:lt1>
        <a:sysClr val="window" lastClr="FFFFFF"/>
      </a:lt1>
      <a:dk2>
        <a:srgbClr val="BFB6AC"/>
      </a:dk2>
      <a:lt2>
        <a:srgbClr val="C9C1B9"/>
      </a:lt2>
      <a:accent1>
        <a:srgbClr val="00A0B1"/>
      </a:accent1>
      <a:accent2>
        <a:srgbClr val="B1DFDC"/>
      </a:accent2>
      <a:accent3>
        <a:srgbClr val="BFB6AC"/>
      </a:accent3>
      <a:accent4>
        <a:srgbClr val="EAEA54"/>
      </a:accent4>
      <a:accent5>
        <a:srgbClr val="82AA82"/>
      </a:accent5>
      <a:accent6>
        <a:srgbClr val="FFC896"/>
      </a:accent6>
      <a:hlink>
        <a:srgbClr val="006E78"/>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dimension ref="A1:K45"/>
  <sheetViews>
    <sheetView tabSelected="1" zoomScaleNormal="100" workbookViewId="0"/>
  </sheetViews>
  <sheetFormatPr defaultColWidth="9.140625" defaultRowHeight="12.75"/>
  <cols>
    <col min="1" max="1" width="26.5703125" style="2" customWidth="1"/>
    <col min="2" max="2" width="23.5703125" style="2" customWidth="1"/>
    <col min="3" max="5" width="13.85546875" style="2" customWidth="1"/>
    <col min="6" max="8" width="11.140625" style="2" customWidth="1"/>
    <col min="9" max="11" width="12.85546875" style="2" customWidth="1"/>
    <col min="12" max="16384" width="9.140625" style="2"/>
  </cols>
  <sheetData>
    <row r="1" spans="1:9" ht="20.25">
      <c r="A1" s="1" t="s">
        <v>27</v>
      </c>
    </row>
    <row r="2" spans="1:9" ht="20.25">
      <c r="A2" s="1" t="s">
        <v>160</v>
      </c>
    </row>
    <row r="4" spans="1:9">
      <c r="A4" s="3" t="s">
        <v>28</v>
      </c>
    </row>
    <row r="5" spans="1:9" ht="13.5" thickBot="1"/>
    <row r="6" spans="1:9" ht="15.75">
      <c r="A6" s="407" t="s">
        <v>3</v>
      </c>
      <c r="B6" s="408"/>
      <c r="C6" s="408"/>
      <c r="D6" s="408"/>
      <c r="E6" s="408"/>
      <c r="F6" s="408"/>
      <c r="G6" s="408"/>
      <c r="H6" s="408"/>
      <c r="I6" s="409"/>
    </row>
    <row r="7" spans="1:9">
      <c r="A7" s="165" t="s">
        <v>322</v>
      </c>
      <c r="B7" s="163"/>
      <c r="C7" s="163"/>
      <c r="D7" s="163"/>
      <c r="E7" s="163"/>
      <c r="F7" s="163"/>
      <c r="G7" s="163"/>
      <c r="H7" s="163"/>
      <c r="I7" s="164"/>
    </row>
    <row r="8" spans="1:9">
      <c r="A8" s="162" t="s">
        <v>4</v>
      </c>
      <c r="B8" s="158"/>
      <c r="C8" s="158"/>
      <c r="D8" s="158"/>
      <c r="E8" s="158"/>
      <c r="F8" s="158"/>
      <c r="G8" s="158"/>
      <c r="H8" s="158"/>
      <c r="I8" s="159"/>
    </row>
    <row r="9" spans="1:9" ht="13.5" thickBot="1">
      <c r="A9" s="166" t="s">
        <v>5</v>
      </c>
      <c r="B9" s="160"/>
      <c r="C9" s="160"/>
      <c r="D9" s="160"/>
      <c r="E9" s="160"/>
      <c r="F9" s="160"/>
      <c r="G9" s="160"/>
      <c r="H9" s="160"/>
      <c r="I9" s="161"/>
    </row>
    <row r="10" spans="1:9">
      <c r="A10" s="427"/>
      <c r="B10" s="428"/>
      <c r="C10" s="428"/>
      <c r="D10" s="428"/>
      <c r="E10" s="428"/>
      <c r="F10" s="428"/>
      <c r="G10" s="428"/>
      <c r="H10" s="428"/>
      <c r="I10" s="428"/>
    </row>
    <row r="11" spans="1:9">
      <c r="A11" s="4" t="s">
        <v>6</v>
      </c>
      <c r="B11" s="5"/>
      <c r="C11" s="5"/>
      <c r="D11" s="5"/>
      <c r="E11" s="5"/>
      <c r="F11" s="5"/>
      <c r="G11" s="5"/>
    </row>
    <row r="12" spans="1:9">
      <c r="A12" s="6" t="s">
        <v>7</v>
      </c>
    </row>
    <row r="15" spans="1:9" ht="18">
      <c r="A15" s="168" t="s">
        <v>216</v>
      </c>
      <c r="B15" s="156"/>
      <c r="C15" s="429" t="s">
        <v>603</v>
      </c>
      <c r="D15" s="430"/>
      <c r="E15" s="430"/>
    </row>
    <row r="16" spans="1:9" ht="18">
      <c r="A16" s="169"/>
      <c r="B16" s="157"/>
    </row>
    <row r="17" spans="1:11" ht="18">
      <c r="A17" s="168" t="s">
        <v>29</v>
      </c>
      <c r="B17" s="156"/>
      <c r="C17" s="429" t="s">
        <v>604</v>
      </c>
      <c r="D17" s="431"/>
      <c r="E17" s="431"/>
    </row>
    <row r="18" spans="1:11" ht="18">
      <c r="A18" s="169"/>
      <c r="B18" s="157"/>
      <c r="C18" s="432"/>
      <c r="D18" s="433"/>
      <c r="E18" s="433"/>
    </row>
    <row r="19" spans="1:11" ht="18">
      <c r="A19" s="168" t="s">
        <v>217</v>
      </c>
      <c r="B19" s="156"/>
      <c r="C19" s="410" t="s">
        <v>595</v>
      </c>
      <c r="D19" s="411"/>
      <c r="E19" s="412"/>
      <c r="H19" s="44"/>
    </row>
    <row r="20" spans="1:11">
      <c r="A20" s="170"/>
    </row>
    <row r="21" spans="1:11" ht="18">
      <c r="A21" s="168" t="s">
        <v>161</v>
      </c>
      <c r="B21" s="156"/>
      <c r="C21" s="413">
        <v>45474</v>
      </c>
      <c r="D21" s="414"/>
      <c r="E21" s="415"/>
    </row>
    <row r="22" spans="1:11">
      <c r="A22" s="170"/>
    </row>
    <row r="23" spans="1:11" ht="18">
      <c r="A23" s="168" t="s">
        <v>162</v>
      </c>
      <c r="B23" s="156"/>
      <c r="C23" s="413">
        <v>45838</v>
      </c>
      <c r="D23" s="414"/>
      <c r="E23" s="415"/>
    </row>
    <row r="25" spans="1:11" ht="18">
      <c r="A25" s="168" t="s">
        <v>421</v>
      </c>
      <c r="B25" s="156"/>
      <c r="C25" s="413">
        <v>45961</v>
      </c>
      <c r="D25" s="414"/>
      <c r="E25" s="415"/>
    </row>
    <row r="26" spans="1:11" ht="13.5" customHeight="1">
      <c r="A26" s="309"/>
      <c r="B26" s="310"/>
      <c r="C26" s="193"/>
      <c r="D26" s="193"/>
      <c r="E26" s="193"/>
    </row>
    <row r="27" spans="1:11" ht="18">
      <c r="A27" s="168" t="s">
        <v>422</v>
      </c>
      <c r="B27" s="156"/>
      <c r="C27" s="413">
        <v>45838</v>
      </c>
      <c r="D27" s="414"/>
      <c r="E27" s="415"/>
    </row>
    <row r="28" spans="1:11" ht="18">
      <c r="A28" s="311"/>
      <c r="B28" s="311"/>
    </row>
    <row r="29" spans="1:11" ht="58.5" customHeight="1">
      <c r="A29" s="416" t="s">
        <v>423</v>
      </c>
      <c r="B29" s="417"/>
      <c r="C29" s="418" t="s">
        <v>500</v>
      </c>
      <c r="D29" s="419"/>
      <c r="E29" s="420"/>
      <c r="F29" s="421" t="s">
        <v>424</v>
      </c>
      <c r="G29" s="422"/>
      <c r="H29" s="423"/>
      <c r="I29" s="424"/>
      <c r="J29" s="425"/>
      <c r="K29" s="426"/>
    </row>
    <row r="31" spans="1:11" ht="13.5" thickBot="1"/>
    <row r="32" spans="1:11">
      <c r="A32" s="152"/>
      <c r="B32" s="54"/>
      <c r="C32" s="54"/>
      <c r="D32" s="54"/>
      <c r="E32" s="54"/>
      <c r="F32" s="54"/>
      <c r="G32" s="54"/>
      <c r="H32" s="58"/>
    </row>
    <row r="33" spans="1:8" ht="15.75">
      <c r="A33" s="167" t="s">
        <v>8</v>
      </c>
      <c r="B33" s="435" t="s">
        <v>9</v>
      </c>
      <c r="C33" s="436"/>
      <c r="D33" s="437" t="s">
        <v>1803</v>
      </c>
      <c r="E33" s="438"/>
      <c r="F33" s="438"/>
      <c r="G33" s="439"/>
      <c r="H33" s="59"/>
    </row>
    <row r="34" spans="1:8">
      <c r="A34" s="153"/>
      <c r="B34" s="435" t="s">
        <v>10</v>
      </c>
      <c r="C34" s="436"/>
      <c r="D34" s="437" t="s">
        <v>558</v>
      </c>
      <c r="E34" s="438"/>
      <c r="F34" s="438"/>
      <c r="G34" s="439"/>
      <c r="H34" s="59"/>
    </row>
    <row r="35" spans="1:8">
      <c r="A35" s="153"/>
      <c r="B35" s="55"/>
      <c r="C35" s="56" t="s">
        <v>11</v>
      </c>
      <c r="D35" s="89" t="s">
        <v>561</v>
      </c>
      <c r="E35" s="56" t="s">
        <v>12</v>
      </c>
      <c r="F35" s="89">
        <v>2000</v>
      </c>
      <c r="G35" s="55"/>
      <c r="H35" s="60"/>
    </row>
    <row r="36" spans="1:8">
      <c r="A36" s="153"/>
      <c r="B36" s="55"/>
      <c r="C36" s="55"/>
      <c r="D36" s="55"/>
      <c r="E36" s="63"/>
      <c r="F36" s="55"/>
      <c r="G36" s="55"/>
      <c r="H36" s="61"/>
    </row>
    <row r="37" spans="1:8" ht="15.75">
      <c r="A37" s="167" t="s">
        <v>13</v>
      </c>
      <c r="B37" s="435" t="s">
        <v>9</v>
      </c>
      <c r="C37" s="436"/>
      <c r="D37" s="434" t="s">
        <v>559</v>
      </c>
      <c r="E37" s="434"/>
      <c r="F37" s="434"/>
      <c r="G37" s="434"/>
      <c r="H37" s="60"/>
    </row>
    <row r="38" spans="1:8">
      <c r="A38" s="153"/>
      <c r="B38" s="435" t="s">
        <v>10</v>
      </c>
      <c r="C38" s="436"/>
      <c r="D38" s="434" t="s">
        <v>560</v>
      </c>
      <c r="E38" s="434"/>
      <c r="F38" s="434"/>
      <c r="G38" s="434"/>
      <c r="H38" s="60"/>
    </row>
    <row r="39" spans="1:8">
      <c r="A39" s="154"/>
      <c r="B39" s="55"/>
      <c r="C39" s="56" t="s">
        <v>11</v>
      </c>
      <c r="D39" s="89" t="s">
        <v>561</v>
      </c>
      <c r="E39" s="56" t="s">
        <v>12</v>
      </c>
      <c r="F39" s="89">
        <v>1225</v>
      </c>
      <c r="G39" s="55"/>
      <c r="H39" s="60"/>
    </row>
    <row r="40" spans="1:8" ht="13.5" thickBot="1">
      <c r="A40" s="155"/>
      <c r="B40" s="57"/>
      <c r="C40" s="57"/>
      <c r="D40" s="57"/>
      <c r="E40" s="57"/>
      <c r="F40" s="57"/>
      <c r="G40" s="57"/>
      <c r="H40" s="62"/>
    </row>
    <row r="41" spans="1:8">
      <c r="A41" s="152"/>
      <c r="B41" s="54"/>
      <c r="C41" s="54"/>
      <c r="D41" s="54"/>
      <c r="E41" s="54"/>
      <c r="F41" s="54"/>
      <c r="G41" s="55"/>
      <c r="H41" s="58"/>
    </row>
    <row r="42" spans="1:8">
      <c r="A42" s="154" t="s">
        <v>14</v>
      </c>
      <c r="B42" s="437" t="s">
        <v>1010</v>
      </c>
      <c r="C42" s="438"/>
      <c r="D42" s="441"/>
      <c r="E42" s="441"/>
      <c r="F42" s="442"/>
      <c r="G42" s="55"/>
      <c r="H42" s="61"/>
    </row>
    <row r="43" spans="1:8">
      <c r="A43" s="154" t="s">
        <v>15</v>
      </c>
      <c r="B43" s="443" t="s">
        <v>1011</v>
      </c>
      <c r="C43" s="438"/>
      <c r="D43" s="438"/>
      <c r="E43" s="438"/>
      <c r="F43" s="439"/>
      <c r="G43" s="55"/>
      <c r="H43" s="61"/>
    </row>
    <row r="44" spans="1:8">
      <c r="A44" s="154" t="s">
        <v>16</v>
      </c>
      <c r="B44" s="440" t="s">
        <v>562</v>
      </c>
      <c r="C44" s="438"/>
      <c r="D44" s="438"/>
      <c r="E44" s="438"/>
      <c r="F44" s="439"/>
      <c r="G44" s="55"/>
      <c r="H44" s="61"/>
    </row>
    <row r="45" spans="1:8" ht="13.5" thickBot="1">
      <c r="A45" s="155"/>
      <c r="B45" s="57"/>
      <c r="C45" s="57"/>
      <c r="D45" s="57"/>
      <c r="E45" s="57"/>
      <c r="F45" s="57"/>
      <c r="G45" s="57"/>
      <c r="H45" s="62"/>
    </row>
  </sheetData>
  <mergeCells count="25">
    <mergeCell ref="B44:F44"/>
    <mergeCell ref="B38:C38"/>
    <mergeCell ref="D38:G38"/>
    <mergeCell ref="B42:F42"/>
    <mergeCell ref="B43:F43"/>
    <mergeCell ref="D37:G37"/>
    <mergeCell ref="B37:C37"/>
    <mergeCell ref="B33:C33"/>
    <mergeCell ref="D33:G33"/>
    <mergeCell ref="B34:C34"/>
    <mergeCell ref="D34:G34"/>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s>
  <phoneticPr fontId="15" type="noConversion"/>
  <dataValidations count="1">
    <dataValidation type="list" allowBlank="1" showInputMessage="1" showErrorMessage="1" sqref="C29:E29" xr:uid="{00000000-0002-0000-0100-000000000000}">
      <formula1>"Yes,No"</formula1>
    </dataValidation>
  </dataValidations>
  <hyperlinks>
    <hyperlink ref="B44" r:id="rId1" xr:uid="{00000000-0004-0000-0100-000000000000}"/>
  </hyperlinks>
  <pageMargins left="0.75" right="0.75" top="1" bottom="1" header="0.5" footer="0.5"/>
  <pageSetup paperSize="9" scale="80" orientation="landscape"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theme="6"/>
    <pageSetUpPr fitToPage="1"/>
  </sheetPr>
  <dimension ref="A1:R62"/>
  <sheetViews>
    <sheetView zoomScaleNormal="100" workbookViewId="0"/>
  </sheetViews>
  <sheetFormatPr defaultColWidth="9.140625" defaultRowHeight="23.25"/>
  <cols>
    <col min="1" max="1" width="6.140625" style="7" customWidth="1"/>
    <col min="2" max="2" width="5.85546875" style="7" customWidth="1"/>
    <col min="3" max="4" width="16.85546875" style="7" customWidth="1"/>
    <col min="5" max="5" width="15" style="7" customWidth="1"/>
    <col min="6" max="6" width="5.85546875" style="7" customWidth="1"/>
    <col min="7" max="8" width="16.85546875" style="7" customWidth="1"/>
    <col min="9" max="9" width="13.140625" style="7" customWidth="1"/>
    <col min="10" max="10" width="6" style="7" customWidth="1"/>
    <col min="11" max="11" width="3.85546875" style="7" customWidth="1"/>
    <col min="12" max="17" width="10.85546875" style="7" customWidth="1"/>
    <col min="18" max="18" width="4" style="7" customWidth="1"/>
    <col min="19" max="16384" width="9.140625" style="7"/>
  </cols>
  <sheetData>
    <row r="1" spans="1:18" ht="23.25" customHeight="1" thickBot="1">
      <c r="A1" s="7" t="s">
        <v>17</v>
      </c>
    </row>
    <row r="2" spans="1:18" ht="15" customHeight="1">
      <c r="B2" s="72"/>
      <c r="C2" s="64"/>
      <c r="D2" s="64"/>
      <c r="E2" s="64"/>
      <c r="F2" s="64"/>
      <c r="G2" s="64"/>
      <c r="H2" s="64"/>
      <c r="I2" s="64"/>
      <c r="J2" s="65"/>
    </row>
    <row r="3" spans="1:18" ht="21" customHeight="1">
      <c r="B3" s="73"/>
      <c r="C3" s="66"/>
      <c r="D3" s="67"/>
      <c r="E3" s="66"/>
      <c r="F3" s="67" t="s">
        <v>18</v>
      </c>
      <c r="G3" s="66"/>
      <c r="H3" s="67"/>
      <c r="I3" s="66"/>
      <c r="J3" s="68"/>
      <c r="K3" s="8"/>
      <c r="L3" s="8"/>
      <c r="M3" s="8"/>
      <c r="N3" s="8"/>
      <c r="O3" s="8"/>
      <c r="P3" s="8"/>
      <c r="Q3" s="8"/>
      <c r="R3" s="9"/>
    </row>
    <row r="4" spans="1:18" ht="15" customHeight="1" thickBot="1">
      <c r="B4" s="73"/>
      <c r="C4" s="69"/>
      <c r="D4" s="70"/>
      <c r="E4" s="69"/>
      <c r="F4" s="69"/>
      <c r="G4" s="69"/>
      <c r="H4" s="71"/>
      <c r="I4" s="69"/>
      <c r="J4" s="68"/>
      <c r="K4" s="10"/>
      <c r="L4" s="10"/>
      <c r="M4" s="10"/>
      <c r="N4" s="10"/>
      <c r="O4" s="10"/>
      <c r="P4" s="10"/>
      <c r="Q4" s="10"/>
    </row>
    <row r="5" spans="1:18" s="10" customFormat="1" ht="20.100000000000001" customHeight="1">
      <c r="B5" s="74"/>
      <c r="C5" s="75"/>
      <c r="D5" s="75"/>
      <c r="E5" s="75"/>
      <c r="F5" s="75"/>
      <c r="G5" s="75"/>
      <c r="H5" s="75"/>
      <c r="I5" s="75"/>
      <c r="J5" s="76"/>
      <c r="K5" s="11"/>
      <c r="R5" s="8"/>
    </row>
    <row r="6" spans="1:18" s="10" customFormat="1" ht="15" customHeight="1">
      <c r="B6" s="77"/>
      <c r="C6" s="78"/>
      <c r="D6" s="78"/>
      <c r="E6" s="78"/>
      <c r="F6" s="78"/>
      <c r="G6" s="78"/>
      <c r="H6" s="78"/>
      <c r="I6" s="78"/>
      <c r="J6" s="79"/>
      <c r="K6" s="11"/>
      <c r="R6" s="8"/>
    </row>
    <row r="7" spans="1:18" s="10" customFormat="1" ht="15" customHeight="1">
      <c r="B7" s="77"/>
      <c r="C7" s="78"/>
      <c r="D7" s="78"/>
      <c r="E7" s="78"/>
      <c r="F7" s="78"/>
      <c r="G7" s="78"/>
      <c r="H7" s="78"/>
      <c r="I7" s="78"/>
      <c r="J7" s="79"/>
      <c r="K7" s="11"/>
      <c r="R7" s="8"/>
    </row>
    <row r="8" spans="1:18" s="10" customFormat="1" ht="15" customHeight="1">
      <c r="B8" s="77"/>
      <c r="C8" s="78"/>
      <c r="D8" s="78"/>
      <c r="E8" s="78"/>
      <c r="F8" s="78"/>
      <c r="G8" s="78"/>
      <c r="H8" s="78"/>
      <c r="I8" s="78"/>
      <c r="J8" s="79"/>
      <c r="K8" s="11"/>
      <c r="R8" s="8"/>
    </row>
    <row r="9" spans="1:18" s="10" customFormat="1" ht="15" customHeight="1">
      <c r="B9" s="77"/>
      <c r="C9" s="78"/>
      <c r="D9" s="78"/>
      <c r="E9" s="78"/>
      <c r="F9" s="78"/>
      <c r="G9" s="78"/>
      <c r="H9" s="78"/>
      <c r="I9" s="78"/>
      <c r="J9" s="79"/>
      <c r="K9" s="11"/>
      <c r="R9" s="8"/>
    </row>
    <row r="10" spans="1:18" s="10" customFormat="1" ht="15" customHeight="1">
      <c r="B10" s="77"/>
      <c r="C10" s="78"/>
      <c r="D10" s="78"/>
      <c r="E10" s="78"/>
      <c r="F10" s="78"/>
      <c r="G10" s="78"/>
      <c r="H10" s="78"/>
      <c r="I10" s="78"/>
      <c r="J10" s="79"/>
      <c r="K10" s="11"/>
      <c r="R10" s="8"/>
    </row>
    <row r="11" spans="1:18" s="10" customFormat="1" ht="15" customHeight="1">
      <c r="B11" s="77"/>
      <c r="C11" s="78"/>
      <c r="D11" s="78"/>
      <c r="E11" s="78"/>
      <c r="F11" s="78"/>
      <c r="G11" s="78"/>
      <c r="H11" s="78"/>
      <c r="I11" s="78"/>
      <c r="J11" s="79"/>
      <c r="K11" s="11"/>
      <c r="R11" s="8"/>
    </row>
    <row r="12" spans="1:18" s="10" customFormat="1" ht="15" customHeight="1">
      <c r="B12" s="77"/>
      <c r="C12" s="78"/>
      <c r="D12" s="78"/>
      <c r="E12" s="78"/>
      <c r="F12" s="78"/>
      <c r="G12" s="78"/>
      <c r="H12" s="78"/>
      <c r="I12" s="78"/>
      <c r="J12" s="79"/>
      <c r="K12" s="11"/>
      <c r="R12" s="8"/>
    </row>
    <row r="13" spans="1:18" s="10" customFormat="1" ht="15" customHeight="1">
      <c r="B13" s="77"/>
      <c r="C13" s="78"/>
      <c r="D13" s="78"/>
      <c r="E13" s="78"/>
      <c r="F13" s="78"/>
      <c r="G13" s="78"/>
      <c r="H13" s="78"/>
      <c r="I13" s="78"/>
      <c r="J13" s="79"/>
      <c r="K13" s="11"/>
      <c r="R13" s="8"/>
    </row>
    <row r="14" spans="1:18" s="10" customFormat="1" ht="15" customHeight="1">
      <c r="B14" s="77"/>
      <c r="C14" s="78"/>
      <c r="D14" s="78"/>
      <c r="E14" s="78"/>
      <c r="F14" s="78"/>
      <c r="G14" s="78"/>
      <c r="H14" s="78"/>
      <c r="I14" s="78"/>
      <c r="J14" s="79"/>
      <c r="K14" s="11"/>
      <c r="R14" s="8"/>
    </row>
    <row r="15" spans="1:18" s="10" customFormat="1" ht="15" customHeight="1">
      <c r="B15" s="77"/>
      <c r="C15" s="78"/>
      <c r="D15" s="78"/>
      <c r="E15" s="78"/>
      <c r="F15" s="78"/>
      <c r="G15" s="78"/>
      <c r="H15" s="78"/>
      <c r="I15" s="78"/>
      <c r="J15" s="79"/>
      <c r="K15" s="11"/>
      <c r="R15" s="8"/>
    </row>
    <row r="16" spans="1:18" s="10" customFormat="1" ht="15" customHeight="1">
      <c r="B16" s="77"/>
      <c r="C16" s="78"/>
      <c r="D16" s="78"/>
      <c r="E16" s="78"/>
      <c r="F16" s="78"/>
      <c r="G16" s="78"/>
      <c r="H16" s="78"/>
      <c r="I16" s="78"/>
      <c r="J16" s="79"/>
      <c r="K16" s="11"/>
      <c r="R16" s="8"/>
    </row>
    <row r="17" spans="2:18" s="10" customFormat="1" ht="15" customHeight="1">
      <c r="B17" s="77"/>
      <c r="C17" s="78"/>
      <c r="D17" s="78"/>
      <c r="E17" s="78"/>
      <c r="F17" s="78"/>
      <c r="G17" s="78"/>
      <c r="H17" s="78"/>
      <c r="I17" s="78"/>
      <c r="J17" s="79"/>
      <c r="K17" s="11"/>
      <c r="R17" s="8"/>
    </row>
    <row r="18" spans="2:18" s="10" customFormat="1" ht="15" customHeight="1">
      <c r="B18" s="77"/>
      <c r="C18" s="444"/>
      <c r="D18" s="444"/>
      <c r="E18" s="444"/>
      <c r="F18" s="78"/>
      <c r="G18" s="78"/>
      <c r="H18" s="78"/>
      <c r="I18" s="78"/>
      <c r="J18" s="79"/>
      <c r="K18" s="11"/>
      <c r="R18" s="8"/>
    </row>
    <row r="19" spans="2:18" s="10" customFormat="1" ht="15" customHeight="1">
      <c r="B19" s="77"/>
      <c r="C19" s="78"/>
      <c r="D19" s="78"/>
      <c r="E19" s="78"/>
      <c r="F19" s="78"/>
      <c r="G19" s="78"/>
      <c r="H19" s="78"/>
      <c r="I19" s="78"/>
      <c r="J19" s="79"/>
      <c r="K19" s="11"/>
      <c r="L19" s="43"/>
      <c r="R19" s="8"/>
    </row>
    <row r="20" spans="2:18" s="10" customFormat="1" ht="15" customHeight="1">
      <c r="B20" s="77"/>
      <c r="C20" s="78"/>
      <c r="D20" s="78"/>
      <c r="E20" s="78"/>
      <c r="F20" s="78"/>
      <c r="G20" s="78"/>
      <c r="H20" s="78"/>
      <c r="I20" s="78"/>
      <c r="J20" s="79"/>
      <c r="K20" s="11"/>
      <c r="R20" s="8"/>
    </row>
    <row r="21" spans="2:18" s="10" customFormat="1" ht="15" customHeight="1">
      <c r="B21" s="77"/>
      <c r="C21" s="78"/>
      <c r="D21" s="78"/>
      <c r="E21" s="78"/>
      <c r="F21" s="78"/>
      <c r="G21" s="78"/>
      <c r="H21" s="78"/>
      <c r="I21" s="78"/>
      <c r="J21" s="79"/>
      <c r="K21" s="11"/>
      <c r="R21" s="8"/>
    </row>
    <row r="22" spans="2:18" s="10" customFormat="1" ht="15" customHeight="1">
      <c r="B22" s="77"/>
      <c r="C22" s="78"/>
      <c r="D22" s="78"/>
      <c r="E22" s="78"/>
      <c r="F22" s="78"/>
      <c r="G22" s="78"/>
      <c r="H22" s="78"/>
      <c r="I22" s="78"/>
      <c r="J22" s="79"/>
      <c r="K22" s="11"/>
      <c r="R22" s="8"/>
    </row>
    <row r="23" spans="2:18" s="10" customFormat="1" ht="15" customHeight="1">
      <c r="B23" s="77"/>
      <c r="C23" s="78"/>
      <c r="D23" s="78"/>
      <c r="E23" s="78"/>
      <c r="F23" s="78"/>
      <c r="G23" s="78"/>
      <c r="H23" s="78"/>
      <c r="I23" s="78"/>
      <c r="J23" s="79"/>
      <c r="K23" s="11"/>
      <c r="R23" s="8"/>
    </row>
    <row r="24" spans="2:18" s="10" customFormat="1" ht="15" customHeight="1">
      <c r="B24" s="77"/>
      <c r="C24" s="78"/>
      <c r="D24" s="78"/>
      <c r="E24" s="78"/>
      <c r="F24" s="78"/>
      <c r="G24" s="78"/>
      <c r="H24" s="78"/>
      <c r="I24" s="78"/>
      <c r="J24" s="79"/>
      <c r="K24" s="11"/>
      <c r="R24" s="8"/>
    </row>
    <row r="25" spans="2:18" s="10" customFormat="1" ht="15.75" customHeight="1">
      <c r="B25" s="77"/>
      <c r="C25" s="78"/>
      <c r="D25" s="78"/>
      <c r="E25" s="78"/>
      <c r="F25" s="78"/>
      <c r="G25" s="78"/>
      <c r="H25" s="78"/>
      <c r="I25" s="78"/>
      <c r="J25" s="79"/>
      <c r="K25" s="11"/>
      <c r="R25" s="8"/>
    </row>
    <row r="26" spans="2:18" s="10" customFormat="1" ht="15.75" customHeight="1">
      <c r="B26" s="77"/>
      <c r="C26" s="78"/>
      <c r="D26" s="78"/>
      <c r="E26" s="78"/>
      <c r="F26" s="78"/>
      <c r="G26" s="78"/>
      <c r="H26" s="78"/>
      <c r="I26" s="78"/>
      <c r="J26" s="79"/>
      <c r="K26" s="11"/>
      <c r="R26" s="8"/>
    </row>
    <row r="27" spans="2:18" s="10" customFormat="1" ht="15" customHeight="1">
      <c r="B27" s="77"/>
      <c r="C27" s="78"/>
      <c r="D27" s="78"/>
      <c r="E27" s="78"/>
      <c r="F27" s="78"/>
      <c r="G27" s="78"/>
      <c r="H27" s="78"/>
      <c r="I27" s="78"/>
      <c r="J27" s="79"/>
      <c r="K27" s="11"/>
      <c r="R27" s="8"/>
    </row>
    <row r="28" spans="2:18" s="10" customFormat="1" ht="15" customHeight="1">
      <c r="B28" s="77"/>
      <c r="C28" s="78"/>
      <c r="D28" s="78"/>
      <c r="E28" s="78"/>
      <c r="F28" s="78"/>
      <c r="G28" s="78"/>
      <c r="H28" s="78"/>
      <c r="I28" s="78"/>
      <c r="J28" s="79"/>
      <c r="K28" s="11"/>
      <c r="R28" s="8"/>
    </row>
    <row r="29" spans="2:18" s="10" customFormat="1" ht="15" customHeight="1">
      <c r="B29" s="77"/>
      <c r="C29" s="78"/>
      <c r="D29" s="78"/>
      <c r="E29" s="78"/>
      <c r="F29" s="78"/>
      <c r="G29" s="78"/>
      <c r="H29" s="78"/>
      <c r="I29" s="78"/>
      <c r="J29" s="79"/>
      <c r="K29" s="11"/>
      <c r="R29" s="8"/>
    </row>
    <row r="30" spans="2:18" s="10" customFormat="1" ht="15" customHeight="1">
      <c r="B30" s="77"/>
      <c r="C30" s="78"/>
      <c r="D30" s="80"/>
      <c r="E30" s="78"/>
      <c r="F30" s="78"/>
      <c r="G30" s="78"/>
      <c r="H30" s="78"/>
      <c r="I30" s="78"/>
      <c r="J30" s="79"/>
      <c r="K30" s="11"/>
      <c r="R30" s="8"/>
    </row>
    <row r="31" spans="2:18" s="10" customFormat="1" ht="15" customHeight="1">
      <c r="B31" s="77"/>
      <c r="C31" s="80"/>
      <c r="D31" s="80"/>
      <c r="E31" s="78"/>
      <c r="F31" s="78"/>
      <c r="G31" s="78"/>
      <c r="H31" s="78"/>
      <c r="I31" s="78"/>
      <c r="J31" s="79"/>
      <c r="K31" s="11"/>
      <c r="R31" s="8"/>
    </row>
    <row r="32" spans="2:18" s="10" customFormat="1" ht="15" customHeight="1">
      <c r="B32" s="77"/>
      <c r="C32" s="80"/>
      <c r="D32" s="80"/>
      <c r="E32" s="78"/>
      <c r="F32" s="78"/>
      <c r="G32" s="78"/>
      <c r="H32" s="78"/>
      <c r="I32" s="78"/>
      <c r="J32" s="79"/>
      <c r="K32" s="11"/>
      <c r="R32" s="8"/>
    </row>
    <row r="33" spans="2:18" s="10" customFormat="1" ht="15" customHeight="1">
      <c r="B33" s="77"/>
      <c r="C33" s="80"/>
      <c r="D33" s="80"/>
      <c r="E33" s="78"/>
      <c r="F33" s="78"/>
      <c r="G33" s="78"/>
      <c r="H33" s="78"/>
      <c r="I33" s="78"/>
      <c r="J33" s="79"/>
      <c r="K33" s="11"/>
      <c r="R33" s="8"/>
    </row>
    <row r="34" spans="2:18" s="10" customFormat="1" ht="15" customHeight="1">
      <c r="B34" s="77"/>
      <c r="C34" s="78"/>
      <c r="D34" s="78"/>
      <c r="E34" s="78"/>
      <c r="F34" s="78"/>
      <c r="G34" s="78"/>
      <c r="H34" s="78"/>
      <c r="I34" s="78"/>
      <c r="J34" s="79"/>
      <c r="K34" s="11"/>
      <c r="R34" s="8"/>
    </row>
    <row r="35" spans="2:18" s="10" customFormat="1" ht="15" customHeight="1">
      <c r="B35" s="77"/>
      <c r="C35" s="78"/>
      <c r="D35" s="78"/>
      <c r="E35" s="78"/>
      <c r="F35" s="78"/>
      <c r="G35" s="78"/>
      <c r="H35" s="78"/>
      <c r="I35" s="78"/>
      <c r="J35" s="79"/>
      <c r="K35" s="12"/>
      <c r="L35" s="8"/>
      <c r="M35" s="8"/>
      <c r="N35" s="8"/>
      <c r="O35" s="8"/>
      <c r="P35" s="8"/>
      <c r="Q35" s="8"/>
      <c r="R35" s="8"/>
    </row>
    <row r="36" spans="2:18" s="10" customFormat="1" ht="15" customHeight="1">
      <c r="B36" s="77"/>
      <c r="C36" s="78"/>
      <c r="D36" s="78"/>
      <c r="E36" s="78"/>
      <c r="F36" s="78"/>
      <c r="G36" s="78"/>
      <c r="H36" s="78"/>
      <c r="I36" s="78"/>
      <c r="J36" s="79"/>
      <c r="K36" s="12"/>
      <c r="L36" s="8"/>
      <c r="M36" s="8"/>
      <c r="N36" s="8"/>
      <c r="O36" s="8"/>
      <c r="P36" s="8"/>
      <c r="Q36" s="8"/>
      <c r="R36" s="8"/>
    </row>
    <row r="37" spans="2:18" s="10" customFormat="1" ht="15" customHeight="1">
      <c r="B37" s="77"/>
      <c r="C37" s="78"/>
      <c r="D37" s="78"/>
      <c r="E37" s="78"/>
      <c r="F37" s="78"/>
      <c r="G37" s="78"/>
      <c r="H37" s="78"/>
      <c r="I37" s="78"/>
      <c r="J37" s="79"/>
      <c r="K37" s="12"/>
      <c r="L37" s="8"/>
      <c r="M37" s="8"/>
      <c r="N37" s="8"/>
      <c r="O37" s="8"/>
      <c r="P37" s="8"/>
      <c r="Q37" s="8"/>
      <c r="R37" s="8"/>
    </row>
    <row r="38" spans="2:18" s="10" customFormat="1" ht="15" customHeight="1">
      <c r="B38" s="77"/>
      <c r="C38" s="78"/>
      <c r="D38" s="78"/>
      <c r="E38" s="78"/>
      <c r="F38" s="78"/>
      <c r="G38" s="78"/>
      <c r="H38" s="78"/>
      <c r="I38" s="78"/>
      <c r="J38" s="79"/>
      <c r="K38" s="12"/>
      <c r="L38" s="8"/>
      <c r="M38" s="8"/>
      <c r="N38" s="8"/>
      <c r="O38" s="8"/>
      <c r="P38" s="8"/>
      <c r="Q38" s="8"/>
      <c r="R38" s="8"/>
    </row>
    <row r="39" spans="2:18" s="10" customFormat="1" ht="15" customHeight="1">
      <c r="B39" s="77"/>
      <c r="C39" s="78"/>
      <c r="D39" s="78"/>
      <c r="E39" s="78"/>
      <c r="F39" s="78"/>
      <c r="G39" s="78"/>
      <c r="H39" s="78"/>
      <c r="I39" s="78"/>
      <c r="J39" s="79"/>
      <c r="K39" s="12"/>
      <c r="L39" s="8"/>
      <c r="M39" s="8"/>
      <c r="N39" s="8"/>
      <c r="O39" s="8"/>
      <c r="P39" s="8"/>
      <c r="Q39" s="8"/>
      <c r="R39" s="8"/>
    </row>
    <row r="40" spans="2:18" s="10" customFormat="1" ht="15" customHeight="1">
      <c r="B40" s="77"/>
      <c r="C40" s="78"/>
      <c r="D40" s="78"/>
      <c r="E40" s="78"/>
      <c r="F40" s="78"/>
      <c r="G40" s="78"/>
      <c r="H40" s="78"/>
      <c r="I40" s="78"/>
      <c r="J40" s="79"/>
      <c r="K40" s="12"/>
      <c r="L40" s="8"/>
      <c r="M40" s="8"/>
      <c r="N40" s="8"/>
      <c r="O40" s="8"/>
      <c r="P40" s="8"/>
      <c r="Q40" s="8"/>
      <c r="R40" s="8"/>
    </row>
    <row r="41" spans="2:18" s="10" customFormat="1" ht="15" customHeight="1">
      <c r="B41" s="77"/>
      <c r="C41" s="78"/>
      <c r="D41" s="78"/>
      <c r="E41" s="78"/>
      <c r="F41" s="78"/>
      <c r="G41" s="78"/>
      <c r="H41" s="78"/>
      <c r="I41" s="78"/>
      <c r="J41" s="79"/>
      <c r="K41" s="12"/>
      <c r="L41" s="8"/>
      <c r="M41" s="8"/>
      <c r="N41" s="8"/>
      <c r="O41" s="8"/>
      <c r="P41" s="8"/>
      <c r="Q41" s="8"/>
      <c r="R41" s="8"/>
    </row>
    <row r="42" spans="2:18" s="10" customFormat="1" ht="15" customHeight="1">
      <c r="B42" s="77"/>
      <c r="C42" s="78"/>
      <c r="D42" s="78"/>
      <c r="E42" s="78"/>
      <c r="F42" s="78"/>
      <c r="G42" s="78"/>
      <c r="H42" s="78"/>
      <c r="I42" s="78"/>
      <c r="J42" s="79"/>
      <c r="K42" s="12"/>
      <c r="L42" s="8"/>
      <c r="M42" s="8"/>
      <c r="N42" s="8"/>
      <c r="O42" s="8"/>
      <c r="P42" s="8"/>
      <c r="Q42" s="8"/>
      <c r="R42" s="8"/>
    </row>
    <row r="43" spans="2:18" s="10" customFormat="1" ht="15" customHeight="1">
      <c r="B43" s="77"/>
      <c r="C43" s="78"/>
      <c r="D43" s="78"/>
      <c r="E43" s="78"/>
      <c r="F43" s="81"/>
      <c r="G43" s="78"/>
      <c r="H43" s="78"/>
      <c r="I43" s="78"/>
      <c r="J43" s="79"/>
      <c r="K43" s="12"/>
      <c r="L43" s="8"/>
      <c r="M43" s="8"/>
      <c r="N43" s="8"/>
      <c r="O43" s="8"/>
      <c r="P43" s="8"/>
      <c r="Q43" s="8"/>
      <c r="R43" s="8"/>
    </row>
    <row r="44" spans="2:18" s="10" customFormat="1" ht="15" customHeight="1">
      <c r="B44" s="77"/>
      <c r="C44" s="78"/>
      <c r="D44" s="78"/>
      <c r="E44" s="78"/>
      <c r="F44" s="81"/>
      <c r="G44" s="78"/>
      <c r="H44" s="201"/>
      <c r="I44" s="201"/>
      <c r="J44" s="79"/>
      <c r="K44" s="12"/>
      <c r="L44" s="8"/>
      <c r="M44" s="8"/>
      <c r="N44" s="8"/>
      <c r="O44" s="8"/>
      <c r="P44" s="8"/>
      <c r="Q44" s="8"/>
      <c r="R44" s="8"/>
    </row>
    <row r="45" spans="2:18" s="10" customFormat="1" ht="15" customHeight="1">
      <c r="B45" s="77"/>
      <c r="C45" s="78"/>
      <c r="D45" s="78"/>
      <c r="E45" s="78"/>
      <c r="F45" s="81"/>
      <c r="G45" s="78"/>
      <c r="H45" s="78"/>
      <c r="I45" s="78"/>
      <c r="J45" s="79"/>
      <c r="K45" s="12"/>
      <c r="L45" s="8"/>
      <c r="M45" s="8"/>
      <c r="N45" s="8"/>
      <c r="O45" s="8"/>
      <c r="P45" s="8"/>
      <c r="Q45" s="8"/>
      <c r="R45" s="8"/>
    </row>
    <row r="46" spans="2:18" s="10" customFormat="1" ht="15" customHeight="1">
      <c r="B46" s="77"/>
      <c r="C46" s="78"/>
      <c r="D46" s="78"/>
      <c r="E46" s="78"/>
      <c r="F46" s="81"/>
      <c r="G46" s="78"/>
      <c r="H46" s="78"/>
      <c r="I46" s="78"/>
      <c r="J46" s="79"/>
      <c r="K46" s="12"/>
      <c r="L46" s="8"/>
      <c r="M46" s="8"/>
      <c r="N46" s="8"/>
      <c r="O46" s="8"/>
      <c r="P46" s="8"/>
      <c r="Q46" s="8"/>
      <c r="R46" s="8"/>
    </row>
    <row r="47" spans="2:18" s="10" customFormat="1" ht="15" customHeight="1">
      <c r="B47" s="77"/>
      <c r="C47" s="78"/>
      <c r="D47" s="78"/>
      <c r="E47" s="78"/>
      <c r="F47" s="81"/>
      <c r="G47" s="78"/>
      <c r="H47" s="78"/>
      <c r="I47" s="78"/>
      <c r="J47" s="79"/>
      <c r="K47" s="12"/>
      <c r="L47" s="8"/>
      <c r="M47" s="8"/>
      <c r="N47" s="8"/>
      <c r="O47" s="8"/>
      <c r="P47" s="8"/>
      <c r="Q47" s="8"/>
      <c r="R47" s="8"/>
    </row>
    <row r="48" spans="2:18" s="10" customFormat="1" ht="15" customHeight="1">
      <c r="B48" s="77"/>
      <c r="C48" s="78"/>
      <c r="D48" s="78"/>
      <c r="E48" s="78"/>
      <c r="F48" s="81"/>
      <c r="G48" s="78"/>
      <c r="H48" s="78"/>
      <c r="I48" s="78"/>
      <c r="J48" s="79"/>
      <c r="K48" s="12"/>
      <c r="L48" s="8"/>
      <c r="M48" s="8"/>
      <c r="N48" s="8"/>
      <c r="O48" s="8"/>
      <c r="P48" s="8"/>
      <c r="Q48" s="8"/>
      <c r="R48" s="8"/>
    </row>
    <row r="49" spans="2:18" s="10" customFormat="1" ht="15" customHeight="1">
      <c r="B49" s="77"/>
      <c r="C49" s="78"/>
      <c r="D49" s="78"/>
      <c r="E49" s="78"/>
      <c r="F49" s="81"/>
      <c r="G49" s="78"/>
      <c r="H49" s="78"/>
      <c r="I49" s="78"/>
      <c r="J49" s="79"/>
      <c r="K49" s="12"/>
      <c r="L49" s="8"/>
      <c r="M49" s="8"/>
      <c r="N49" s="8"/>
      <c r="O49" s="8"/>
      <c r="P49" s="8"/>
      <c r="Q49" s="8"/>
      <c r="R49" s="8"/>
    </row>
    <row r="50" spans="2:18" s="10" customFormat="1" ht="15" customHeight="1">
      <c r="B50" s="77"/>
      <c r="C50" s="78"/>
      <c r="D50" s="78"/>
      <c r="E50" s="78"/>
      <c r="F50" s="81"/>
      <c r="G50" s="78"/>
      <c r="H50" s="78"/>
      <c r="I50" s="78"/>
      <c r="J50" s="79"/>
      <c r="K50" s="12"/>
      <c r="L50" s="8"/>
      <c r="M50" s="8"/>
      <c r="N50" s="8"/>
      <c r="O50" s="8"/>
      <c r="P50" s="8"/>
      <c r="Q50" s="8"/>
      <c r="R50" s="8"/>
    </row>
    <row r="51" spans="2:18" s="10" customFormat="1" ht="15" customHeight="1">
      <c r="B51" s="77"/>
      <c r="C51" s="78"/>
      <c r="D51" s="78"/>
      <c r="E51" s="78"/>
      <c r="F51" s="81"/>
      <c r="G51" s="78"/>
      <c r="H51" s="78"/>
      <c r="I51" s="78"/>
      <c r="J51" s="79"/>
      <c r="K51" s="12"/>
      <c r="L51" s="8"/>
      <c r="M51" s="8"/>
      <c r="N51" s="8"/>
      <c r="O51" s="8"/>
      <c r="P51" s="8"/>
      <c r="Q51" s="8"/>
      <c r="R51" s="8"/>
    </row>
    <row r="52" spans="2:18" s="10" customFormat="1" ht="15" customHeight="1">
      <c r="B52" s="77"/>
      <c r="C52" s="78"/>
      <c r="D52" s="78"/>
      <c r="E52" s="78"/>
      <c r="F52" s="81"/>
      <c r="G52" s="78"/>
      <c r="H52" s="78"/>
      <c r="I52" s="78"/>
      <c r="J52" s="79"/>
      <c r="K52" s="12"/>
      <c r="L52" s="8"/>
      <c r="M52" s="8"/>
      <c r="N52" s="8"/>
      <c r="O52" s="8"/>
      <c r="P52" s="8"/>
      <c r="Q52" s="8"/>
      <c r="R52" s="8"/>
    </row>
    <row r="53" spans="2:18" s="10" customFormat="1" ht="15" customHeight="1">
      <c r="B53" s="77"/>
      <c r="C53" s="78"/>
      <c r="D53" s="78"/>
      <c r="E53" s="78"/>
      <c r="F53" s="81"/>
      <c r="G53" s="78"/>
      <c r="H53" s="78"/>
      <c r="I53" s="78"/>
      <c r="J53" s="79"/>
      <c r="K53" s="12"/>
      <c r="L53" s="8"/>
      <c r="M53" s="8"/>
      <c r="N53" s="8"/>
      <c r="O53" s="8"/>
      <c r="P53" s="8"/>
      <c r="Q53" s="8"/>
      <c r="R53" s="8"/>
    </row>
    <row r="54" spans="2:18" s="10" customFormat="1" ht="15" customHeight="1">
      <c r="B54" s="77"/>
      <c r="C54" s="78"/>
      <c r="D54" s="78"/>
      <c r="E54" s="78"/>
      <c r="F54" s="81"/>
      <c r="G54" s="78"/>
      <c r="H54" s="78"/>
      <c r="I54" s="78"/>
      <c r="J54" s="79"/>
      <c r="K54" s="12"/>
      <c r="L54" s="8"/>
      <c r="M54" s="8"/>
      <c r="N54" s="8"/>
      <c r="O54" s="8"/>
      <c r="P54" s="8"/>
      <c r="Q54" s="8"/>
      <c r="R54" s="8"/>
    </row>
    <row r="55" spans="2:18" s="10" customFormat="1" ht="15" customHeight="1">
      <c r="B55" s="77"/>
      <c r="C55" s="78"/>
      <c r="D55" s="78"/>
      <c r="E55" s="78"/>
      <c r="F55" s="81"/>
      <c r="G55" s="78"/>
      <c r="H55" s="78"/>
      <c r="I55" s="78"/>
      <c r="J55" s="79"/>
      <c r="K55" s="12"/>
      <c r="L55" s="8"/>
      <c r="M55" s="8"/>
      <c r="N55" s="8"/>
      <c r="O55" s="8"/>
      <c r="P55" s="8"/>
      <c r="Q55" s="8"/>
      <c r="R55" s="8"/>
    </row>
    <row r="56" spans="2:18" ht="24" thickBot="1">
      <c r="B56" s="82"/>
      <c r="C56" s="83"/>
      <c r="D56" s="83"/>
      <c r="E56" s="84"/>
      <c r="F56" s="84"/>
      <c r="G56" s="84"/>
      <c r="H56" s="84"/>
      <c r="I56" s="84"/>
      <c r="J56" s="85"/>
    </row>
    <row r="57" spans="2:18" ht="36" customHeight="1"/>
    <row r="62" spans="2:18">
      <c r="G62" s="13"/>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CD116"/>
  <sheetViews>
    <sheetView zoomScaleNormal="100" workbookViewId="0"/>
  </sheetViews>
  <sheetFormatPr defaultColWidth="8.85546875" defaultRowHeight="14.25"/>
  <cols>
    <col min="1" max="1" width="11.5703125" style="356" customWidth="1"/>
    <col min="2" max="2" width="51" style="356" customWidth="1"/>
    <col min="3" max="5" width="30.85546875" style="356" customWidth="1"/>
    <col min="6" max="8" width="23" style="356" customWidth="1"/>
    <col min="9" max="16384" width="8.85546875" style="356"/>
  </cols>
  <sheetData>
    <row r="1" spans="1:7" ht="20.25">
      <c r="A1" s="354"/>
      <c r="B1" s="355" t="s">
        <v>346</v>
      </c>
    </row>
    <row r="2" spans="1:7" ht="15">
      <c r="A2" s="354"/>
      <c r="B2" s="194" t="str">
        <f>Tradingname</f>
        <v>APA OPERATIONS PTY LIMITED</v>
      </c>
      <c r="C2" s="195"/>
    </row>
    <row r="3" spans="1:7" ht="15">
      <c r="B3" s="196" t="s">
        <v>181</v>
      </c>
      <c r="C3" s="197" t="str">
        <f>TEXT(Yearstart,"dd/mm/yyyy")&amp;" to "&amp;TEXT(Yearending,"dd/mm/yyyy")</f>
        <v>01/07/2024 to 30/06/2025</v>
      </c>
    </row>
    <row r="4" spans="1:7">
      <c r="B4" s="39" t="s">
        <v>425</v>
      </c>
      <c r="C4" s="39"/>
      <c r="F4" s="39"/>
      <c r="G4" s="39"/>
    </row>
    <row r="5" spans="1:7" ht="15.75">
      <c r="B5" s="358"/>
      <c r="C5" s="39"/>
    </row>
    <row r="6" spans="1:7" ht="15.75">
      <c r="B6" s="359"/>
    </row>
    <row r="8" spans="1:7" s="357" customFormat="1" ht="25.5">
      <c r="B8" s="228" t="s">
        <v>426</v>
      </c>
      <c r="C8" s="228" t="s">
        <v>57</v>
      </c>
      <c r="D8" s="228" t="s">
        <v>58</v>
      </c>
      <c r="E8" s="228" t="s">
        <v>25</v>
      </c>
    </row>
    <row r="9" spans="1:7">
      <c r="B9" s="127" t="s">
        <v>45</v>
      </c>
      <c r="C9" s="270">
        <f>'2. Revenues and expenses'!D16</f>
        <v>6833383.0100000026</v>
      </c>
      <c r="D9" s="270">
        <f>'2. Revenues and expenses'!E16</f>
        <v>6519573.0800000001</v>
      </c>
      <c r="E9" s="270">
        <f>'2. Revenues and expenses'!F16</f>
        <v>13352956.090000004</v>
      </c>
    </row>
    <row r="10" spans="1:7">
      <c r="B10" s="127" t="s">
        <v>53</v>
      </c>
      <c r="C10" s="270">
        <f>'2. Revenues and expenses'!D19</f>
        <v>0</v>
      </c>
      <c r="D10" s="270">
        <f>'2. Revenues and expenses'!E19</f>
        <v>0</v>
      </c>
      <c r="E10" s="270">
        <f>'2. Revenues and expenses'!F19</f>
        <v>0</v>
      </c>
    </row>
    <row r="11" spans="1:7">
      <c r="B11" s="229" t="s">
        <v>22</v>
      </c>
      <c r="C11" s="270">
        <f>'2. Revenues and expenses'!D20</f>
        <v>6833383.0100000026</v>
      </c>
      <c r="D11" s="270">
        <f>'2. Revenues and expenses'!E20</f>
        <v>6519573.0800000001</v>
      </c>
      <c r="E11" s="270">
        <f>'2. Revenues and expenses'!F20</f>
        <v>13352956.090000004</v>
      </c>
    </row>
    <row r="12" spans="1:7">
      <c r="B12" s="127" t="s">
        <v>59</v>
      </c>
      <c r="C12" s="270">
        <f>'2. Revenues and expenses'!D30</f>
        <v>-2314151.5530079994</v>
      </c>
      <c r="D12" s="270">
        <f>'2. Revenues and expenses'!E30</f>
        <v>-2207878.6079972913</v>
      </c>
      <c r="E12" s="270">
        <f>'2. Revenues and expenses'!F30</f>
        <v>-4522030.1610052912</v>
      </c>
    </row>
    <row r="13" spans="1:7">
      <c r="B13" s="127" t="s">
        <v>427</v>
      </c>
      <c r="C13" s="270">
        <f>'2. Revenues and expenses'!D41</f>
        <v>-1769406.2139253723</v>
      </c>
      <c r="D13" s="270">
        <f>'2. Revenues and expenses'!E41</f>
        <v>0</v>
      </c>
      <c r="E13" s="270">
        <f>'2. Revenues and expenses'!F41</f>
        <v>-1769406.2139253723</v>
      </c>
    </row>
    <row r="14" spans="1:7">
      <c r="B14" s="229" t="s">
        <v>61</v>
      </c>
      <c r="C14" s="270">
        <f>'2. Revenues and expenses'!D42</f>
        <v>-4083557.7669333718</v>
      </c>
      <c r="D14" s="270">
        <f>'2. Revenues and expenses'!E42</f>
        <v>-2207878.6079972913</v>
      </c>
      <c r="E14" s="270">
        <f>'2. Revenues and expenses'!F42</f>
        <v>-6291436.374930663</v>
      </c>
    </row>
    <row r="15" spans="1:7">
      <c r="B15" s="229" t="s">
        <v>428</v>
      </c>
      <c r="C15" s="270">
        <f>'2. Revenues and expenses'!D43</f>
        <v>2749825.2430666308</v>
      </c>
      <c r="D15" s="270">
        <f>'2. Revenues and expenses'!E43</f>
        <v>4311694.4720027093</v>
      </c>
      <c r="E15" s="270">
        <f>'2. Revenues and expenses'!F43</f>
        <v>7061519.7150693405</v>
      </c>
    </row>
    <row r="16" spans="1:7">
      <c r="B16" s="360"/>
      <c r="C16" s="361"/>
      <c r="D16" s="361"/>
      <c r="E16" s="361"/>
    </row>
    <row r="17" spans="2:4">
      <c r="B17" s="362"/>
      <c r="C17" s="363"/>
    </row>
    <row r="18" spans="2:4" s="357" customFormat="1" ht="24.6" customHeight="1">
      <c r="B18" s="228" t="s">
        <v>429</v>
      </c>
      <c r="C18" s="228" t="s">
        <v>430</v>
      </c>
      <c r="D18" s="228" t="s">
        <v>431</v>
      </c>
    </row>
    <row r="19" spans="2:4">
      <c r="B19" s="127" t="s">
        <v>142</v>
      </c>
      <c r="C19" s="270">
        <f>'3. Statement of pipeline assets'!D16</f>
        <v>31316101.322823327</v>
      </c>
      <c r="D19" s="270">
        <f>'3. Statement of pipeline assets'!E16</f>
        <v>29616992.092823319</v>
      </c>
    </row>
    <row r="20" spans="2:4">
      <c r="B20" s="127" t="s">
        <v>85</v>
      </c>
      <c r="C20" s="270">
        <f>'3. Statement of pipeline assets'!D23</f>
        <v>28123174.422785379</v>
      </c>
      <c r="D20" s="270">
        <f>'3. Statement of pipeline assets'!E23</f>
        <v>29110668.492785379</v>
      </c>
    </row>
    <row r="21" spans="2:4">
      <c r="B21" s="127" t="s">
        <v>143</v>
      </c>
      <c r="C21" s="270">
        <f>'3. Statement of pipeline assets'!D30</f>
        <v>2730195.7551405812</v>
      </c>
      <c r="D21" s="270">
        <f>'3. Statement of pipeline assets'!E30</f>
        <v>2795664.0851405812</v>
      </c>
    </row>
    <row r="22" spans="2:4">
      <c r="B22" s="127" t="s">
        <v>145</v>
      </c>
      <c r="C22" s="270">
        <f>'3. Statement of pipeline assets'!D37</f>
        <v>1008560.5054316144</v>
      </c>
      <c r="D22" s="270">
        <f>'3. Statement of pipeline assets'!E37</f>
        <v>1028930.5754316144</v>
      </c>
    </row>
    <row r="23" spans="2:4">
      <c r="B23" s="127" t="s">
        <v>87</v>
      </c>
      <c r="C23" s="270">
        <f>'3. Statement of pipeline assets'!D44</f>
        <v>0</v>
      </c>
      <c r="D23" s="270">
        <f>'3. Statement of pipeline assets'!E44</f>
        <v>0</v>
      </c>
    </row>
    <row r="24" spans="2:4">
      <c r="B24" s="127" t="s">
        <v>147</v>
      </c>
      <c r="C24" s="270">
        <f>'3. Statement of pipeline assets'!D51</f>
        <v>28807.024472735571</v>
      </c>
      <c r="D24" s="270">
        <f>'3. Statement of pipeline assets'!E51</f>
        <v>31883.164472735563</v>
      </c>
    </row>
    <row r="25" spans="2:4">
      <c r="B25" s="127" t="s">
        <v>1</v>
      </c>
      <c r="C25" s="270">
        <f>'3. Statement of pipeline assets'!D58</f>
        <v>410346.22655407258</v>
      </c>
      <c r="D25" s="270">
        <f>'3. Statement of pipeline assets'!E58</f>
        <v>415872.77655407251</v>
      </c>
    </row>
    <row r="26" spans="2:4">
      <c r="B26" s="127" t="s">
        <v>149</v>
      </c>
      <c r="C26" s="270">
        <f>'3. Statement of pipeline assets'!D64</f>
        <v>0</v>
      </c>
      <c r="D26" s="270">
        <f>'3. Statement of pipeline assets'!E64</f>
        <v>0</v>
      </c>
    </row>
    <row r="27" spans="2:4">
      <c r="B27" s="127" t="s">
        <v>233</v>
      </c>
      <c r="C27" s="270">
        <f>'3. Statement of pipeline assets'!D71</f>
        <v>769952.8904750871</v>
      </c>
      <c r="D27" s="270">
        <f>'3. Statement of pipeline assets'!E71</f>
        <v>884355.38047508686</v>
      </c>
    </row>
    <row r="28" spans="2:4">
      <c r="B28" s="127" t="s">
        <v>312</v>
      </c>
      <c r="C28" s="270">
        <f>'3. Statement of pipeline assets'!D78</f>
        <v>-0.2572000000072876</v>
      </c>
      <c r="D28" s="270">
        <f>'3. Statement of pipeline assets'!E78</f>
        <v>2318.7427999999927</v>
      </c>
    </row>
    <row r="29" spans="2:4">
      <c r="B29" s="127" t="s">
        <v>151</v>
      </c>
      <c r="C29" s="270">
        <f>'3. Statement of pipeline assets'!D79</f>
        <v>1615499.1800000006</v>
      </c>
      <c r="D29" s="270">
        <f>'3. Statement of pipeline assets'!E79</f>
        <v>3132383.1500000013</v>
      </c>
    </row>
    <row r="30" spans="2:4">
      <c r="B30" s="231" t="s">
        <v>432</v>
      </c>
      <c r="C30" s="271">
        <f>'3. Statement of pipeline assets'!D80</f>
        <v>66002637.07048279</v>
      </c>
      <c r="D30" s="271">
        <f>'3. Statement of pipeline assets'!E80</f>
        <v>67019068.460482784</v>
      </c>
    </row>
    <row r="31" spans="2:4">
      <c r="B31" s="127" t="s">
        <v>433</v>
      </c>
      <c r="C31" s="270">
        <f>'3. Statement of pipeline assets'!D88</f>
        <v>1388634.4196830727</v>
      </c>
      <c r="D31" s="270">
        <f>'3. Statement of pipeline assets'!E88</f>
        <v>1087395.0443365083</v>
      </c>
    </row>
    <row r="32" spans="2:4">
      <c r="B32" s="127" t="s">
        <v>434</v>
      </c>
      <c r="C32" s="270">
        <f>'3. Statement of pipeline assets'!D95</f>
        <v>287912.63369800267</v>
      </c>
      <c r="D32" s="270">
        <f>'3. Statement of pipeline assets'!E95</f>
        <v>285790.86447838665</v>
      </c>
    </row>
    <row r="33" spans="1:4">
      <c r="A33" s="39"/>
      <c r="B33" s="127" t="s">
        <v>435</v>
      </c>
      <c r="C33" s="270">
        <f>'3. Statement of pipeline assets'!D96</f>
        <v>0</v>
      </c>
      <c r="D33" s="270">
        <f>'3. Statement of pipeline assets'!E96</f>
        <v>0</v>
      </c>
    </row>
    <row r="34" spans="1:4">
      <c r="A34" s="39"/>
      <c r="B34" s="127" t="s">
        <v>436</v>
      </c>
      <c r="C34" s="270">
        <f>'3. Statement of pipeline assets'!D97</f>
        <v>0</v>
      </c>
      <c r="D34" s="270">
        <f>'3. Statement of pipeline assets'!E97</f>
        <v>0</v>
      </c>
    </row>
    <row r="35" spans="1:4">
      <c r="B35" s="127" t="s">
        <v>437</v>
      </c>
      <c r="C35" s="270">
        <f>'3. Statement of pipeline assets'!D98</f>
        <v>0</v>
      </c>
      <c r="D35" s="270">
        <f>'3. Statement of pipeline assets'!E98</f>
        <v>0</v>
      </c>
    </row>
    <row r="36" spans="1:4">
      <c r="B36" s="232" t="s">
        <v>438</v>
      </c>
      <c r="C36" s="271">
        <f>'3. Statement of pipeline assets'!D99</f>
        <v>1676547.0533810754</v>
      </c>
      <c r="D36" s="271">
        <f>'3. Statement of pipeline assets'!E99</f>
        <v>1373185.908814895</v>
      </c>
    </row>
    <row r="37" spans="1:4" ht="15">
      <c r="B37" s="233" t="s">
        <v>439</v>
      </c>
      <c r="C37" s="271">
        <f>'3. Statement of pipeline assets'!D100</f>
        <v>67679184.123863861</v>
      </c>
      <c r="D37" s="271">
        <f>'3. Statement of pipeline assets'!E100</f>
        <v>68392254.369297683</v>
      </c>
    </row>
    <row r="38" spans="1:4">
      <c r="B38" s="230" t="s">
        <v>440</v>
      </c>
      <c r="C38" s="235">
        <f>'1.1 Financial performance'!C10</f>
        <v>0.10433813300919255</v>
      </c>
      <c r="D38" s="234"/>
    </row>
    <row r="39" spans="1:4">
      <c r="B39" s="362"/>
    </row>
    <row r="40" spans="1:4">
      <c r="B40" s="362"/>
    </row>
    <row r="41" spans="1:4" s="357" customFormat="1" ht="25.5">
      <c r="B41" s="227" t="s">
        <v>441</v>
      </c>
      <c r="C41" s="228" t="s">
        <v>430</v>
      </c>
      <c r="D41" s="239">
        <f>VALUE(RIGHT(TEXT(Yearending,"dd/mm/yyyy"),4))</f>
        <v>2025</v>
      </c>
    </row>
    <row r="42" spans="1:4">
      <c r="B42" s="236" t="s">
        <v>442</v>
      </c>
      <c r="C42" s="270">
        <f>'4. Recovered capital'!E16</f>
        <v>81720353.635224566</v>
      </c>
      <c r="D42" s="199"/>
    </row>
    <row r="43" spans="1:4">
      <c r="B43" s="236" t="s">
        <v>443</v>
      </c>
      <c r="C43" s="270">
        <f>'4. Recovered capital'!E23</f>
        <v>3968329.0929547707</v>
      </c>
      <c r="D43" s="199"/>
    </row>
    <row r="44" spans="1:4" ht="15">
      <c r="B44" s="198" t="s">
        <v>96</v>
      </c>
      <c r="C44" s="271">
        <f>'4. Recovered capital'!E24</f>
        <v>85688682.728179336</v>
      </c>
      <c r="D44" s="304"/>
    </row>
    <row r="45" spans="1:4">
      <c r="B45" s="241" t="s">
        <v>204</v>
      </c>
      <c r="C45" s="238"/>
      <c r="D45" s="228"/>
    </row>
    <row r="46" spans="1:4">
      <c r="B46" s="127" t="s">
        <v>117</v>
      </c>
      <c r="C46" s="272">
        <f>'4. Recovered capital'!E26</f>
        <v>134045427.66583239</v>
      </c>
      <c r="D46" s="270">
        <f>IFERROR(INDEX('4. Recovered capital'!$F$8:$BH$34,MATCH($B46,'4. Recovered capital'!$D$8:$D$34,0),MATCH(D$41,'4. Recovered capital'!$F$8:$BH$8,0)),)</f>
        <v>13352956.090000004</v>
      </c>
    </row>
    <row r="47" spans="1:4">
      <c r="B47" s="127" t="s">
        <v>118</v>
      </c>
      <c r="C47" s="272">
        <f>'4. Recovered capital'!E27</f>
        <v>-37222377.316460133</v>
      </c>
      <c r="D47" s="270">
        <f>IFERROR(INDEX('4. Recovered capital'!$F$8:$BH$34,MATCH($B47,'4. Recovered capital'!$D$8:$D$34,0),MATCH(D$41,'4. Recovered capital'!$F$8:$BH$8,0)),)</f>
        <v>-4258734.8215829786</v>
      </c>
    </row>
    <row r="48" spans="1:4">
      <c r="B48" s="127" t="s">
        <v>119</v>
      </c>
      <c r="C48" s="272">
        <f>'4. Recovered capital'!E28</f>
        <v>-9558013.5090507306</v>
      </c>
      <c r="D48" s="270">
        <f>IFERROR(INDEX('4. Recovered capital'!$F$8:$BH$34,MATCH($B48,'4. Recovered capital'!$D$8:$D$34,0),MATCH(D$41,'4. Recovered capital'!$F$8:$BH$8,0)),)</f>
        <v>-1128990.7098131776</v>
      </c>
    </row>
    <row r="49" spans="2:82">
      <c r="B49" s="127" t="s">
        <v>318</v>
      </c>
      <c r="C49" s="272">
        <f>'4. Recovered capital'!E29</f>
        <v>-60051.544733546492</v>
      </c>
      <c r="D49" s="270">
        <f>IFERROR(INDEX('4. Recovered capital'!$F$8:$BH$34,MATCH($B49,'4. Recovered capital'!$D$8:$D$34,0),MATCH(D$41,'4. Recovered capital'!$F$8:$BH$8,0)),)</f>
        <v>-13336.182494086766</v>
      </c>
    </row>
    <row r="50" spans="2:82">
      <c r="B50" s="127" t="s">
        <v>165</v>
      </c>
      <c r="C50" s="272">
        <f>'4. Recovered capital'!E30</f>
        <v>-58701245.865317911</v>
      </c>
      <c r="D50" s="270">
        <f>IFERROR(INDEX('4. Recovered capital'!$F$8:$BH$34,MATCH($B50,'4. Recovered capital'!$D$8:$D$34,0),MATCH(D$41,'4. Recovered capital'!$F$8:$BH$8,0)),)</f>
        <v>-4562219.5820868453</v>
      </c>
    </row>
    <row r="51" spans="2:82">
      <c r="B51" s="241" t="s">
        <v>444</v>
      </c>
      <c r="C51" s="272">
        <f>'4. Recovered capital'!E31</f>
        <v>28503739.430270061</v>
      </c>
      <c r="D51" s="270">
        <f>IFERROR(INDEX('4. Recovered capital'!$F$8:$BH$34,MATCH($B51,'4. Recovered capital'!$D$8:$D$34,0),MATCH(D$41,'4. Recovered capital'!$F$8:$BH$8,0)),)</f>
        <v>3389674.794022915</v>
      </c>
    </row>
    <row r="52" spans="2:82" ht="15">
      <c r="B52" s="233" t="s">
        <v>205</v>
      </c>
      <c r="C52" s="273">
        <f>'4. Recovered capital'!E32</f>
        <v>57184943.297909304</v>
      </c>
      <c r="D52" s="271">
        <f>IFERROR(INDEX('4. Recovered capital'!$F$8:$BH$34,MATCH($B52,'4. Recovered capital'!$D$8:$D$34,0),MATCH(D$41,'4. Recovered capital'!$F$8:$BH$8,0)),)</f>
        <v>-2291321.2983644474</v>
      </c>
    </row>
    <row r="53" spans="2:82">
      <c r="B53" s="241" t="s">
        <v>445</v>
      </c>
      <c r="C53" s="364"/>
      <c r="D53" s="270">
        <f>IFERROR(INDEX('4. Recovered capital'!$F$8:$BH$34,MATCH($B53,'4. Recovered capital'!$D$8:$D$34,0),MATCH(D$41,'4. Recovered capital'!$F$8:$BH$8,0)),)</f>
        <v>59476264.596273728</v>
      </c>
    </row>
    <row r="54" spans="2:82">
      <c r="B54" s="241" t="s">
        <v>446</v>
      </c>
      <c r="C54" s="365"/>
      <c r="D54" s="237">
        <f>IFERROR(INDEX('4. Recovered capital'!$F$8:$BH$34,MATCH($B54,'4. Recovered capital'!$D$8:$D$34,0),MATCH(D$41,'4. Recovered capital'!$F$8:$BH$8,0)),)</f>
        <v>7.6706558709685249E-2</v>
      </c>
    </row>
    <row r="55" spans="2:82">
      <c r="B55" s="362"/>
    </row>
    <row r="56" spans="2:82">
      <c r="B56" s="366"/>
    </row>
    <row r="57" spans="2:82">
      <c r="B57" s="228" t="s">
        <v>447</v>
      </c>
      <c r="C57" s="239">
        <f>D57-1</f>
        <v>2021</v>
      </c>
      <c r="D57" s="239">
        <f>E57-1</f>
        <v>2022</v>
      </c>
      <c r="E57" s="239">
        <f>F57-1</f>
        <v>2023</v>
      </c>
      <c r="F57" s="239">
        <f>G57-1</f>
        <v>2024</v>
      </c>
      <c r="G57" s="239">
        <f>VALUE(RIGHT(TEXT(Yearending,"dd/mm/yyyy"),4))</f>
        <v>2025</v>
      </c>
      <c r="BQ57" s="368"/>
      <c r="BR57" s="368"/>
      <c r="BS57" s="368"/>
      <c r="BT57" s="368"/>
      <c r="BU57" s="368"/>
      <c r="BV57" s="368"/>
      <c r="BW57" s="368"/>
      <c r="BX57" s="368"/>
      <c r="BY57" s="368"/>
      <c r="BZ57" s="368"/>
      <c r="CA57" s="368"/>
      <c r="CB57" s="368"/>
      <c r="CC57" s="368"/>
      <c r="CD57" s="368"/>
    </row>
    <row r="58" spans="2:82">
      <c r="B58" s="127" t="s">
        <v>117</v>
      </c>
      <c r="C58" s="240">
        <f>IFERROR(INDEX('4. Recovered capital'!$F$8:$BH$32,MATCH($B58,'4. Recovered capital'!$D$8:$D$32,0),MATCH(C$57,'4. Recovered capital'!$F$8:$BH$8,0))/INDEX('4. Recovered capital'!$F$8:$BH$32,MATCH($B58,'4. Recovered capital'!$D$8:$D$32,0),MATCH(C$57-1,'4. Recovered capital'!$F$8:$BH$8,0))-1,"NA")</f>
        <v>3.4235633799234888E-2</v>
      </c>
      <c r="D58" s="240">
        <f>IFERROR(INDEX('4. Recovered capital'!$F$8:$BH$32,MATCH($B58,'4. Recovered capital'!$D$8:$D$32,0),MATCH(D$57,'4. Recovered capital'!$F$8:$BH$8,0))/INDEX('4. Recovered capital'!$F$8:$BH$32,MATCH($B58,'4. Recovered capital'!$D$8:$D$32,0),MATCH(D$57-1,'4. Recovered capital'!$F$8:$BH$8,0))-1,"NA")</f>
        <v>5.110974683014935E-2</v>
      </c>
      <c r="E58" s="240">
        <f>IFERROR(INDEX('4. Recovered capital'!$F$8:$BH$32,MATCH($B58,'4. Recovered capital'!$D$8:$D$32,0),MATCH(E$57,'4. Recovered capital'!$F$8:$BH$8,0))/INDEX('4. Recovered capital'!$F$8:$BH$32,MATCH($B58,'4. Recovered capital'!$D$8:$D$32,0),MATCH(E$57-1,'4. Recovered capital'!$F$8:$BH$8,0))-1,"NA")</f>
        <v>6.3455378870993062E-2</v>
      </c>
      <c r="F58" s="240">
        <f>IFERROR(INDEX('4. Recovered capital'!$F$8:$BH$32,MATCH($B58,'4. Recovered capital'!$D$8:$D$32,0),MATCH(F$57,'4. Recovered capital'!$F$8:$BH$8,0))/INDEX('4. Recovered capital'!$F$8:$BH$32,MATCH($B58,'4. Recovered capital'!$D$8:$D$32,0),MATCH(F$57-1,'4. Recovered capital'!$F$8:$BH$8,0))-1,"NA")</f>
        <v>-2.0214916414002082E-2</v>
      </c>
      <c r="G58" s="240">
        <f>IFERROR(INDEX('4. Recovered capital'!$F$8:$BH$32,MATCH($B58,'4. Recovered capital'!$D$8:$D$32,0),MATCH(G$57,'4. Recovered capital'!$F$8:$BH$8,0))/INDEX('4. Recovered capital'!$F$8:$BH$32,MATCH($B58,'4. Recovered capital'!$D$8:$D$32,0),MATCH(G$57-1,'4. Recovered capital'!$F$8:$BH$8,0))-1,"NA")</f>
        <v>1.6469388578863819E-2</v>
      </c>
    </row>
    <row r="59" spans="2:82">
      <c r="B59" s="127" t="s">
        <v>118</v>
      </c>
      <c r="C59" s="240">
        <f>IFERROR(INDEX('4. Recovered capital'!$F$8:$BH$32,MATCH($B59,'4. Recovered capital'!$D$8:$D$32,0),MATCH(C$57,'4. Recovered capital'!$F$8:$BH$8,0))/INDEX('4. Recovered capital'!$F$8:$BH$32,MATCH($B59,'4. Recovered capital'!$D$8:$D$32,0),MATCH(C$57-1,'4. Recovered capital'!$F$8:$BH$8,0))-1,"NA")</f>
        <v>-7.6818621244114205E-2</v>
      </c>
      <c r="D59" s="240">
        <f>IFERROR(INDEX('4. Recovered capital'!$F$8:$BH$32,MATCH($B59,'4. Recovered capital'!$D$8:$D$32,0),MATCH(D$57,'4. Recovered capital'!$F$8:$BH$8,0))/INDEX('4. Recovered capital'!$F$8:$BH$32,MATCH($B59,'4. Recovered capital'!$D$8:$D$32,0),MATCH(D$57-1,'4. Recovered capital'!$F$8:$BH$8,0))-1,"NA")</f>
        <v>0.19638172029229484</v>
      </c>
      <c r="E59" s="240">
        <f>IFERROR(INDEX('4. Recovered capital'!$F$8:$BH$32,MATCH($B59,'4. Recovered capital'!$D$8:$D$32,0),MATCH(E$57,'4. Recovered capital'!$F$8:$BH$8,0))/INDEX('4. Recovered capital'!$F$8:$BH$32,MATCH($B59,'4. Recovered capital'!$D$8:$D$32,0),MATCH(E$57-1,'4. Recovered capital'!$F$8:$BH$8,0))-1,"NA")</f>
        <v>0.13888761587267684</v>
      </c>
      <c r="F59" s="240">
        <f>IFERROR(INDEX('4. Recovered capital'!$F$8:$BH$32,MATCH($B59,'4. Recovered capital'!$D$8:$D$32,0),MATCH(F$57,'4. Recovered capital'!$F$8:$BH$8,0))/INDEX('4. Recovered capital'!$F$8:$BH$32,MATCH($B59,'4. Recovered capital'!$D$8:$D$32,0),MATCH(F$57-1,'4. Recovered capital'!$F$8:$BH$8,0))-1,"NA")</f>
        <v>0.11484094113998622</v>
      </c>
      <c r="G59" s="240">
        <f>IFERROR(INDEX('4. Recovered capital'!$F$8:$BH$32,MATCH($B59,'4. Recovered capital'!$D$8:$D$32,0),MATCH(G$57,'4. Recovered capital'!$F$8:$BH$8,0))/INDEX('4. Recovered capital'!$F$8:$BH$32,MATCH($B59,'4. Recovered capital'!$D$8:$D$32,0),MATCH(G$57-1,'4. Recovered capital'!$F$8:$BH$8,0))-1,"NA")</f>
        <v>-0.27788933133663218</v>
      </c>
    </row>
    <row r="60" spans="2:82">
      <c r="B60" s="127" t="s">
        <v>119</v>
      </c>
      <c r="C60" s="240">
        <f>IFERROR(INDEX('4. Recovered capital'!$F$8:$BH$32,MATCH($B60,'4. Recovered capital'!$D$8:$D$32,0),MATCH(C$57,'4. Recovered capital'!$F$8:$BH$8,0))/INDEX('4. Recovered capital'!$F$8:$BH$32,MATCH($B60,'4. Recovered capital'!$D$8:$D$32,0),MATCH(C$57-1,'4. Recovered capital'!$F$8:$BH$8,0))-1,"NA")</f>
        <v>5.4464682486783378E-2</v>
      </c>
      <c r="D60" s="240">
        <f>IFERROR(INDEX('4. Recovered capital'!$F$8:$BH$32,MATCH($B60,'4. Recovered capital'!$D$8:$D$32,0),MATCH(D$57,'4. Recovered capital'!$F$8:$BH$8,0))/INDEX('4. Recovered capital'!$F$8:$BH$32,MATCH($B60,'4. Recovered capital'!$D$8:$D$32,0),MATCH(D$57-1,'4. Recovered capital'!$F$8:$BH$8,0))-1,"NA")</f>
        <v>-0.25806195601114912</v>
      </c>
      <c r="E60" s="240">
        <f>IFERROR(INDEX('4. Recovered capital'!$F$8:$BH$32,MATCH($B60,'4. Recovered capital'!$D$8:$D$32,0),MATCH(E$57,'4. Recovered capital'!$F$8:$BH$8,0))/INDEX('4. Recovered capital'!$F$8:$BH$32,MATCH($B60,'4. Recovered capital'!$D$8:$D$32,0),MATCH(E$57-1,'4. Recovered capital'!$F$8:$BH$8,0))-1,"NA")</f>
        <v>4.8943117697879845E-2</v>
      </c>
      <c r="F60" s="240">
        <f>IFERROR(INDEX('4. Recovered capital'!$F$8:$BH$32,MATCH($B60,'4. Recovered capital'!$D$8:$D$32,0),MATCH(F$57,'4. Recovered capital'!$F$8:$BH$8,0))/INDEX('4. Recovered capital'!$F$8:$BH$32,MATCH($B60,'4. Recovered capital'!$D$8:$D$32,0),MATCH(F$57-1,'4. Recovered capital'!$F$8:$BH$8,0))-1,"NA")</f>
        <v>-0.33690010237596879</v>
      </c>
      <c r="G60" s="240">
        <f>IFERROR(INDEX('4. Recovered capital'!$F$8:$BH$32,MATCH($B60,'4. Recovered capital'!$D$8:$D$32,0),MATCH(G$57,'4. Recovered capital'!$F$8:$BH$8,0))/INDEX('4. Recovered capital'!$F$8:$BH$32,MATCH($B60,'4. Recovered capital'!$D$8:$D$32,0),MATCH(G$57-1,'4. Recovered capital'!$F$8:$BH$8,0))-1,"NA")</f>
        <v>0.86789690591915059</v>
      </c>
    </row>
    <row r="61" spans="2:82">
      <c r="B61" s="127" t="s">
        <v>318</v>
      </c>
      <c r="C61" s="240">
        <f>IFERROR(INDEX('4. Recovered capital'!$F$8:$BH$32,MATCH($B61,'4. Recovered capital'!$D$8:$D$32,0),MATCH(C$57,'4. Recovered capital'!$F$8:$BH$8,0))/INDEX('4. Recovered capital'!$F$8:$BH$32,MATCH($B61,'4. Recovered capital'!$D$8:$D$32,0),MATCH(C$57-1,'4. Recovered capital'!$F$8:$BH$8,0))-1,"NA")</f>
        <v>-0.137346333805756</v>
      </c>
      <c r="D61" s="240">
        <f>IFERROR(INDEX('4. Recovered capital'!$F$8:$BH$32,MATCH($B61,'4. Recovered capital'!$D$8:$D$32,0),MATCH(D$57,'4. Recovered capital'!$F$8:$BH$8,0))/INDEX('4. Recovered capital'!$F$8:$BH$32,MATCH($B61,'4. Recovered capital'!$D$8:$D$32,0),MATCH(D$57-1,'4. Recovered capital'!$F$8:$BH$8,0))-1,"NA")</f>
        <v>-0.14178059049428859</v>
      </c>
      <c r="E61" s="240">
        <f>IFERROR(INDEX('4. Recovered capital'!$F$8:$BH$32,MATCH($B61,'4. Recovered capital'!$D$8:$D$32,0),MATCH(E$57,'4. Recovered capital'!$F$8:$BH$8,0))/INDEX('4. Recovered capital'!$F$8:$BH$32,MATCH($B61,'4. Recovered capital'!$D$8:$D$32,0),MATCH(E$57-1,'4. Recovered capital'!$F$8:$BH$8,0))-1,"NA")</f>
        <v>0.73624947433216814</v>
      </c>
      <c r="F61" s="240">
        <f>IFERROR(INDEX('4. Recovered capital'!$F$8:$BH$32,MATCH($B61,'4. Recovered capital'!$D$8:$D$32,0),MATCH(F$57,'4. Recovered capital'!$F$8:$BH$8,0))/INDEX('4. Recovered capital'!$F$8:$BH$32,MATCH($B61,'4. Recovered capital'!$D$8:$D$32,0),MATCH(F$57-1,'4. Recovered capital'!$F$8:$BH$8,0))-1,"NA")</f>
        <v>-1.82865456493847E-2</v>
      </c>
      <c r="G61" s="240">
        <f>IFERROR(INDEX('4. Recovered capital'!$F$8:$BH$32,MATCH($B61,'4. Recovered capital'!$D$8:$D$32,0),MATCH(G$57,'4. Recovered capital'!$F$8:$BH$8,0))/INDEX('4. Recovered capital'!$F$8:$BH$32,MATCH($B61,'4. Recovered capital'!$D$8:$D$32,0),MATCH(G$57-1,'4. Recovered capital'!$F$8:$BH$8,0))-1,"NA")</f>
        <v>0.16513553696386851</v>
      </c>
    </row>
    <row r="62" spans="2:82">
      <c r="B62" s="127" t="s">
        <v>165</v>
      </c>
      <c r="C62" s="240">
        <f>IFERROR(INDEX('4. Recovered capital'!$F$8:$BH$32,MATCH($B62,'4. Recovered capital'!$D$8:$D$32,0),MATCH(C$57,'4. Recovered capital'!$F$8:$BH$8,0))/INDEX('4. Recovered capital'!$F$8:$BH$32,MATCH($B62,'4. Recovered capital'!$D$8:$D$32,0),MATCH(C$57-1,'4. Recovered capital'!$F$8:$BH$8,0))-1,"NA")</f>
        <v>4.2460100301141779E-2</v>
      </c>
      <c r="D62" s="240">
        <f>IFERROR(INDEX('4. Recovered capital'!$F$8:$BH$32,MATCH($B62,'4. Recovered capital'!$D$8:$D$32,0),MATCH(D$57,'4. Recovered capital'!$F$8:$BH$8,0))/INDEX('4. Recovered capital'!$F$8:$BH$32,MATCH($B62,'4. Recovered capital'!$D$8:$D$32,0),MATCH(D$57-1,'4. Recovered capital'!$F$8:$BH$8,0))-1,"NA")</f>
        <v>0.43951985550886308</v>
      </c>
      <c r="E62" s="240">
        <f>IFERROR(INDEX('4. Recovered capital'!$F$8:$BH$32,MATCH($B62,'4. Recovered capital'!$D$8:$D$32,0),MATCH(E$57,'4. Recovered capital'!$F$8:$BH$8,0))/INDEX('4. Recovered capital'!$F$8:$BH$32,MATCH($B62,'4. Recovered capital'!$D$8:$D$32,0),MATCH(E$57-1,'4. Recovered capital'!$F$8:$BH$8,0))-1,"NA")</f>
        <v>-2.4655790490820784E-2</v>
      </c>
      <c r="F62" s="240">
        <f>IFERROR(INDEX('4. Recovered capital'!$F$8:$BH$32,MATCH($B62,'4. Recovered capital'!$D$8:$D$32,0),MATCH(F$57,'4. Recovered capital'!$F$8:$BH$8,0))/INDEX('4. Recovered capital'!$F$8:$BH$32,MATCH($B62,'4. Recovered capital'!$D$8:$D$32,0),MATCH(F$57-1,'4. Recovered capital'!$F$8:$BH$8,0))-1,"NA")</f>
        <v>1.9875295408650739E-2</v>
      </c>
      <c r="G62" s="240">
        <f>IFERROR(INDEX('4. Recovered capital'!$F$8:$BH$32,MATCH($B62,'4. Recovered capital'!$D$8:$D$32,0),MATCH(G$57,'4. Recovered capital'!$F$8:$BH$8,0))/INDEX('4. Recovered capital'!$F$8:$BH$32,MATCH($B62,'4. Recovered capital'!$D$8:$D$32,0),MATCH(G$57-1,'4. Recovered capital'!$F$8:$BH$8,0))-1,"NA")</f>
        <v>5.7919176039487041E-3</v>
      </c>
    </row>
    <row r="63" spans="2:82">
      <c r="B63" s="127" t="s">
        <v>166</v>
      </c>
      <c r="C63" s="240">
        <f>IFERROR(INDEX('4. Recovered capital'!$F$8:$BH$32,MATCH($B63,'4. Recovered capital'!$D$8:$D$32,0),MATCH(C$57,'4. Recovered capital'!$F$8:$BH$8,0))/INDEX('4. Recovered capital'!$F$8:$BH$32,MATCH($B63,'4. Recovered capital'!$D$8:$D$32,0),MATCH(C$57-1,'4. Recovered capital'!$F$8:$BH$8,0))-1,"NA")</f>
        <v>0.16448108036132902</v>
      </c>
      <c r="D63" s="240">
        <f>IFERROR(INDEX('4. Recovered capital'!$F$8:$BH$32,MATCH($B63,'4. Recovered capital'!$D$8:$D$32,0),MATCH(D$57,'4. Recovered capital'!$F$8:$BH$8,0))/INDEX('4. Recovered capital'!$F$8:$BH$32,MATCH($B63,'4. Recovered capital'!$D$8:$D$32,0),MATCH(D$57-1,'4. Recovered capital'!$F$8:$BH$8,0))-1,"NA")</f>
        <v>-0.32887896156065111</v>
      </c>
      <c r="E63" s="240">
        <f>IFERROR(INDEX('4. Recovered capital'!$F$8:$BH$32,MATCH($B63,'4. Recovered capital'!$D$8:$D$32,0),MATCH(E$57,'4. Recovered capital'!$F$8:$BH$8,0))/INDEX('4. Recovered capital'!$F$8:$BH$32,MATCH($B63,'4. Recovered capital'!$D$8:$D$32,0),MATCH(E$57-1,'4. Recovered capital'!$F$8:$BH$8,0))-1,"NA")</f>
        <v>8.7000329998358383E-2</v>
      </c>
      <c r="F63" s="240">
        <f>IFERROR(INDEX('4. Recovered capital'!$F$8:$BH$32,MATCH($B63,'4. Recovered capital'!$D$8:$D$32,0),MATCH(F$57,'4. Recovered capital'!$F$8:$BH$8,0))/INDEX('4. Recovered capital'!$F$8:$BH$32,MATCH($B63,'4. Recovered capital'!$D$8:$D$32,0),MATCH(F$57-1,'4. Recovered capital'!$F$8:$BH$8,0))-1,"NA")</f>
        <v>-0.24015080010320755</v>
      </c>
      <c r="G63" s="240">
        <f>IFERROR(INDEX('4. Recovered capital'!$F$8:$BH$32,MATCH($B63,'4. Recovered capital'!$D$8:$D$32,0),MATCH(G$57,'4. Recovered capital'!$F$8:$BH$8,0))/INDEX('4. Recovered capital'!$F$8:$BH$32,MATCH($B63,'4. Recovered capital'!$D$8:$D$32,0),MATCH(G$57-1,'4. Recovered capital'!$F$8:$BH$8,0))-1,"NA")</f>
        <v>0.62405174549535869</v>
      </c>
    </row>
    <row r="64" spans="2:82">
      <c r="B64" s="362"/>
    </row>
    <row r="65" spans="2:8">
      <c r="B65" s="362"/>
    </row>
    <row r="66" spans="2:8" s="357" customFormat="1">
      <c r="B66" s="228" t="s">
        <v>448</v>
      </c>
      <c r="C66" s="445" t="s">
        <v>112</v>
      </c>
      <c r="D66" s="445"/>
      <c r="E66" s="445"/>
      <c r="F66" s="446" t="s">
        <v>113</v>
      </c>
      <c r="G66" s="446"/>
      <c r="H66" s="446"/>
    </row>
    <row r="67" spans="2:8" s="357" customFormat="1" ht="25.5">
      <c r="B67" s="228" t="s">
        <v>33</v>
      </c>
      <c r="C67" s="228" t="s">
        <v>449</v>
      </c>
      <c r="D67" s="228" t="s">
        <v>450</v>
      </c>
      <c r="E67" s="228" t="s">
        <v>451</v>
      </c>
      <c r="F67" s="228" t="s">
        <v>449</v>
      </c>
      <c r="G67" s="228" t="s">
        <v>452</v>
      </c>
      <c r="H67" s="228" t="s">
        <v>451</v>
      </c>
    </row>
    <row r="68" spans="2:8">
      <c r="B68" s="243" t="s">
        <v>34</v>
      </c>
      <c r="C68" s="127"/>
      <c r="D68" s="228"/>
      <c r="E68" s="228"/>
      <c r="F68" s="228"/>
      <c r="G68" s="228"/>
      <c r="H68" s="228"/>
    </row>
    <row r="69" spans="2:8">
      <c r="B69" s="127" t="s">
        <v>154</v>
      </c>
      <c r="C69" s="228"/>
      <c r="D69" s="228"/>
      <c r="E69" s="228"/>
      <c r="F69" s="228"/>
      <c r="G69" s="228"/>
      <c r="H69" s="228"/>
    </row>
    <row r="70" spans="2:8">
      <c r="B70" s="242" t="s">
        <v>453</v>
      </c>
      <c r="C70" s="270">
        <f>'5. Weighted average price'!M12</f>
        <v>12330.809930048641</v>
      </c>
      <c r="D70" s="270">
        <f>'5. Weighted average price'!N12</f>
        <v>19915.487499999999</v>
      </c>
      <c r="E70" s="302">
        <f>'5. Weighted average price'!O12</f>
        <v>0.61915682104435765</v>
      </c>
      <c r="F70" s="270">
        <f>'5. Weighted average price'!P12</f>
        <v>370.83057976331997</v>
      </c>
      <c r="G70" s="270">
        <f>'5. Weighted average price'!Q12</f>
        <v>8711.1134999999995</v>
      </c>
      <c r="H70" s="302">
        <f>'5. Weighted average price'!R12</f>
        <v>4.2569825288503012E-2</v>
      </c>
    </row>
    <row r="71" spans="2:8">
      <c r="B71" s="242" t="s">
        <v>454</v>
      </c>
      <c r="C71" s="270">
        <f>'5. Weighted average price'!T12</f>
        <v>0</v>
      </c>
      <c r="D71" s="270">
        <f>'5. Weighted average price'!U12</f>
        <v>0</v>
      </c>
      <c r="E71" s="302">
        <f>'5. Weighted average price'!V12</f>
        <v>0</v>
      </c>
      <c r="F71" s="270">
        <f>'5. Weighted average price'!W12</f>
        <v>0</v>
      </c>
      <c r="G71" s="270">
        <f>'5. Weighted average price'!X12</f>
        <v>0</v>
      </c>
      <c r="H71" s="302">
        <f>'5. Weighted average price'!Y12</f>
        <v>0</v>
      </c>
    </row>
    <row r="72" spans="2:8">
      <c r="B72" s="242" t="s">
        <v>455</v>
      </c>
      <c r="C72" s="270">
        <f>'5. Weighted average price'!Z12</f>
        <v>0</v>
      </c>
      <c r="D72" s="270">
        <f>'5. Weighted average price'!AA12</f>
        <v>0</v>
      </c>
      <c r="E72" s="302">
        <f>'5. Weighted average price'!AB12</f>
        <v>0</v>
      </c>
      <c r="F72" s="270">
        <f>'5. Weighted average price'!AC12</f>
        <v>0</v>
      </c>
      <c r="G72" s="270">
        <f>'5. Weighted average price'!AD12</f>
        <v>0</v>
      </c>
      <c r="H72" s="302">
        <f>'5. Weighted average price'!AE12</f>
        <v>0</v>
      </c>
    </row>
    <row r="73" spans="2:8">
      <c r="B73" s="242" t="s">
        <v>456</v>
      </c>
      <c r="C73" s="270">
        <f>'5. Weighted average price'!AF12</f>
        <v>0</v>
      </c>
      <c r="D73" s="270">
        <f>'5. Weighted average price'!AG12</f>
        <v>0</v>
      </c>
      <c r="E73" s="302">
        <f>'5. Weighted average price'!AH12</f>
        <v>0</v>
      </c>
      <c r="F73" s="270">
        <f>'5. Weighted average price'!AI12</f>
        <v>0</v>
      </c>
      <c r="G73" s="270">
        <f>'5. Weighted average price'!AJ12</f>
        <v>0</v>
      </c>
      <c r="H73" s="302">
        <f>'5. Weighted average price'!AK12</f>
        <v>0</v>
      </c>
    </row>
    <row r="74" spans="2:8">
      <c r="B74" s="242" t="s">
        <v>457</v>
      </c>
      <c r="C74" s="270">
        <f>'5. Weighted average price'!AM12</f>
        <v>0</v>
      </c>
      <c r="D74" s="270">
        <f>'5. Weighted average price'!AN12</f>
        <v>0</v>
      </c>
      <c r="E74" s="302">
        <f>'5. Weighted average price'!AO12</f>
        <v>0</v>
      </c>
      <c r="F74" s="270">
        <f>'5. Weighted average price'!AP12</f>
        <v>0</v>
      </c>
      <c r="G74" s="270">
        <f>'5. Weighted average price'!AQ12</f>
        <v>0</v>
      </c>
      <c r="H74" s="302">
        <f>'5. Weighted average price'!AR12</f>
        <v>0</v>
      </c>
    </row>
    <row r="75" spans="2:8">
      <c r="B75" s="242" t="s">
        <v>458</v>
      </c>
      <c r="C75" s="270">
        <f>'5. Weighted average price'!AS12</f>
        <v>0</v>
      </c>
      <c r="D75" s="270">
        <f>'5. Weighted average price'!AT12</f>
        <v>0</v>
      </c>
      <c r="E75" s="302">
        <f>'5. Weighted average price'!AU12</f>
        <v>0</v>
      </c>
      <c r="F75" s="270">
        <f>'5. Weighted average price'!AV12</f>
        <v>0</v>
      </c>
      <c r="G75" s="270">
        <f>'5. Weighted average price'!AW12</f>
        <v>0</v>
      </c>
      <c r="H75" s="302">
        <f>'5. Weighted average price'!AX12</f>
        <v>0</v>
      </c>
    </row>
    <row r="76" spans="2:8">
      <c r="B76" s="242" t="s">
        <v>459</v>
      </c>
      <c r="C76" s="270">
        <f>'5. Weighted average price'!AY12</f>
        <v>0</v>
      </c>
      <c r="D76" s="270">
        <f>'5. Weighted average price'!AZ12</f>
        <v>0</v>
      </c>
      <c r="E76" s="302">
        <f>'5. Weighted average price'!BA12</f>
        <v>0</v>
      </c>
      <c r="F76" s="270">
        <f>'5. Weighted average price'!BB12</f>
        <v>0</v>
      </c>
      <c r="G76" s="270">
        <f>'5. Weighted average price'!BC12</f>
        <v>0</v>
      </c>
      <c r="H76" s="302">
        <f>'5. Weighted average price'!BD12</f>
        <v>0</v>
      </c>
    </row>
    <row r="77" spans="2:8">
      <c r="B77" s="242" t="s">
        <v>460</v>
      </c>
      <c r="C77" s="270">
        <f>'5. Weighted average price'!BE12</f>
        <v>0</v>
      </c>
      <c r="D77" s="270">
        <f>'5. Weighted average price'!BF12</f>
        <v>0</v>
      </c>
      <c r="E77" s="302">
        <f>'5. Weighted average price'!BG12</f>
        <v>0</v>
      </c>
      <c r="F77" s="270">
        <f>'5. Weighted average price'!BH12</f>
        <v>0</v>
      </c>
      <c r="G77" s="270">
        <f>'5. Weighted average price'!BI12</f>
        <v>0</v>
      </c>
      <c r="H77" s="302">
        <f>'5. Weighted average price'!BJ12</f>
        <v>0</v>
      </c>
    </row>
    <row r="78" spans="2:8">
      <c r="B78" s="127" t="s">
        <v>202</v>
      </c>
      <c r="C78" s="127"/>
      <c r="D78" s="127"/>
      <c r="E78" s="303"/>
      <c r="F78" s="127"/>
      <c r="G78" s="127"/>
      <c r="H78" s="303"/>
    </row>
    <row r="79" spans="2:8">
      <c r="B79" s="242" t="s">
        <v>453</v>
      </c>
      <c r="C79" s="393">
        <f>'5. Weighted average price'!M13</f>
        <v>143.31632140800002</v>
      </c>
      <c r="D79" s="393">
        <f>'5. Weighted average price'!N13</f>
        <v>730</v>
      </c>
      <c r="E79" s="394">
        <f>'5. Weighted average price'!O13</f>
        <v>0.1963237279561644</v>
      </c>
      <c r="F79" s="393">
        <f>'5. Weighted average price'!P13</f>
        <v>156.28917947400001</v>
      </c>
      <c r="G79" s="393">
        <f>'5. Weighted average price'!Q13</f>
        <v>692.43799999999999</v>
      </c>
      <c r="H79" s="394">
        <f>'5. Weighted average price'!R13</f>
        <v>0.22570855365245698</v>
      </c>
    </row>
    <row r="80" spans="2:8">
      <c r="B80" s="242" t="s">
        <v>454</v>
      </c>
      <c r="C80" s="393">
        <f>'5. Weighted average price'!T13</f>
        <v>0</v>
      </c>
      <c r="D80" s="393">
        <f>'5. Weighted average price'!U13</f>
        <v>0</v>
      </c>
      <c r="E80" s="394">
        <f>'5. Weighted average price'!V13</f>
        <v>0</v>
      </c>
      <c r="F80" s="393">
        <f>'5. Weighted average price'!W13</f>
        <v>0</v>
      </c>
      <c r="G80" s="393">
        <f>'5. Weighted average price'!X13</f>
        <v>0</v>
      </c>
      <c r="H80" s="394">
        <f>'5. Weighted average price'!Y13</f>
        <v>0</v>
      </c>
    </row>
    <row r="81" spans="2:8">
      <c r="B81" s="242" t="s">
        <v>455</v>
      </c>
      <c r="C81" s="393">
        <f>'5. Weighted average price'!Z13</f>
        <v>0</v>
      </c>
      <c r="D81" s="393">
        <f>'5. Weighted average price'!AA13</f>
        <v>0</v>
      </c>
      <c r="E81" s="394">
        <f>'5. Weighted average price'!AB13</f>
        <v>0</v>
      </c>
      <c r="F81" s="393">
        <f>'5. Weighted average price'!AC13</f>
        <v>0</v>
      </c>
      <c r="G81" s="393">
        <f>'5. Weighted average price'!AD13</f>
        <v>0</v>
      </c>
      <c r="H81" s="394">
        <f>'5. Weighted average price'!AE13</f>
        <v>0</v>
      </c>
    </row>
    <row r="82" spans="2:8">
      <c r="B82" s="242" t="s">
        <v>456</v>
      </c>
      <c r="C82" s="393">
        <f>'5. Weighted average price'!AF13</f>
        <v>0</v>
      </c>
      <c r="D82" s="393">
        <f>'5. Weighted average price'!AG13</f>
        <v>0</v>
      </c>
      <c r="E82" s="394">
        <f>'5. Weighted average price'!AH13</f>
        <v>0</v>
      </c>
      <c r="F82" s="393">
        <f>'5. Weighted average price'!AI13</f>
        <v>0</v>
      </c>
      <c r="G82" s="393">
        <f>'5. Weighted average price'!AJ13</f>
        <v>0</v>
      </c>
      <c r="H82" s="394">
        <f>'5. Weighted average price'!AK13</f>
        <v>0</v>
      </c>
    </row>
    <row r="83" spans="2:8">
      <c r="B83" s="242" t="s">
        <v>457</v>
      </c>
      <c r="C83" s="393">
        <f>'5. Weighted average price'!AM13</f>
        <v>0</v>
      </c>
      <c r="D83" s="393">
        <f>'5. Weighted average price'!AN13</f>
        <v>0</v>
      </c>
      <c r="E83" s="394">
        <f>'5. Weighted average price'!AO13</f>
        <v>0</v>
      </c>
      <c r="F83" s="393">
        <f>'5. Weighted average price'!AP13</f>
        <v>0</v>
      </c>
      <c r="G83" s="393">
        <f>'5. Weighted average price'!AQ13</f>
        <v>0</v>
      </c>
      <c r="H83" s="394">
        <f>'5. Weighted average price'!AR13</f>
        <v>0</v>
      </c>
    </row>
    <row r="84" spans="2:8">
      <c r="B84" s="242" t="s">
        <v>458</v>
      </c>
      <c r="C84" s="393">
        <f>'5. Weighted average price'!AS13</f>
        <v>0</v>
      </c>
      <c r="D84" s="393">
        <f>'5. Weighted average price'!AT13</f>
        <v>0</v>
      </c>
      <c r="E84" s="394">
        <f>'5. Weighted average price'!AU13</f>
        <v>0</v>
      </c>
      <c r="F84" s="393">
        <f>'5. Weighted average price'!AV13</f>
        <v>0</v>
      </c>
      <c r="G84" s="393">
        <f>'5. Weighted average price'!AW13</f>
        <v>0</v>
      </c>
      <c r="H84" s="394">
        <f>'5. Weighted average price'!AX13</f>
        <v>0</v>
      </c>
    </row>
    <row r="85" spans="2:8">
      <c r="B85" s="242" t="s">
        <v>459</v>
      </c>
      <c r="C85" s="393">
        <f>'5. Weighted average price'!AY13</f>
        <v>0</v>
      </c>
      <c r="D85" s="393">
        <f>'5. Weighted average price'!AZ13</f>
        <v>0</v>
      </c>
      <c r="E85" s="394">
        <f>'5. Weighted average price'!BA13</f>
        <v>0</v>
      </c>
      <c r="F85" s="393">
        <f>'5. Weighted average price'!BB13</f>
        <v>0</v>
      </c>
      <c r="G85" s="393">
        <f>'5. Weighted average price'!BC13</f>
        <v>0</v>
      </c>
      <c r="H85" s="394">
        <f>'5. Weighted average price'!BD13</f>
        <v>0</v>
      </c>
    </row>
    <row r="86" spans="2:8">
      <c r="B86" s="242" t="s">
        <v>460</v>
      </c>
      <c r="C86" s="393">
        <f>'5. Weighted average price'!BE13</f>
        <v>0</v>
      </c>
      <c r="D86" s="393">
        <f>'5. Weighted average price'!BF13</f>
        <v>0</v>
      </c>
      <c r="E86" s="394">
        <f>'5. Weighted average price'!BG13</f>
        <v>0</v>
      </c>
      <c r="F86" s="393">
        <f>'5. Weighted average price'!BH13</f>
        <v>0</v>
      </c>
      <c r="G86" s="393">
        <f>'5. Weighted average price'!BI13</f>
        <v>0</v>
      </c>
      <c r="H86" s="394">
        <f>'5. Weighted average price'!BJ13</f>
        <v>0</v>
      </c>
    </row>
    <row r="87" spans="2:8">
      <c r="B87" s="127" t="s">
        <v>36</v>
      </c>
      <c r="C87" s="127"/>
      <c r="D87" s="127"/>
      <c r="E87" s="303"/>
      <c r="F87" s="127"/>
      <c r="G87" s="127"/>
      <c r="H87" s="303"/>
    </row>
    <row r="88" spans="2:8">
      <c r="B88" s="242" t="s">
        <v>453</v>
      </c>
      <c r="C88" s="270">
        <f>'5. Weighted average price'!M14</f>
        <v>0</v>
      </c>
      <c r="D88" s="270">
        <f>'5. Weighted average price'!N14</f>
        <v>0</v>
      </c>
      <c r="E88" s="395">
        <f>'5. Weighted average price'!O14</f>
        <v>0</v>
      </c>
      <c r="F88" s="270">
        <f>'5. Weighted average price'!P14</f>
        <v>0</v>
      </c>
      <c r="G88" s="270">
        <f>'5. Weighted average price'!Q14</f>
        <v>0</v>
      </c>
      <c r="H88" s="302">
        <f>'5. Weighted average price'!R14</f>
        <v>0</v>
      </c>
    </row>
    <row r="89" spans="2:8">
      <c r="B89" s="242" t="s">
        <v>454</v>
      </c>
      <c r="C89" s="270">
        <f>'5. Weighted average price'!T14</f>
        <v>0</v>
      </c>
      <c r="D89" s="270">
        <f>'5. Weighted average price'!U14</f>
        <v>0</v>
      </c>
      <c r="E89" s="395">
        <f>'5. Weighted average price'!V14</f>
        <v>0</v>
      </c>
      <c r="F89" s="270">
        <f>'5. Weighted average price'!W14</f>
        <v>0</v>
      </c>
      <c r="G89" s="270">
        <f>'5. Weighted average price'!X14</f>
        <v>0</v>
      </c>
      <c r="H89" s="302">
        <f>'5. Weighted average price'!Y14</f>
        <v>0</v>
      </c>
    </row>
    <row r="90" spans="2:8">
      <c r="B90" s="242" t="s">
        <v>455</v>
      </c>
      <c r="C90" s="270">
        <f>'5. Weighted average price'!Z14</f>
        <v>0</v>
      </c>
      <c r="D90" s="270">
        <f>'5. Weighted average price'!AA14</f>
        <v>0</v>
      </c>
      <c r="E90" s="395">
        <f>'5. Weighted average price'!AB14</f>
        <v>0</v>
      </c>
      <c r="F90" s="270">
        <f>'5. Weighted average price'!AC14</f>
        <v>0</v>
      </c>
      <c r="G90" s="270">
        <f>'5. Weighted average price'!AD14</f>
        <v>0</v>
      </c>
      <c r="H90" s="302">
        <f>'5. Weighted average price'!AE14</f>
        <v>0</v>
      </c>
    </row>
    <row r="91" spans="2:8">
      <c r="B91" s="242" t="s">
        <v>456</v>
      </c>
      <c r="C91" s="270">
        <f>'5. Weighted average price'!AF14</f>
        <v>0</v>
      </c>
      <c r="D91" s="270">
        <f>'5. Weighted average price'!AG14</f>
        <v>0</v>
      </c>
      <c r="E91" s="395">
        <f>'5. Weighted average price'!AH14</f>
        <v>0</v>
      </c>
      <c r="F91" s="270">
        <f>'5. Weighted average price'!AI14</f>
        <v>0</v>
      </c>
      <c r="G91" s="270">
        <f>'5. Weighted average price'!AJ14</f>
        <v>0</v>
      </c>
      <c r="H91" s="302">
        <f>'5. Weighted average price'!AK14</f>
        <v>0</v>
      </c>
    </row>
    <row r="92" spans="2:8">
      <c r="B92" s="242" t="s">
        <v>457</v>
      </c>
      <c r="C92" s="270">
        <f>'5. Weighted average price'!AM14</f>
        <v>0</v>
      </c>
      <c r="D92" s="270">
        <f>'5. Weighted average price'!AN14</f>
        <v>0</v>
      </c>
      <c r="E92" s="395">
        <f>'5. Weighted average price'!AO14</f>
        <v>0</v>
      </c>
      <c r="F92" s="270">
        <f>'5. Weighted average price'!AP14</f>
        <v>0</v>
      </c>
      <c r="G92" s="270">
        <f>'5. Weighted average price'!AQ14</f>
        <v>0</v>
      </c>
      <c r="H92" s="302">
        <f>'5. Weighted average price'!AR14</f>
        <v>0</v>
      </c>
    </row>
    <row r="93" spans="2:8">
      <c r="B93" s="242" t="s">
        <v>458</v>
      </c>
      <c r="C93" s="270">
        <f>'5. Weighted average price'!AS14</f>
        <v>0</v>
      </c>
      <c r="D93" s="270">
        <f>'5. Weighted average price'!AT14</f>
        <v>0</v>
      </c>
      <c r="E93" s="395">
        <f>'5. Weighted average price'!AU14</f>
        <v>0</v>
      </c>
      <c r="F93" s="270">
        <f>'5. Weighted average price'!AV14</f>
        <v>0</v>
      </c>
      <c r="G93" s="270">
        <f>'5. Weighted average price'!AW14</f>
        <v>0</v>
      </c>
      <c r="H93" s="302">
        <f>'5. Weighted average price'!AX14</f>
        <v>0</v>
      </c>
    </row>
    <row r="94" spans="2:8">
      <c r="B94" s="242" t="s">
        <v>459</v>
      </c>
      <c r="C94" s="270">
        <f>'5. Weighted average price'!AY14</f>
        <v>0</v>
      </c>
      <c r="D94" s="270">
        <f>'5. Weighted average price'!AZ14</f>
        <v>0</v>
      </c>
      <c r="E94" s="395">
        <f>'5. Weighted average price'!BA14</f>
        <v>0</v>
      </c>
      <c r="F94" s="270">
        <f>'5. Weighted average price'!BB14</f>
        <v>0</v>
      </c>
      <c r="G94" s="270">
        <f>'5. Weighted average price'!BC14</f>
        <v>0</v>
      </c>
      <c r="H94" s="302">
        <f>'5. Weighted average price'!BD14</f>
        <v>0</v>
      </c>
    </row>
    <row r="95" spans="2:8">
      <c r="B95" s="242" t="s">
        <v>460</v>
      </c>
      <c r="C95" s="270">
        <f>'5. Weighted average price'!BE14</f>
        <v>0</v>
      </c>
      <c r="D95" s="270">
        <f>'5. Weighted average price'!BF14</f>
        <v>0</v>
      </c>
      <c r="E95" s="395">
        <f>'5. Weighted average price'!BG14</f>
        <v>0</v>
      </c>
      <c r="F95" s="270">
        <f>'5. Weighted average price'!BH14</f>
        <v>0</v>
      </c>
      <c r="G95" s="270">
        <f>'5. Weighted average price'!BI14</f>
        <v>0</v>
      </c>
      <c r="H95" s="302">
        <f>'5. Weighted average price'!BJ14</f>
        <v>0</v>
      </c>
    </row>
    <row r="96" spans="2:8">
      <c r="B96" s="243" t="s">
        <v>229</v>
      </c>
      <c r="C96" s="127"/>
      <c r="D96" s="127"/>
      <c r="E96" s="303"/>
      <c r="F96" s="127"/>
      <c r="G96" s="127"/>
      <c r="H96" s="303"/>
    </row>
    <row r="97" spans="2:8">
      <c r="B97" s="244" t="s">
        <v>227</v>
      </c>
      <c r="C97" s="270">
        <f>'5. Weighted average price'!F16</f>
        <v>0</v>
      </c>
      <c r="D97" s="270">
        <f>'5. Weighted average price'!G16</f>
        <v>0</v>
      </c>
      <c r="E97" s="395">
        <f>'5. Weighted average price'!H16</f>
        <v>0</v>
      </c>
      <c r="F97" s="270">
        <f>'5. Weighted average price'!I16</f>
        <v>0</v>
      </c>
      <c r="G97" s="270">
        <f>'5. Weighted average price'!J16</f>
        <v>0</v>
      </c>
      <c r="H97" s="302">
        <f>'5. Weighted average price'!K16</f>
        <v>0</v>
      </c>
    </row>
    <row r="98" spans="2:8">
      <c r="B98" s="243" t="s">
        <v>37</v>
      </c>
      <c r="C98" s="127"/>
      <c r="D98" s="127"/>
      <c r="E98" s="303"/>
      <c r="F98" s="127"/>
      <c r="G98" s="127"/>
      <c r="H98" s="303"/>
    </row>
    <row r="99" spans="2:8">
      <c r="B99" s="244" t="s">
        <v>228</v>
      </c>
      <c r="C99" s="270">
        <f>'5. Weighted average price'!F18</f>
        <v>0</v>
      </c>
      <c r="D99" s="270">
        <f>'5. Weighted average price'!G18</f>
        <v>0</v>
      </c>
      <c r="E99" s="395">
        <f>'5. Weighted average price'!H18</f>
        <v>0</v>
      </c>
      <c r="F99" s="270">
        <f>'5. Weighted average price'!I18</f>
        <v>0</v>
      </c>
      <c r="G99" s="270">
        <f>'5. Weighted average price'!J18</f>
        <v>0</v>
      </c>
      <c r="H99" s="302">
        <f>'5. Weighted average price'!K18</f>
        <v>0</v>
      </c>
    </row>
    <row r="100" spans="2:8">
      <c r="B100" s="243" t="s">
        <v>461</v>
      </c>
      <c r="C100" s="270">
        <f>'5. Weighted average price'!F19</f>
        <v>0</v>
      </c>
      <c r="D100" s="367"/>
      <c r="E100" s="367"/>
      <c r="F100" s="270">
        <f>'5. Weighted average price'!I19</f>
        <v>0</v>
      </c>
      <c r="G100" s="367"/>
      <c r="H100" s="367"/>
    </row>
    <row r="101" spans="2:8">
      <c r="B101" s="362"/>
      <c r="F101" s="39"/>
    </row>
    <row r="102" spans="2:8">
      <c r="B102" s="362"/>
      <c r="C102" s="366"/>
    </row>
    <row r="103" spans="2:8" ht="25.5">
      <c r="B103" s="228" t="s">
        <v>462</v>
      </c>
      <c r="C103" s="228" t="s">
        <v>463</v>
      </c>
      <c r="D103" s="228" t="s">
        <v>538</v>
      </c>
    </row>
    <row r="104" spans="2:8" ht="25.5">
      <c r="B104" s="127" t="s">
        <v>464</v>
      </c>
      <c r="C104" s="270">
        <f>C37</f>
        <v>67679184.123863861</v>
      </c>
      <c r="D104" s="270">
        <f>C52</f>
        <v>57184943.297909304</v>
      </c>
    </row>
    <row r="105" spans="2:8">
      <c r="B105" s="127" t="s">
        <v>465</v>
      </c>
      <c r="C105" s="240">
        <f>IFERROR('3. Statement of pipeline assets'!D99/'3. Statement of pipeline assets'!D100,0)</f>
        <v>2.4771974944507648E-2</v>
      </c>
      <c r="D105" s="240">
        <f>IFERROR('4. Recovered capital'!E23/'4. Recovered capital'!E24,0)</f>
        <v>4.6311005918285138E-2</v>
      </c>
    </row>
    <row r="106" spans="2:8">
      <c r="B106" s="127" t="s">
        <v>466</v>
      </c>
      <c r="C106" s="240">
        <f>IFERROR('3. Statement of pipeline assets'!D80/'3. Statement of pipeline assets'!D100,0)</f>
        <v>0.97522802505549244</v>
      </c>
      <c r="D106" s="240">
        <f>IFERROR('4. Recovered capital'!E16/'4. Recovered capital'!E24,0)</f>
        <v>0.95368899408171492</v>
      </c>
    </row>
    <row r="107" spans="2:8" ht="25.5">
      <c r="B107" s="127"/>
      <c r="C107" s="228" t="s">
        <v>467</v>
      </c>
      <c r="D107" s="365"/>
    </row>
    <row r="108" spans="2:8">
      <c r="B108" s="127" t="s">
        <v>468</v>
      </c>
      <c r="C108" s="245">
        <f>IFERROR('2. Revenues and expenses'!D16/'2. Revenues and expenses'!D20,0)</f>
        <v>1</v>
      </c>
      <c r="D108" s="365"/>
    </row>
    <row r="109" spans="2:8">
      <c r="B109" s="127" t="s">
        <v>469</v>
      </c>
      <c r="C109" s="245">
        <f>IFERROR('2. Revenues and expenses'!D19/'2. Revenues and expenses'!D20,0)</f>
        <v>0</v>
      </c>
      <c r="D109" s="365"/>
    </row>
    <row r="110" spans="2:8">
      <c r="B110" s="127" t="s">
        <v>470</v>
      </c>
      <c r="C110" s="245">
        <f>IFERROR('2. Revenues and expenses'!D30/'2. Revenues and expenses'!D42,0)</f>
        <v>0.56669984486245117</v>
      </c>
      <c r="D110" s="365"/>
    </row>
    <row r="111" spans="2:8">
      <c r="B111" s="127" t="s">
        <v>471</v>
      </c>
      <c r="C111" s="245">
        <f>IFERROR('2. Revenues and expenses'!D41/'2. Revenues and expenses'!D42,0)</f>
        <v>0.43330015513754883</v>
      </c>
      <c r="D111" s="365"/>
    </row>
    <row r="112" spans="2:8">
      <c r="B112" s="362"/>
    </row>
    <row r="113" spans="2:5">
      <c r="B113" s="362"/>
    </row>
    <row r="114" spans="2:5" ht="25.5">
      <c r="B114" s="228" t="s">
        <v>472</v>
      </c>
      <c r="C114" s="228" t="s">
        <v>467</v>
      </c>
      <c r="D114" s="228" t="s">
        <v>473</v>
      </c>
    </row>
    <row r="115" spans="2:5">
      <c r="B115" s="127" t="s">
        <v>474</v>
      </c>
      <c r="C115" s="270">
        <f>'2. Revenues and expenses'!F24</f>
        <v>-1572690.43</v>
      </c>
      <c r="D115" s="270">
        <f>'3.3 Depreciation amortisation'!N53</f>
        <v>-1572690.43</v>
      </c>
      <c r="E115" s="401"/>
    </row>
    <row r="116" spans="2:5">
      <c r="B116" s="127" t="s">
        <v>475</v>
      </c>
      <c r="C116" s="270">
        <f>'2. Revenues and expenses'!F35+'2.4 Shared costs'!H20</f>
        <v>-446674.94085359864</v>
      </c>
      <c r="D116" s="270">
        <f>'3.3 Depreciation amortisation'!M84</f>
        <v>-446674.94085359864</v>
      </c>
    </row>
  </sheetData>
  <mergeCells count="2">
    <mergeCell ref="C66:E66"/>
    <mergeCell ref="F66:H66"/>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009999"/>
  </sheetPr>
  <dimension ref="B1:H36"/>
  <sheetViews>
    <sheetView zoomScaleNormal="100" workbookViewId="0"/>
  </sheetViews>
  <sheetFormatPr defaultColWidth="9.140625" defaultRowHeight="12.75"/>
  <cols>
    <col min="1" max="1" width="12" style="16" customWidth="1"/>
    <col min="2" max="2" width="54.85546875" style="16" customWidth="1"/>
    <col min="3" max="4" width="42.85546875" style="16" customWidth="1"/>
    <col min="5" max="5" width="6.85546875" style="16" customWidth="1"/>
    <col min="6" max="8" width="19.85546875" style="16" customWidth="1"/>
    <col min="9" max="9" width="18.140625" style="16" customWidth="1"/>
    <col min="10" max="16384" width="9.140625" style="16"/>
  </cols>
  <sheetData>
    <row r="1" spans="2:8" ht="20.25">
      <c r="B1" s="17" t="s">
        <v>100</v>
      </c>
      <c r="C1" s="15"/>
      <c r="D1" s="15"/>
      <c r="E1" s="15"/>
      <c r="F1" s="15"/>
      <c r="G1" s="15"/>
    </row>
    <row r="2" spans="2:8" ht="15">
      <c r="B2" s="45" t="str">
        <f>Tradingname</f>
        <v>APA OPERATIONS PTY LIMITED</v>
      </c>
      <c r="C2" s="46"/>
    </row>
    <row r="3" spans="2:8" ht="15">
      <c r="B3" s="47" t="s">
        <v>240</v>
      </c>
      <c r="C3" s="48" t="str">
        <f>TEXT(Yearstart,"dd/mm/yyyy")&amp;" to "&amp;TEXT(Yearending,"dd/mm/yyyy")</f>
        <v>01/07/2024 to 30/06/2025</v>
      </c>
    </row>
    <row r="4" spans="2:8" ht="20.25">
      <c r="B4" s="14"/>
    </row>
    <row r="5" spans="2:8" ht="15.75">
      <c r="B5" s="26" t="s">
        <v>184</v>
      </c>
    </row>
    <row r="6" spans="2:8">
      <c r="B6" s="18"/>
      <c r="C6" s="21"/>
      <c r="D6" s="21"/>
      <c r="E6" s="22"/>
      <c r="F6" s="27"/>
      <c r="G6" s="23"/>
      <c r="H6" s="23"/>
    </row>
    <row r="7" spans="2:8" ht="13.5" customHeight="1">
      <c r="B7" s="127" t="s">
        <v>30</v>
      </c>
      <c r="C7" s="90" t="s">
        <v>591</v>
      </c>
    </row>
    <row r="8" spans="2:8" ht="13.5" customHeight="1">
      <c r="B8" s="127" t="s">
        <v>180</v>
      </c>
      <c r="C8" s="341">
        <v>85</v>
      </c>
    </row>
    <row r="9" spans="2:8" ht="13.5" customHeight="1">
      <c r="B9" s="127" t="s">
        <v>31</v>
      </c>
      <c r="C9" s="341">
        <v>6</v>
      </c>
    </row>
    <row r="10" spans="2:8" ht="13.5" customHeight="1">
      <c r="B10" s="127" t="s">
        <v>32</v>
      </c>
      <c r="C10" s="91" t="s">
        <v>564</v>
      </c>
    </row>
    <row r="12" spans="2:8" ht="15.75">
      <c r="B12" s="26" t="s">
        <v>185</v>
      </c>
    </row>
    <row r="14" spans="2:8">
      <c r="B14" s="87" t="s">
        <v>33</v>
      </c>
      <c r="C14" s="88" t="s">
        <v>130</v>
      </c>
      <c r="D14" s="88" t="s">
        <v>44</v>
      </c>
    </row>
    <row r="15" spans="2:8" ht="14.25">
      <c r="B15" s="124" t="s">
        <v>34</v>
      </c>
      <c r="C15" s="125"/>
      <c r="D15" s="126"/>
    </row>
    <row r="16" spans="2:8">
      <c r="B16" s="244" t="s">
        <v>476</v>
      </c>
      <c r="C16" s="92" t="s">
        <v>1807</v>
      </c>
      <c r="D16" s="92" t="s">
        <v>1807</v>
      </c>
    </row>
    <row r="17" spans="2:4">
      <c r="B17" s="127" t="s">
        <v>35</v>
      </c>
      <c r="C17" s="92" t="s">
        <v>1807</v>
      </c>
      <c r="D17" s="92" t="s">
        <v>500</v>
      </c>
    </row>
    <row r="18" spans="2:4">
      <c r="B18" s="127" t="s">
        <v>36</v>
      </c>
      <c r="C18" s="92" t="s">
        <v>500</v>
      </c>
      <c r="D18" s="92" t="s">
        <v>500</v>
      </c>
    </row>
    <row r="19" spans="2:4" ht="14.25">
      <c r="B19" s="124" t="s">
        <v>237</v>
      </c>
      <c r="C19" s="125"/>
      <c r="D19" s="126"/>
    </row>
    <row r="20" spans="2:4">
      <c r="B20" s="244" t="s">
        <v>477</v>
      </c>
      <c r="C20" s="92" t="s">
        <v>500</v>
      </c>
      <c r="D20" s="92" t="s">
        <v>500</v>
      </c>
    </row>
    <row r="21" spans="2:4">
      <c r="B21" s="244" t="s">
        <v>478</v>
      </c>
      <c r="C21" s="92" t="s">
        <v>500</v>
      </c>
      <c r="D21" s="92" t="s">
        <v>500</v>
      </c>
    </row>
    <row r="22" spans="2:4" ht="14.25">
      <c r="B22" s="124" t="s">
        <v>37</v>
      </c>
      <c r="C22" s="125"/>
      <c r="D22" s="126"/>
    </row>
    <row r="23" spans="2:4">
      <c r="B23" s="127" t="s">
        <v>38</v>
      </c>
      <c r="C23" s="92" t="s">
        <v>500</v>
      </c>
      <c r="D23" s="92" t="s">
        <v>500</v>
      </c>
    </row>
    <row r="24" spans="2:4">
      <c r="B24" s="127" t="s">
        <v>39</v>
      </c>
      <c r="C24" s="92" t="s">
        <v>500</v>
      </c>
      <c r="D24" s="92" t="s">
        <v>500</v>
      </c>
    </row>
    <row r="25" spans="2:4" ht="14.25">
      <c r="B25" s="124" t="s">
        <v>40</v>
      </c>
      <c r="C25" s="125"/>
      <c r="D25" s="126"/>
    </row>
    <row r="26" spans="2:4">
      <c r="B26" s="127" t="s">
        <v>41</v>
      </c>
      <c r="C26" s="92" t="s">
        <v>500</v>
      </c>
      <c r="D26" s="92" t="s">
        <v>500</v>
      </c>
    </row>
    <row r="27" spans="2:4">
      <c r="B27" s="127" t="s">
        <v>42</v>
      </c>
      <c r="C27" s="92" t="s">
        <v>500</v>
      </c>
      <c r="D27" s="92" t="s">
        <v>500</v>
      </c>
    </row>
    <row r="28" spans="2:4" ht="14.25">
      <c r="B28" s="124" t="s">
        <v>43</v>
      </c>
      <c r="C28" s="125"/>
      <c r="D28" s="126"/>
    </row>
    <row r="29" spans="2:4">
      <c r="B29" s="49" t="s">
        <v>182</v>
      </c>
      <c r="C29" s="92"/>
      <c r="D29" s="92"/>
    </row>
    <row r="30" spans="2:4">
      <c r="B30" s="49" t="s">
        <v>182</v>
      </c>
      <c r="C30" s="92"/>
      <c r="D30" s="92"/>
    </row>
    <row r="31" spans="2:4">
      <c r="B31" s="49" t="s">
        <v>182</v>
      </c>
      <c r="C31" s="92"/>
      <c r="D31" s="92"/>
    </row>
    <row r="32" spans="2:4">
      <c r="B32" s="49" t="s">
        <v>182</v>
      </c>
      <c r="C32" s="92"/>
      <c r="D32" s="92"/>
    </row>
    <row r="33" spans="2:4">
      <c r="B33" s="49" t="s">
        <v>182</v>
      </c>
      <c r="C33" s="92"/>
      <c r="D33" s="92"/>
    </row>
    <row r="34" spans="2:4">
      <c r="B34" s="49" t="s">
        <v>182</v>
      </c>
      <c r="C34" s="92"/>
      <c r="D34" s="92"/>
    </row>
    <row r="35" spans="2:4">
      <c r="B35" s="49" t="s">
        <v>182</v>
      </c>
      <c r="C35" s="92"/>
      <c r="D35" s="92"/>
    </row>
    <row r="36" spans="2:4">
      <c r="B36" s="49" t="s">
        <v>182</v>
      </c>
      <c r="C36" s="92"/>
      <c r="D36" s="92"/>
    </row>
  </sheetData>
  <dataValidations count="2">
    <dataValidation type="list" allowBlank="1" showInputMessage="1" showErrorMessage="1" sqref="C10" xr:uid="{00000000-0002-0000-0400-000000000000}">
      <formula1>"Distribution,Transmission"</formula1>
    </dataValidation>
    <dataValidation type="list" allowBlank="1" showInputMessage="1" showErrorMessage="1" sqref="C29:D36 C20:D21 C23:D24 C16:D18 C26:D27" xr:uid="{00000000-0002-0000-0400-000001000000}">
      <formula1>"Yes,No"</formula1>
    </dataValidation>
  </dataValidations>
  <pageMargins left="0.75" right="0.75" top="1" bottom="1" header="0.5" footer="0.5"/>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009999"/>
  </sheetPr>
  <dimension ref="B1:G10"/>
  <sheetViews>
    <sheetView zoomScaleNormal="100" workbookViewId="0"/>
  </sheetViews>
  <sheetFormatPr defaultColWidth="9.140625" defaultRowHeight="12.75"/>
  <cols>
    <col min="1" max="1" width="12" style="16" customWidth="1"/>
    <col min="2" max="2" width="37.5703125" style="16" customWidth="1"/>
    <col min="3" max="3" width="42.85546875" style="16" customWidth="1"/>
    <col min="4" max="4" width="6.85546875" style="16" customWidth="1"/>
    <col min="5" max="7" width="19.85546875" style="16" customWidth="1"/>
    <col min="8" max="8" width="18.140625" style="16" customWidth="1"/>
    <col min="9" max="16384" width="9.140625" style="16"/>
  </cols>
  <sheetData>
    <row r="1" spans="2:7" ht="20.25">
      <c r="B1" s="17" t="s">
        <v>94</v>
      </c>
      <c r="C1" s="15"/>
      <c r="D1" s="15"/>
      <c r="E1" s="15"/>
      <c r="F1" s="15"/>
      <c r="G1" s="15"/>
    </row>
    <row r="2" spans="2:7" ht="15">
      <c r="B2" s="45" t="str">
        <f>Tradingname</f>
        <v>APA OPERATIONS PTY LIMITED</v>
      </c>
      <c r="C2" s="46"/>
    </row>
    <row r="3" spans="2:7" ht="15">
      <c r="B3" s="47" t="s">
        <v>240</v>
      </c>
      <c r="C3" s="48" t="str">
        <f>TEXT(Yearstart,"dd/mm/yyyy")&amp;" to "&amp;TEXT(Yearending,"dd/mm/yyyy")</f>
        <v>01/07/2024 to 30/06/2025</v>
      </c>
    </row>
    <row r="4" spans="2:7" ht="14.25" customHeight="1">
      <c r="B4" s="14"/>
    </row>
    <row r="5" spans="2:7" ht="15.75">
      <c r="B5" s="26" t="s">
        <v>224</v>
      </c>
    </row>
    <row r="6" spans="2:7">
      <c r="B6" s="18"/>
      <c r="C6" s="21"/>
      <c r="D6" s="22"/>
      <c r="E6" s="27"/>
      <c r="F6" s="23"/>
      <c r="G6" s="23"/>
    </row>
    <row r="7" spans="2:7" ht="57" customHeight="1">
      <c r="B7" s="87"/>
      <c r="C7" s="93" t="s">
        <v>98</v>
      </c>
    </row>
    <row r="8" spans="2:7" ht="13.5" customHeight="1">
      <c r="B8" s="127" t="s">
        <v>95</v>
      </c>
      <c r="C8" s="274">
        <f>'2. Revenues and expenses'!F43</f>
        <v>7061519.7150693405</v>
      </c>
    </row>
    <row r="9" spans="2:7" ht="13.5" customHeight="1">
      <c r="B9" s="127" t="s">
        <v>96</v>
      </c>
      <c r="C9" s="274">
        <f>'3. Statement of pipeline assets'!$D$100</f>
        <v>67679184.123863861</v>
      </c>
    </row>
    <row r="10" spans="2:7" ht="13.5" customHeight="1">
      <c r="B10" s="127" t="s">
        <v>97</v>
      </c>
      <c r="C10" s="353">
        <f>IFERROR(C8/C9,0)</f>
        <v>0.10433813300919255</v>
      </c>
    </row>
  </sheetData>
  <pageMargins left="0.75" right="0.75" top="1" bottom="1" header="0.5" footer="0.5"/>
  <pageSetup paperSize="9" scale="59" orientation="landscape" r:id="rId1"/>
  <headerFooter alignWithMargins="0"/>
  <colBreaks count="1" manualBreakCount="1">
    <brk id="4" max="2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rgb="FF009999"/>
    <pageSetUpPr fitToPage="1"/>
  </sheetPr>
  <dimension ref="A1:K52"/>
  <sheetViews>
    <sheetView zoomScaleNormal="100" workbookViewId="0"/>
  </sheetViews>
  <sheetFormatPr defaultColWidth="9.140625" defaultRowHeight="12.75"/>
  <cols>
    <col min="1" max="1" width="12" style="16" customWidth="1"/>
    <col min="2" max="2" width="19.140625" style="16" customWidth="1"/>
    <col min="3" max="3" width="43.42578125" style="16" customWidth="1"/>
    <col min="4" max="9" width="20.85546875" style="16" customWidth="1"/>
    <col min="10" max="10" width="10.42578125" style="16" bestFit="1" customWidth="1"/>
    <col min="11" max="11" width="13.140625" style="16" customWidth="1"/>
    <col min="12" max="16384" width="9.140625" style="16"/>
  </cols>
  <sheetData>
    <row r="1" spans="1:9" ht="20.25">
      <c r="B1" s="451" t="s">
        <v>195</v>
      </c>
      <c r="C1" s="451"/>
      <c r="D1" s="451"/>
      <c r="E1" s="15"/>
      <c r="F1" s="15"/>
      <c r="G1" s="15"/>
      <c r="H1" s="15"/>
      <c r="I1" s="15"/>
    </row>
    <row r="2" spans="1:9" ht="18" customHeight="1">
      <c r="B2" s="45" t="str">
        <f>Tradingname</f>
        <v>APA OPERATIONS PTY LIMITED</v>
      </c>
      <c r="C2" s="46"/>
      <c r="I2" s="41"/>
    </row>
    <row r="3" spans="1:9" ht="15">
      <c r="B3" s="47" t="s">
        <v>240</v>
      </c>
      <c r="C3" s="48" t="str">
        <f>TEXT(Yearstart,"dd/mm/yyyy")&amp;" to "&amp;TEXT(Yearending,"dd/mm/yyyy")</f>
        <v>01/07/2024 to 30/06/2025</v>
      </c>
    </row>
    <row r="4" spans="1:9" ht="12.75" customHeight="1">
      <c r="B4" s="14"/>
      <c r="D4" s="38"/>
      <c r="G4" s="38"/>
    </row>
    <row r="5" spans="1:9" ht="15.75">
      <c r="B5" s="447" t="s">
        <v>225</v>
      </c>
      <c r="C5" s="447"/>
      <c r="D5" s="447"/>
    </row>
    <row r="6" spans="1:9">
      <c r="B6" s="18"/>
      <c r="C6" s="19"/>
      <c r="D6" s="20"/>
      <c r="E6" s="20"/>
      <c r="F6" s="20"/>
      <c r="G6" s="20"/>
      <c r="H6" s="20"/>
      <c r="I6" s="20"/>
    </row>
    <row r="7" spans="1:9" ht="30.75" customHeight="1">
      <c r="B7" s="88"/>
      <c r="C7" s="88"/>
      <c r="D7" s="448" t="s">
        <v>231</v>
      </c>
      <c r="E7" s="449"/>
      <c r="F7" s="450"/>
      <c r="G7" s="448" t="s">
        <v>232</v>
      </c>
      <c r="H7" s="449"/>
      <c r="I7" s="450"/>
    </row>
    <row r="8" spans="1:9" ht="51" customHeight="1">
      <c r="B8" s="87" t="s">
        <v>223</v>
      </c>
      <c r="C8" s="88" t="s">
        <v>19</v>
      </c>
      <c r="D8" s="94" t="s">
        <v>57</v>
      </c>
      <c r="E8" s="94" t="s">
        <v>58</v>
      </c>
      <c r="F8" s="94" t="s">
        <v>25</v>
      </c>
      <c r="G8" s="94" t="s">
        <v>57</v>
      </c>
      <c r="H8" s="94" t="s">
        <v>58</v>
      </c>
      <c r="I8" s="94" t="s">
        <v>25</v>
      </c>
    </row>
    <row r="9" spans="1:9">
      <c r="B9" s="97"/>
      <c r="C9" s="95"/>
      <c r="D9" s="96" t="s">
        <v>183</v>
      </c>
      <c r="E9" s="96" t="s">
        <v>183</v>
      </c>
      <c r="F9" s="96" t="s">
        <v>183</v>
      </c>
      <c r="G9" s="96" t="s">
        <v>183</v>
      </c>
      <c r="H9" s="96" t="s">
        <v>183</v>
      </c>
      <c r="I9" s="96" t="s">
        <v>183</v>
      </c>
    </row>
    <row r="10" spans="1:9">
      <c r="B10" s="151"/>
      <c r="C10" s="129" t="s">
        <v>45</v>
      </c>
      <c r="D10" s="130"/>
      <c r="E10" s="130"/>
      <c r="F10" s="130"/>
      <c r="G10" s="130"/>
      <c r="H10" s="130"/>
      <c r="I10" s="131"/>
    </row>
    <row r="11" spans="1:9">
      <c r="B11" s="370" t="s">
        <v>597</v>
      </c>
      <c r="C11" s="132" t="s">
        <v>129</v>
      </c>
      <c r="D11" s="265">
        <f>'2.1 Revenue by service'!D21</f>
        <v>6825590.3000000026</v>
      </c>
      <c r="E11" s="265">
        <f>'2.1 Revenue by service'!E21</f>
        <v>6519573.0800000001</v>
      </c>
      <c r="F11" s="265">
        <f t="shared" ref="F11:F16" si="0">SUM(D11:E11)</f>
        <v>13345163.380000003</v>
      </c>
      <c r="G11" s="265">
        <f>'2.1 Revenue by service'!G21</f>
        <v>6673714.9900000002</v>
      </c>
      <c r="H11" s="265">
        <f>'2.1 Revenue by service'!H21</f>
        <v>6462889.2599999998</v>
      </c>
      <c r="I11" s="265">
        <f>SUM(G11:H11)</f>
        <v>13136604.25</v>
      </c>
    </row>
    <row r="12" spans="1:9">
      <c r="A12" s="200"/>
      <c r="B12" s="149"/>
      <c r="C12" s="312" t="s">
        <v>46</v>
      </c>
      <c r="D12" s="265">
        <f>'2.2 Revenue contributions '!C15</f>
        <v>0</v>
      </c>
      <c r="E12" s="265">
        <f>'2.2 Revenue contributions '!D15</f>
        <v>0</v>
      </c>
      <c r="F12" s="265">
        <f t="shared" si="0"/>
        <v>0</v>
      </c>
      <c r="G12" s="266">
        <v>0</v>
      </c>
      <c r="H12" s="266">
        <v>0</v>
      </c>
      <c r="I12" s="265">
        <f>SUM(G12:H12)</f>
        <v>0</v>
      </c>
    </row>
    <row r="13" spans="1:9">
      <c r="A13" s="200"/>
      <c r="B13" s="149"/>
      <c r="C13" s="312" t="s">
        <v>479</v>
      </c>
      <c r="D13" s="265">
        <f>'2.2 Revenue contributions '!D27</f>
        <v>0</v>
      </c>
      <c r="E13" s="265"/>
      <c r="F13" s="265">
        <f t="shared" si="0"/>
        <v>0</v>
      </c>
      <c r="G13" s="266">
        <v>0</v>
      </c>
      <c r="H13" s="265">
        <v>0</v>
      </c>
      <c r="I13" s="265">
        <f>SUM(G13:H13)</f>
        <v>0</v>
      </c>
    </row>
    <row r="14" spans="1:9">
      <c r="B14" s="149"/>
      <c r="C14" s="312" t="s">
        <v>20</v>
      </c>
      <c r="D14" s="266">
        <v>0</v>
      </c>
      <c r="E14" s="266">
        <v>0</v>
      </c>
      <c r="F14" s="265">
        <f t="shared" si="0"/>
        <v>0</v>
      </c>
      <c r="G14" s="266">
        <v>0</v>
      </c>
      <c r="H14" s="266">
        <v>0</v>
      </c>
      <c r="I14" s="265">
        <f>SUM(G14:H14)</f>
        <v>0</v>
      </c>
    </row>
    <row r="15" spans="1:9">
      <c r="B15" s="370" t="s">
        <v>376</v>
      </c>
      <c r="C15" s="132" t="s">
        <v>48</v>
      </c>
      <c r="D15" s="266">
        <v>7792.7099999999982</v>
      </c>
      <c r="E15" s="266">
        <v>0</v>
      </c>
      <c r="F15" s="265">
        <f t="shared" si="0"/>
        <v>7792.7099999999982</v>
      </c>
      <c r="G15" s="266">
        <v>4238874.33</v>
      </c>
      <c r="H15" s="266">
        <v>0</v>
      </c>
      <c r="I15" s="265">
        <f>SUM(G15:H15)</f>
        <v>4238874.33</v>
      </c>
    </row>
    <row r="16" spans="1:9">
      <c r="B16" s="261"/>
      <c r="C16" s="133" t="s">
        <v>47</v>
      </c>
      <c r="D16" s="267">
        <f>SUM(D11:D15)</f>
        <v>6833383.0100000026</v>
      </c>
      <c r="E16" s="267">
        <f>SUM(E11:E15)</f>
        <v>6519573.0800000001</v>
      </c>
      <c r="F16" s="265">
        <f t="shared" si="0"/>
        <v>13352956.090000004</v>
      </c>
      <c r="G16" s="267">
        <f>SUM(G11:G15)</f>
        <v>10912589.32</v>
      </c>
      <c r="H16" s="267">
        <f>SUM(H11:H15)</f>
        <v>6462889.2599999998</v>
      </c>
      <c r="I16" s="267">
        <f>SUM(I11:I15)</f>
        <v>17375478.579999998</v>
      </c>
    </row>
    <row r="17" spans="1:10">
      <c r="B17" s="262"/>
      <c r="C17" s="129" t="s">
        <v>53</v>
      </c>
      <c r="D17" s="268"/>
      <c r="E17" s="268"/>
      <c r="F17" s="268"/>
      <c r="G17" s="268"/>
      <c r="H17" s="268"/>
      <c r="I17" s="269"/>
    </row>
    <row r="18" spans="1:10">
      <c r="B18" s="263"/>
      <c r="C18" s="132" t="s">
        <v>21</v>
      </c>
      <c r="D18" s="265">
        <f>'2.3 Indirect revenue'!G36</f>
        <v>0</v>
      </c>
      <c r="E18" s="265">
        <f>'2.3 Indirect revenue'!H36</f>
        <v>0</v>
      </c>
      <c r="F18" s="265">
        <f>SUM(D18:E18)</f>
        <v>0</v>
      </c>
      <c r="G18" s="266">
        <v>0</v>
      </c>
      <c r="H18" s="266">
        <v>0</v>
      </c>
      <c r="I18" s="265">
        <f>SUM(G18:H18)</f>
        <v>0</v>
      </c>
    </row>
    <row r="19" spans="1:10">
      <c r="B19" s="261"/>
      <c r="C19" s="133" t="s">
        <v>49</v>
      </c>
      <c r="D19" s="267">
        <f t="shared" ref="D19:I19" si="1">SUM(D18:D18)</f>
        <v>0</v>
      </c>
      <c r="E19" s="267">
        <f t="shared" si="1"/>
        <v>0</v>
      </c>
      <c r="F19" s="267">
        <f t="shared" si="1"/>
        <v>0</v>
      </c>
      <c r="G19" s="267">
        <f t="shared" si="1"/>
        <v>0</v>
      </c>
      <c r="H19" s="267">
        <f t="shared" si="1"/>
        <v>0</v>
      </c>
      <c r="I19" s="267">
        <f t="shared" si="1"/>
        <v>0</v>
      </c>
    </row>
    <row r="20" spans="1:10">
      <c r="B20" s="261"/>
      <c r="C20" s="133" t="s">
        <v>22</v>
      </c>
      <c r="D20" s="267">
        <f t="shared" ref="D20:I20" si="2">D16+D19</f>
        <v>6833383.0100000026</v>
      </c>
      <c r="E20" s="267">
        <f t="shared" si="2"/>
        <v>6519573.0800000001</v>
      </c>
      <c r="F20" s="267">
        <f t="shared" si="2"/>
        <v>13352956.090000004</v>
      </c>
      <c r="G20" s="267">
        <f t="shared" si="2"/>
        <v>10912589.32</v>
      </c>
      <c r="H20" s="267">
        <f t="shared" si="2"/>
        <v>6462889.2599999998</v>
      </c>
      <c r="I20" s="267">
        <f t="shared" si="2"/>
        <v>17375478.579999998</v>
      </c>
    </row>
    <row r="21" spans="1:10">
      <c r="B21" s="262"/>
      <c r="C21" s="129" t="s">
        <v>59</v>
      </c>
      <c r="D21" s="268"/>
      <c r="E21" s="268"/>
      <c r="F21" s="268"/>
      <c r="G21" s="268"/>
      <c r="H21" s="268"/>
      <c r="I21" s="269"/>
    </row>
    <row r="22" spans="1:10">
      <c r="B22" s="370" t="s">
        <v>598</v>
      </c>
      <c r="C22" s="132" t="s">
        <v>131</v>
      </c>
      <c r="D22" s="266">
        <v>0</v>
      </c>
      <c r="E22" s="266">
        <v>0</v>
      </c>
      <c r="F22" s="265">
        <f t="shared" ref="F22:F29" si="3">SUM(D22:E22)</f>
        <v>0</v>
      </c>
      <c r="G22" s="266">
        <v>-893.67073504242148</v>
      </c>
      <c r="H22" s="266">
        <v>-865.43926495757842</v>
      </c>
      <c r="I22" s="265">
        <f t="shared" ref="I22:I27" si="4">SUM(G22:H22)</f>
        <v>-1759.11</v>
      </c>
      <c r="J22" s="400"/>
    </row>
    <row r="23" spans="1:10">
      <c r="B23" s="370" t="s">
        <v>598</v>
      </c>
      <c r="C23" s="132" t="s">
        <v>132</v>
      </c>
      <c r="D23" s="266">
        <v>-1076415.8300472037</v>
      </c>
      <c r="E23" s="266">
        <v>-1026983.509952796</v>
      </c>
      <c r="F23" s="265">
        <f t="shared" si="3"/>
        <v>-2103399.34</v>
      </c>
      <c r="G23" s="266">
        <v>-1383781.9684608425</v>
      </c>
      <c r="H23" s="266">
        <v>-1340067.6587999212</v>
      </c>
      <c r="I23" s="265">
        <f t="shared" si="4"/>
        <v>-2723849.6272607637</v>
      </c>
      <c r="J23" s="400"/>
    </row>
    <row r="24" spans="1:10">
      <c r="B24" s="370" t="s">
        <v>599</v>
      </c>
      <c r="C24" s="132" t="s">
        <v>23</v>
      </c>
      <c r="D24" s="266">
        <v>-804825.23809090094</v>
      </c>
      <c r="E24" s="266">
        <v>-767865.191909099</v>
      </c>
      <c r="F24" s="265">
        <f t="shared" si="3"/>
        <v>-1572690.43</v>
      </c>
      <c r="G24" s="266">
        <v>-764266.33137273905</v>
      </c>
      <c r="H24" s="266">
        <v>-740122.80599481775</v>
      </c>
      <c r="I24" s="265">
        <f t="shared" si="4"/>
        <v>-1504389.1373675568</v>
      </c>
      <c r="J24" s="400"/>
    </row>
    <row r="25" spans="1:10">
      <c r="B25" s="370" t="s">
        <v>598</v>
      </c>
      <c r="C25" s="132" t="s">
        <v>50</v>
      </c>
      <c r="D25" s="266">
        <v>-14854.835327963954</v>
      </c>
      <c r="E25" s="266">
        <v>-14172.655677327051</v>
      </c>
      <c r="F25" s="265">
        <f t="shared" si="3"/>
        <v>-29027.491005291005</v>
      </c>
      <c r="G25" s="266">
        <v>-27174.364780266937</v>
      </c>
      <c r="H25" s="266">
        <v>-26315.914082166921</v>
      </c>
      <c r="I25" s="265">
        <f t="shared" si="4"/>
        <v>-53490.278862433857</v>
      </c>
      <c r="J25" s="400"/>
    </row>
    <row r="26" spans="1:10">
      <c r="B26" s="370" t="s">
        <v>598</v>
      </c>
      <c r="C26" s="132" t="s">
        <v>51</v>
      </c>
      <c r="D26" s="266">
        <v>-17690.833702010816</v>
      </c>
      <c r="E26" s="266">
        <v>-16878.416297989184</v>
      </c>
      <c r="F26" s="265">
        <f t="shared" si="3"/>
        <v>-34569.25</v>
      </c>
      <c r="G26" s="266">
        <v>-5655.0376213956279</v>
      </c>
      <c r="H26" s="266">
        <v>-5476.3923786043724</v>
      </c>
      <c r="I26" s="265">
        <f t="shared" si="4"/>
        <v>-11131.43</v>
      </c>
      <c r="J26" s="400"/>
    </row>
    <row r="27" spans="1:10">
      <c r="B27" s="370" t="s">
        <v>598</v>
      </c>
      <c r="C27" s="132" t="s">
        <v>52</v>
      </c>
      <c r="D27" s="266">
        <v>0</v>
      </c>
      <c r="E27" s="266">
        <v>0</v>
      </c>
      <c r="F27" s="265">
        <f t="shared" si="3"/>
        <v>0</v>
      </c>
      <c r="G27" s="266">
        <v>0</v>
      </c>
      <c r="H27" s="266">
        <v>0</v>
      </c>
      <c r="I27" s="265">
        <f t="shared" si="4"/>
        <v>0</v>
      </c>
      <c r="J27" s="400"/>
    </row>
    <row r="28" spans="1:10">
      <c r="B28" s="370" t="s">
        <v>598</v>
      </c>
      <c r="C28" s="132" t="s">
        <v>65</v>
      </c>
      <c r="D28" s="266">
        <v>-1695.7878935283013</v>
      </c>
      <c r="E28" s="266">
        <v>-1617.9121064716985</v>
      </c>
      <c r="F28" s="265">
        <f>SUM(D28:E28)</f>
        <v>-3313.7</v>
      </c>
      <c r="G28" s="266">
        <v>-2527.2535517923739</v>
      </c>
      <c r="H28" s="266">
        <v>-2447.4164482076253</v>
      </c>
      <c r="I28" s="265">
        <f>SUM(G28:H28)</f>
        <v>-4974.6699999999992</v>
      </c>
      <c r="J28" s="400"/>
    </row>
    <row r="29" spans="1:10">
      <c r="B29" s="370" t="s">
        <v>598</v>
      </c>
      <c r="C29" s="134" t="s">
        <v>62</v>
      </c>
      <c r="D29" s="266">
        <v>-398669.02794639161</v>
      </c>
      <c r="E29" s="266">
        <v>-380360.92205360834</v>
      </c>
      <c r="F29" s="265">
        <f t="shared" si="3"/>
        <v>-779029.95</v>
      </c>
      <c r="G29" s="266">
        <v>-814412.3861714626</v>
      </c>
      <c r="H29" s="266">
        <v>-788684.72382853727</v>
      </c>
      <c r="I29" s="265">
        <f>SUM(G29:H29)</f>
        <v>-1603097.1099999999</v>
      </c>
      <c r="J29" s="400"/>
    </row>
    <row r="30" spans="1:10">
      <c r="B30" s="261"/>
      <c r="C30" s="133" t="s">
        <v>60</v>
      </c>
      <c r="D30" s="267">
        <f t="shared" ref="D30:I30" si="5">SUM(D22:D29)</f>
        <v>-2314151.5530079994</v>
      </c>
      <c r="E30" s="267">
        <f t="shared" si="5"/>
        <v>-2207878.6079972913</v>
      </c>
      <c r="F30" s="267">
        <f t="shared" si="5"/>
        <v>-4522030.1610052912</v>
      </c>
      <c r="G30" s="267">
        <f t="shared" si="5"/>
        <v>-2998711.0126935411</v>
      </c>
      <c r="H30" s="267">
        <f t="shared" si="5"/>
        <v>-2903980.3507972127</v>
      </c>
      <c r="I30" s="267">
        <f t="shared" si="5"/>
        <v>-5902691.3634907529</v>
      </c>
    </row>
    <row r="31" spans="1:10">
      <c r="B31" s="262"/>
      <c r="C31" s="129" t="s">
        <v>156</v>
      </c>
      <c r="D31" s="268"/>
      <c r="E31" s="268"/>
      <c r="F31" s="268"/>
      <c r="G31" s="268"/>
      <c r="H31" s="268"/>
      <c r="I31" s="269"/>
    </row>
    <row r="32" spans="1:10">
      <c r="A32" s="200"/>
      <c r="B32" s="149"/>
      <c r="C32" s="132" t="s">
        <v>54</v>
      </c>
      <c r="D32" s="265">
        <f>SUMIF('2.4 Shared costs'!$C$9:$C$35,'2. Revenues and expenses'!$C32,'2.4 Shared costs'!$H$9:$H$35)</f>
        <v>0</v>
      </c>
      <c r="E32" s="265">
        <f>SUMIF('2.4 Shared costs'!$C$9:$C$35,'2. Revenues and expenses'!$C32,'2.4 Shared costs'!$I$9:$I$35)</f>
        <v>0</v>
      </c>
      <c r="F32" s="265">
        <f t="shared" ref="F32:F40" si="6">SUM(D32:E32)</f>
        <v>0</v>
      </c>
      <c r="G32" s="266">
        <v>0</v>
      </c>
      <c r="H32" s="266">
        <v>0</v>
      </c>
      <c r="I32" s="265">
        <f t="shared" ref="I32:I40" si="7">SUM(G32:H32)</f>
        <v>0</v>
      </c>
    </row>
    <row r="33" spans="1:11">
      <c r="B33" s="149"/>
      <c r="C33" s="132" t="s">
        <v>63</v>
      </c>
      <c r="D33" s="265">
        <f>SUMIF('2.4 Shared costs'!$C$9:$C$35,'2. Revenues and expenses'!$C33,'2.4 Shared costs'!$H$9:$H$35)</f>
        <v>0</v>
      </c>
      <c r="E33" s="265">
        <f>SUMIF('2.4 Shared costs'!$C$9:$C$35,'2. Revenues and expenses'!$C33,'2.4 Shared costs'!$I$9:$I$35)</f>
        <v>0</v>
      </c>
      <c r="F33" s="265">
        <f t="shared" si="6"/>
        <v>0</v>
      </c>
      <c r="G33" s="266">
        <v>0</v>
      </c>
      <c r="H33" s="266">
        <v>0</v>
      </c>
      <c r="I33" s="265">
        <f t="shared" si="7"/>
        <v>0</v>
      </c>
    </row>
    <row r="34" spans="1:11">
      <c r="B34" s="149"/>
      <c r="C34" s="132" t="s">
        <v>480</v>
      </c>
      <c r="D34" s="265">
        <f>SUMIF('2.4 Shared costs'!$C$9:$C$35,'2. Revenues and expenses'!$C34,'2.4 Shared costs'!$H$9:$H$35)</f>
        <v>0</v>
      </c>
      <c r="E34" s="265">
        <f>SUMIF('2.4 Shared costs'!$C$9:$C$35,'2. Revenues and expenses'!$C34,'2.4 Shared costs'!$I$9:$I$35)</f>
        <v>0</v>
      </c>
      <c r="F34" s="265">
        <f t="shared" si="6"/>
        <v>0</v>
      </c>
      <c r="G34" s="266">
        <v>0</v>
      </c>
      <c r="H34" s="266">
        <v>0</v>
      </c>
      <c r="I34" s="265">
        <f t="shared" si="7"/>
        <v>0</v>
      </c>
    </row>
    <row r="35" spans="1:11">
      <c r="B35" s="370" t="s">
        <v>599</v>
      </c>
      <c r="C35" s="134" t="s">
        <v>55</v>
      </c>
      <c r="D35" s="265">
        <f>SUMIF('2.4 Shared costs'!$C$9:$C$35,'2. Revenues and expenses'!$C35,'2.4 Shared costs'!$H$9:$H$35)</f>
        <v>-361541.83897410997</v>
      </c>
      <c r="E35" s="265">
        <f>SUMIF('2.4 Shared costs'!$C$9:$C$35,'2. Revenues and expenses'!$C35,'2.4 Shared costs'!$I$9:$I$35)</f>
        <v>0</v>
      </c>
      <c r="F35" s="265">
        <f t="shared" si="6"/>
        <v>-361541.83897410997</v>
      </c>
      <c r="G35" s="266">
        <v>-382243.43873056717</v>
      </c>
      <c r="H35" s="266">
        <v>0</v>
      </c>
      <c r="I35" s="265">
        <f t="shared" si="7"/>
        <v>-382243.43873056717</v>
      </c>
    </row>
    <row r="36" spans="1:11">
      <c r="B36" s="149"/>
      <c r="C36" s="134" t="s">
        <v>64</v>
      </c>
      <c r="D36" s="265">
        <f>SUMIF('2.4 Shared costs'!$C$9:$C$35,'2. Revenues and expenses'!$C36,'2.4 Shared costs'!$H$9:$H$35)</f>
        <v>0</v>
      </c>
      <c r="E36" s="265">
        <f>SUMIF('2.4 Shared costs'!$C$9:$C$35,'2. Revenues and expenses'!$C36,'2.4 Shared costs'!$I$9:$I$35)</f>
        <v>0</v>
      </c>
      <c r="F36" s="265">
        <f t="shared" si="6"/>
        <v>0</v>
      </c>
      <c r="G36" s="266">
        <v>0</v>
      </c>
      <c r="H36" s="266">
        <v>0</v>
      </c>
      <c r="I36" s="265">
        <f t="shared" si="7"/>
        <v>0</v>
      </c>
    </row>
    <row r="37" spans="1:11">
      <c r="B37" s="149"/>
      <c r="C37" s="132" t="s">
        <v>133</v>
      </c>
      <c r="D37" s="265">
        <f>SUMIF('2.4 Shared costs'!$C$9:$C$35,'2. Revenues and expenses'!$C37,'2.4 Shared costs'!$H$9:$H$35)</f>
        <v>0</v>
      </c>
      <c r="E37" s="265">
        <f>SUMIF('2.4 Shared costs'!$C$9:$C$35,'2. Revenues and expenses'!$C37,'2.4 Shared costs'!$I$9:$I$35)</f>
        <v>0</v>
      </c>
      <c r="F37" s="265">
        <f t="shared" si="6"/>
        <v>0</v>
      </c>
      <c r="G37" s="266">
        <v>0</v>
      </c>
      <c r="H37" s="266">
        <v>0</v>
      </c>
      <c r="I37" s="265">
        <f t="shared" si="7"/>
        <v>0</v>
      </c>
    </row>
    <row r="38" spans="1:11">
      <c r="B38" s="149"/>
      <c r="C38" s="132" t="s">
        <v>56</v>
      </c>
      <c r="D38" s="265">
        <f>SUMIF('2.4 Shared costs'!$C$9:$C$35,'2. Revenues and expenses'!$C38,'2.4 Shared costs'!$H$9:$H$35)</f>
        <v>0</v>
      </c>
      <c r="E38" s="265">
        <f>SUMIF('2.4 Shared costs'!$C$9:$C$35,'2. Revenues and expenses'!$C38,'2.4 Shared costs'!$I$9:$I$35)</f>
        <v>0</v>
      </c>
      <c r="F38" s="265">
        <f t="shared" si="6"/>
        <v>0</v>
      </c>
      <c r="G38" s="266">
        <v>0</v>
      </c>
      <c r="H38" s="266">
        <v>0</v>
      </c>
      <c r="I38" s="265">
        <f t="shared" si="7"/>
        <v>0</v>
      </c>
    </row>
    <row r="39" spans="1:11">
      <c r="B39" s="370" t="s">
        <v>600</v>
      </c>
      <c r="C39" s="132" t="s">
        <v>481</v>
      </c>
      <c r="D39" s="265">
        <f>SUMIF('2.4 Shared costs'!$C$9:$C$35,'2. Revenues and expenses'!$C39,'2.4 Shared costs'!$H$9:$H$35)</f>
        <v>0</v>
      </c>
      <c r="E39" s="265">
        <f>SUMIF('2.4 Shared costs'!$C$9:$C$35,'2. Revenues and expenses'!$C39,'2.4 Shared costs'!$I$9:$I$35)</f>
        <v>0</v>
      </c>
      <c r="F39" s="265">
        <f t="shared" si="6"/>
        <v>0</v>
      </c>
      <c r="G39" s="266">
        <v>0</v>
      </c>
      <c r="H39" s="266">
        <v>0</v>
      </c>
      <c r="I39" s="265">
        <f t="shared" si="7"/>
        <v>0</v>
      </c>
    </row>
    <row r="40" spans="1:11">
      <c r="B40" s="370" t="s">
        <v>601</v>
      </c>
      <c r="C40" s="134" t="s">
        <v>178</v>
      </c>
      <c r="D40" s="265">
        <f>SUMIF('2.4 Shared costs'!$C$9:$C$35,'2. Revenues and expenses'!$C40,'2.4 Shared costs'!$H$9:$H$35)</f>
        <v>-1407864.3749512623</v>
      </c>
      <c r="E40" s="265">
        <f>SUMIF('2.4 Shared costs'!$C$9:$C$35,'2. Revenues and expenses'!$C40,'2.4 Shared costs'!$I$9:$I$35)</f>
        <v>0</v>
      </c>
      <c r="F40" s="265">
        <f t="shared" si="6"/>
        <v>-1407864.3749512623</v>
      </c>
      <c r="G40" s="266">
        <v>-1556775.6189914467</v>
      </c>
      <c r="H40" s="266">
        <v>0</v>
      </c>
      <c r="I40" s="265">
        <f t="shared" si="7"/>
        <v>-1556775.6189914467</v>
      </c>
    </row>
    <row r="41" spans="1:11">
      <c r="B41" s="261"/>
      <c r="C41" s="133" t="s">
        <v>179</v>
      </c>
      <c r="D41" s="267">
        <f>SUM(D32:D40)</f>
        <v>-1769406.2139253723</v>
      </c>
      <c r="E41" s="267">
        <f>SUM(E32:E40)</f>
        <v>0</v>
      </c>
      <c r="F41" s="267">
        <f>SUM(F32:F40)</f>
        <v>-1769406.2139253723</v>
      </c>
      <c r="G41" s="266">
        <v>-1939019.0577220139</v>
      </c>
      <c r="H41" s="266">
        <v>0</v>
      </c>
      <c r="I41" s="267">
        <f>SUM(I32:I40)</f>
        <v>-1939019.0577220139</v>
      </c>
    </row>
    <row r="42" spans="1:11">
      <c r="B42" s="261"/>
      <c r="C42" s="133" t="s">
        <v>61</v>
      </c>
      <c r="D42" s="267">
        <f>D30+D41</f>
        <v>-4083557.7669333718</v>
      </c>
      <c r="E42" s="267">
        <f>E30+E41</f>
        <v>-2207878.6079972913</v>
      </c>
      <c r="F42" s="267">
        <f>F30+F41</f>
        <v>-6291436.374930663</v>
      </c>
      <c r="G42" s="266">
        <v>-4937730.0704155546</v>
      </c>
      <c r="H42" s="266">
        <v>-2903980.3507972127</v>
      </c>
      <c r="I42" s="267">
        <f>I30+I41</f>
        <v>-7841710.4212127663</v>
      </c>
    </row>
    <row r="43" spans="1:11">
      <c r="A43" s="200"/>
      <c r="B43" s="149"/>
      <c r="C43" s="133" t="s">
        <v>99</v>
      </c>
      <c r="D43" s="265">
        <f>D20+D42</f>
        <v>2749825.2430666308</v>
      </c>
      <c r="E43" s="265">
        <f>E20+E42</f>
        <v>4311694.4720027093</v>
      </c>
      <c r="F43" s="265">
        <f>F20+F42</f>
        <v>7061519.7150693405</v>
      </c>
      <c r="G43" s="266">
        <v>5974859.2495844457</v>
      </c>
      <c r="H43" s="266">
        <v>3558908.9092027871</v>
      </c>
      <c r="I43" s="265">
        <f>I20+I42</f>
        <v>9533768.1587872319</v>
      </c>
    </row>
    <row r="44" spans="1:11">
      <c r="A44" s="23"/>
    </row>
    <row r="47" spans="1:11">
      <c r="E47" s="403"/>
      <c r="F47" s="403"/>
      <c r="I47" s="403"/>
      <c r="K47" s="404"/>
    </row>
    <row r="48" spans="1:11">
      <c r="I48" s="403"/>
      <c r="K48" s="404"/>
    </row>
    <row r="50" spans="6:11">
      <c r="K50" s="404"/>
    </row>
    <row r="52" spans="6:11">
      <c r="F52" s="404"/>
      <c r="I52" s="404"/>
    </row>
  </sheetData>
  <mergeCells count="4">
    <mergeCell ref="B5:D5"/>
    <mergeCell ref="D7:F7"/>
    <mergeCell ref="G7:I7"/>
    <mergeCell ref="B1:D1"/>
  </mergeCells>
  <phoneticPr fontId="41" type="noConversion"/>
  <pageMargins left="0.75" right="0.75" top="1" bottom="1" header="0.5" footer="0.5"/>
  <pageSetup paperSize="9" scale="59" orientation="landscape"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009999"/>
    <pageSetUpPr fitToPage="1"/>
  </sheetPr>
  <dimension ref="B1:I22"/>
  <sheetViews>
    <sheetView zoomScaleNormal="100" workbookViewId="0"/>
  </sheetViews>
  <sheetFormatPr defaultColWidth="9.140625" defaultRowHeight="12.75"/>
  <cols>
    <col min="1" max="1" width="12" style="16" customWidth="1"/>
    <col min="2" max="2" width="24.85546875" style="16" customWidth="1"/>
    <col min="3" max="3" width="43.42578125" style="16" customWidth="1"/>
    <col min="4" max="9" width="20.85546875" style="16" customWidth="1"/>
    <col min="10" max="16384" width="9.140625" style="16"/>
  </cols>
  <sheetData>
    <row r="1" spans="2:9" ht="20.25">
      <c r="B1" s="452" t="s">
        <v>139</v>
      </c>
      <c r="C1" s="452"/>
      <c r="D1" s="15"/>
      <c r="E1" s="15"/>
      <c r="F1" s="15"/>
      <c r="G1" s="15"/>
      <c r="H1" s="15"/>
      <c r="I1" s="15"/>
    </row>
    <row r="2" spans="2:9" ht="16.5" customHeight="1">
      <c r="B2" s="45" t="str">
        <f>Tradingname</f>
        <v>APA OPERATIONS PTY LIMITED</v>
      </c>
      <c r="C2" s="46"/>
      <c r="I2" s="41"/>
    </row>
    <row r="3" spans="2:9" ht="15">
      <c r="B3" s="47" t="s">
        <v>240</v>
      </c>
      <c r="C3" s="48" t="str">
        <f>TEXT(Yearstart,"dd/mm/yyyy")&amp;" to "&amp;TEXT(Yearending,"dd/mm/yyyy")</f>
        <v>01/07/2024 to 30/06/2025</v>
      </c>
    </row>
    <row r="4" spans="2:9" ht="12.75" customHeight="1">
      <c r="B4" s="14"/>
      <c r="D4" s="38"/>
      <c r="G4" s="38"/>
    </row>
    <row r="5" spans="2:9" ht="15.75">
      <c r="B5" s="447" t="s">
        <v>186</v>
      </c>
      <c r="C5" s="447"/>
      <c r="D5" s="447"/>
    </row>
    <row r="6" spans="2:9">
      <c r="B6" s="18"/>
      <c r="C6" s="19"/>
      <c r="D6" s="20"/>
      <c r="E6" s="20"/>
      <c r="F6" s="20"/>
      <c r="G6" s="20"/>
      <c r="H6" s="20"/>
      <c r="I6" s="20"/>
    </row>
    <row r="7" spans="2:9" ht="21" customHeight="1">
      <c r="B7" s="88"/>
      <c r="C7" s="88"/>
      <c r="D7" s="448" t="s">
        <v>231</v>
      </c>
      <c r="E7" s="449"/>
      <c r="F7" s="450"/>
      <c r="G7" s="448" t="s">
        <v>232</v>
      </c>
      <c r="H7" s="449"/>
      <c r="I7" s="450"/>
    </row>
    <row r="8" spans="2:9" ht="51" customHeight="1">
      <c r="B8" s="87" t="s">
        <v>223</v>
      </c>
      <c r="C8" s="88" t="s">
        <v>19</v>
      </c>
      <c r="D8" s="94" t="s">
        <v>57</v>
      </c>
      <c r="E8" s="94" t="s">
        <v>58</v>
      </c>
      <c r="F8" s="94" t="s">
        <v>25</v>
      </c>
      <c r="G8" s="94" t="s">
        <v>57</v>
      </c>
      <c r="H8" s="94" t="s">
        <v>58</v>
      </c>
      <c r="I8" s="94" t="s">
        <v>25</v>
      </c>
    </row>
    <row r="9" spans="2:9" ht="15.75" customHeight="1">
      <c r="B9" s="87"/>
      <c r="C9" s="88"/>
      <c r="D9" s="96" t="s">
        <v>183</v>
      </c>
      <c r="E9" s="96" t="s">
        <v>183</v>
      </c>
      <c r="F9" s="96" t="s">
        <v>183</v>
      </c>
      <c r="G9" s="96" t="s">
        <v>183</v>
      </c>
      <c r="H9" s="96" t="s">
        <v>183</v>
      </c>
      <c r="I9" s="96" t="s">
        <v>183</v>
      </c>
    </row>
    <row r="10" spans="2:9">
      <c r="B10" s="128"/>
      <c r="C10" s="313" t="s">
        <v>139</v>
      </c>
      <c r="D10" s="130"/>
      <c r="E10" s="130"/>
      <c r="F10" s="130"/>
      <c r="G10" s="130"/>
      <c r="H10" s="130"/>
      <c r="I10" s="131"/>
    </row>
    <row r="11" spans="2:9">
      <c r="B11" s="370" t="s">
        <v>597</v>
      </c>
      <c r="C11" s="132" t="s">
        <v>175</v>
      </c>
      <c r="D11" s="266">
        <v>6377654.622211962</v>
      </c>
      <c r="E11" s="266">
        <v>6323985.8876</v>
      </c>
      <c r="F11" s="265">
        <f t="shared" ref="F11:F20" si="0">SUM(D11:E11)</f>
        <v>12701640.509811962</v>
      </c>
      <c r="G11" s="266">
        <v>6426419.951447688</v>
      </c>
      <c r="H11" s="266">
        <v>6269002.5822000001</v>
      </c>
      <c r="I11" s="265">
        <f t="shared" ref="I11:I20" si="1">SUM(G11:H11)</f>
        <v>12695422.533647688</v>
      </c>
    </row>
    <row r="12" spans="2:9">
      <c r="B12" s="370" t="s">
        <v>376</v>
      </c>
      <c r="C12" s="132" t="s">
        <v>155</v>
      </c>
      <c r="D12" s="266">
        <v>299605.50088200002</v>
      </c>
      <c r="E12" s="266">
        <v>0</v>
      </c>
      <c r="F12" s="265">
        <f t="shared" si="0"/>
        <v>299605.50088200002</v>
      </c>
      <c r="G12" s="266">
        <v>265557.46841440001</v>
      </c>
      <c r="H12" s="266">
        <v>0</v>
      </c>
      <c r="I12" s="265">
        <f t="shared" si="1"/>
        <v>265557.46841440001</v>
      </c>
    </row>
    <row r="13" spans="2:9">
      <c r="B13" s="370" t="s">
        <v>376</v>
      </c>
      <c r="C13" s="132" t="s">
        <v>80</v>
      </c>
      <c r="D13" s="266">
        <v>0</v>
      </c>
      <c r="E13" s="266">
        <v>0</v>
      </c>
      <c r="F13" s="265">
        <f t="shared" si="0"/>
        <v>0</v>
      </c>
      <c r="G13" s="266">
        <v>0</v>
      </c>
      <c r="H13" s="266">
        <v>0</v>
      </c>
      <c r="I13" s="265">
        <f t="shared" si="1"/>
        <v>0</v>
      </c>
    </row>
    <row r="14" spans="2:9">
      <c r="B14" s="370" t="s">
        <v>376</v>
      </c>
      <c r="C14" s="132" t="s">
        <v>235</v>
      </c>
      <c r="D14" s="266">
        <v>0</v>
      </c>
      <c r="E14" s="266">
        <v>0</v>
      </c>
      <c r="F14" s="265">
        <f t="shared" si="0"/>
        <v>0</v>
      </c>
      <c r="G14" s="266">
        <v>0</v>
      </c>
      <c r="H14" s="266">
        <v>0</v>
      </c>
      <c r="I14" s="265">
        <f t="shared" si="1"/>
        <v>0</v>
      </c>
    </row>
    <row r="15" spans="2:9" ht="25.5">
      <c r="B15" s="370" t="s">
        <v>376</v>
      </c>
      <c r="C15" s="135" t="s">
        <v>236</v>
      </c>
      <c r="D15" s="266">
        <v>0</v>
      </c>
      <c r="E15" s="266">
        <v>0</v>
      </c>
      <c r="F15" s="265">
        <f t="shared" si="0"/>
        <v>0</v>
      </c>
      <c r="G15" s="266">
        <v>0</v>
      </c>
      <c r="H15" s="266">
        <v>0</v>
      </c>
      <c r="I15" s="265">
        <f t="shared" si="1"/>
        <v>0</v>
      </c>
    </row>
    <row r="16" spans="2:9">
      <c r="B16" s="370" t="s">
        <v>376</v>
      </c>
      <c r="C16" s="314" t="s">
        <v>482</v>
      </c>
      <c r="D16" s="266">
        <v>0</v>
      </c>
      <c r="E16" s="266">
        <v>0</v>
      </c>
      <c r="F16" s="265">
        <f>SUM(D16:E16)</f>
        <v>0</v>
      </c>
      <c r="G16" s="266">
        <v>0</v>
      </c>
      <c r="H16" s="266">
        <v>0</v>
      </c>
      <c r="I16" s="265">
        <f>SUM(G16:H16)</f>
        <v>0</v>
      </c>
    </row>
    <row r="17" spans="2:9">
      <c r="B17" s="370" t="s">
        <v>376</v>
      </c>
      <c r="C17" s="314" t="s">
        <v>483</v>
      </c>
      <c r="D17" s="266">
        <v>0</v>
      </c>
      <c r="E17" s="266">
        <v>0</v>
      </c>
      <c r="F17" s="265">
        <f>SUM(D17:E17)</f>
        <v>0</v>
      </c>
      <c r="G17" s="266">
        <v>0</v>
      </c>
      <c r="H17" s="266">
        <v>0</v>
      </c>
      <c r="I17" s="265">
        <f>SUM(G17:H17)</f>
        <v>0</v>
      </c>
    </row>
    <row r="18" spans="2:9">
      <c r="B18" s="370" t="s">
        <v>376</v>
      </c>
      <c r="C18" s="132" t="s">
        <v>81</v>
      </c>
      <c r="D18" s="266">
        <v>0</v>
      </c>
      <c r="E18" s="266">
        <v>0</v>
      </c>
      <c r="F18" s="265">
        <f t="shared" si="0"/>
        <v>0</v>
      </c>
      <c r="G18" s="266">
        <v>0</v>
      </c>
      <c r="H18" s="266">
        <v>0</v>
      </c>
      <c r="I18" s="265">
        <f t="shared" si="1"/>
        <v>0</v>
      </c>
    </row>
    <row r="19" spans="2:9">
      <c r="B19" s="370" t="s">
        <v>376</v>
      </c>
      <c r="C19" s="132" t="s">
        <v>82</v>
      </c>
      <c r="D19" s="266">
        <v>0</v>
      </c>
      <c r="E19" s="266">
        <v>0</v>
      </c>
      <c r="F19" s="265">
        <f t="shared" si="0"/>
        <v>0</v>
      </c>
      <c r="G19" s="266">
        <v>0</v>
      </c>
      <c r="H19" s="266">
        <v>0</v>
      </c>
      <c r="I19" s="265">
        <f t="shared" si="1"/>
        <v>0</v>
      </c>
    </row>
    <row r="20" spans="2:9">
      <c r="B20" s="370" t="s">
        <v>376</v>
      </c>
      <c r="C20" s="314" t="s">
        <v>484</v>
      </c>
      <c r="D20" s="266">
        <v>148330.17690604116</v>
      </c>
      <c r="E20" s="266">
        <v>195587.1924</v>
      </c>
      <c r="F20" s="265">
        <f t="shared" si="0"/>
        <v>343917.36930604116</v>
      </c>
      <c r="G20" s="266">
        <v>-18262.429862087389</v>
      </c>
      <c r="H20" s="266">
        <v>193886.67779999998</v>
      </c>
      <c r="I20" s="265">
        <f t="shared" si="1"/>
        <v>175624.24793791259</v>
      </c>
    </row>
    <row r="21" spans="2:9">
      <c r="B21" s="264"/>
      <c r="C21" s="315" t="s">
        <v>129</v>
      </c>
      <c r="D21" s="267">
        <f t="shared" ref="D21:I21" si="2">SUM(D11:D20)</f>
        <v>6825590.3000000026</v>
      </c>
      <c r="E21" s="267">
        <f t="shared" si="2"/>
        <v>6519573.0800000001</v>
      </c>
      <c r="F21" s="267">
        <f t="shared" si="2"/>
        <v>13345163.380000003</v>
      </c>
      <c r="G21" s="267">
        <f t="shared" si="2"/>
        <v>6673714.9900000002</v>
      </c>
      <c r="H21" s="267">
        <f t="shared" si="2"/>
        <v>6462889.2599999998</v>
      </c>
      <c r="I21" s="267">
        <f t="shared" si="2"/>
        <v>13136604.25</v>
      </c>
    </row>
    <row r="22" spans="2:9">
      <c r="B22" s="38"/>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009999"/>
  </sheetPr>
  <dimension ref="B1:J27"/>
  <sheetViews>
    <sheetView zoomScaleNormal="100" workbookViewId="0"/>
  </sheetViews>
  <sheetFormatPr defaultColWidth="9.140625" defaultRowHeight="12.75"/>
  <cols>
    <col min="1" max="1" width="12" style="16" customWidth="1"/>
    <col min="2" max="2" width="37.5703125" style="16" customWidth="1"/>
    <col min="3" max="3" width="42.85546875" style="16" customWidth="1"/>
    <col min="4" max="5" width="27.140625" style="16" customWidth="1"/>
    <col min="6" max="6" width="5.85546875" style="16" customWidth="1"/>
    <col min="7" max="7" width="6.85546875" style="16" customWidth="1"/>
    <col min="8" max="10" width="19.85546875" style="16" customWidth="1"/>
    <col min="11" max="11" width="18.140625" style="16" customWidth="1"/>
    <col min="12" max="16384" width="9.140625" style="16"/>
  </cols>
  <sheetData>
    <row r="1" spans="2:10" ht="20.25">
      <c r="B1" s="17" t="s">
        <v>196</v>
      </c>
      <c r="C1" s="15"/>
      <c r="D1" s="15"/>
      <c r="E1" s="15"/>
      <c r="F1" s="15"/>
      <c r="G1" s="15"/>
      <c r="H1" s="15"/>
      <c r="I1" s="15"/>
      <c r="J1" s="15"/>
    </row>
    <row r="2" spans="2:10" ht="15.75" customHeight="1">
      <c r="B2" s="45" t="str">
        <f>Tradingname</f>
        <v>APA OPERATIONS PTY LIMITED</v>
      </c>
      <c r="C2" s="46"/>
    </row>
    <row r="3" spans="2:10" ht="18.75" customHeight="1">
      <c r="B3" s="47" t="s">
        <v>240</v>
      </c>
      <c r="C3" s="48" t="str">
        <f>TEXT(Yearstart,"dd/mm/yyyy")&amp;" to "&amp;TEXT(Yearending,"dd/mm/yyyy")</f>
        <v>01/07/2024 to 30/06/2025</v>
      </c>
      <c r="F3" s="41"/>
    </row>
    <row r="4" spans="2:10" ht="20.25">
      <c r="B4" s="14"/>
    </row>
    <row r="5" spans="2:10" ht="15.75">
      <c r="B5" s="26" t="s">
        <v>187</v>
      </c>
    </row>
    <row r="6" spans="2:10">
      <c r="B6" s="18"/>
      <c r="C6" s="21"/>
      <c r="D6" s="21"/>
      <c r="E6" s="21"/>
      <c r="F6" s="21"/>
      <c r="G6" s="22"/>
      <c r="H6" s="27"/>
      <c r="I6" s="23"/>
      <c r="J6" s="23"/>
    </row>
    <row r="7" spans="2:10" ht="39" customHeight="1">
      <c r="B7" s="99" t="s">
        <v>19</v>
      </c>
      <c r="C7" s="94" t="s">
        <v>57</v>
      </c>
      <c r="D7" s="94" t="s">
        <v>58</v>
      </c>
      <c r="E7" s="94" t="s">
        <v>25</v>
      </c>
    </row>
    <row r="8" spans="2:10" ht="13.5" customHeight="1">
      <c r="B8" s="87"/>
      <c r="C8" s="96" t="s">
        <v>183</v>
      </c>
      <c r="D8" s="96" t="s">
        <v>183</v>
      </c>
      <c r="E8" s="96" t="s">
        <v>183</v>
      </c>
    </row>
    <row r="9" spans="2:10" ht="13.5" customHeight="1">
      <c r="B9" s="248" t="s">
        <v>602</v>
      </c>
      <c r="C9" s="276">
        <v>0</v>
      </c>
      <c r="D9" s="276">
        <v>0</v>
      </c>
      <c r="E9" s="277">
        <f t="shared" ref="E9:E14" si="0">SUM(C9:D9)</f>
        <v>0</v>
      </c>
    </row>
    <row r="10" spans="2:10" ht="13.5" customHeight="1">
      <c r="B10" s="248"/>
      <c r="C10" s="276"/>
      <c r="D10" s="276"/>
      <c r="E10" s="277">
        <f t="shared" si="0"/>
        <v>0</v>
      </c>
    </row>
    <row r="11" spans="2:10" ht="13.5" customHeight="1">
      <c r="B11" s="248"/>
      <c r="C11" s="276"/>
      <c r="D11" s="276"/>
      <c r="E11" s="277">
        <f t="shared" si="0"/>
        <v>0</v>
      </c>
    </row>
    <row r="12" spans="2:10" ht="13.5" customHeight="1">
      <c r="B12" s="248"/>
      <c r="C12" s="276"/>
      <c r="D12" s="276"/>
      <c r="E12" s="277">
        <f t="shared" si="0"/>
        <v>0</v>
      </c>
    </row>
    <row r="13" spans="2:10" ht="13.5" customHeight="1">
      <c r="B13" s="248"/>
      <c r="C13" s="276"/>
      <c r="D13" s="276"/>
      <c r="E13" s="277">
        <f t="shared" si="0"/>
        <v>0</v>
      </c>
    </row>
    <row r="14" spans="2:10" ht="13.5" customHeight="1">
      <c r="B14" s="248"/>
      <c r="C14" s="276"/>
      <c r="D14" s="276"/>
      <c r="E14" s="277">
        <f t="shared" si="0"/>
        <v>0</v>
      </c>
    </row>
    <row r="15" spans="2:10">
      <c r="B15" s="98" t="s">
        <v>25</v>
      </c>
      <c r="C15" s="267">
        <f>SUM(C9:C14)</f>
        <v>0</v>
      </c>
      <c r="D15" s="267">
        <f>SUM(D9:D14)</f>
        <v>0</v>
      </c>
      <c r="E15" s="267">
        <f>SUM(E9:E14)</f>
        <v>0</v>
      </c>
    </row>
    <row r="17" spans="2:6" ht="15.75">
      <c r="B17" s="26" t="s">
        <v>188</v>
      </c>
    </row>
    <row r="18" spans="2:6" ht="19.5" customHeight="1">
      <c r="B18" s="18"/>
      <c r="C18" s="21"/>
      <c r="D18" s="21"/>
      <c r="E18" s="21"/>
      <c r="F18" s="21"/>
    </row>
    <row r="19" spans="2:6" ht="24.75" customHeight="1">
      <c r="B19" s="87" t="s">
        <v>135</v>
      </c>
      <c r="C19" s="100" t="s">
        <v>19</v>
      </c>
      <c r="D19" s="94" t="s">
        <v>25</v>
      </c>
    </row>
    <row r="20" spans="2:6">
      <c r="B20" s="87"/>
      <c r="C20" s="96"/>
      <c r="D20" s="96" t="s">
        <v>183</v>
      </c>
    </row>
    <row r="21" spans="2:6">
      <c r="B21" s="248"/>
      <c r="C21" s="250"/>
      <c r="D21" s="275"/>
    </row>
    <row r="22" spans="2:6">
      <c r="B22" s="248"/>
      <c r="C22" s="250"/>
      <c r="D22" s="275"/>
    </row>
    <row r="23" spans="2:6">
      <c r="B23" s="248"/>
      <c r="C23" s="250"/>
      <c r="D23" s="275"/>
    </row>
    <row r="24" spans="2:6">
      <c r="B24" s="248"/>
      <c r="C24" s="250"/>
      <c r="D24" s="275"/>
    </row>
    <row r="25" spans="2:6">
      <c r="B25" s="248"/>
      <c r="C25" s="250"/>
      <c r="D25" s="275"/>
    </row>
    <row r="26" spans="2:6">
      <c r="B26" s="248"/>
      <c r="C26" s="250"/>
      <c r="D26" s="275"/>
    </row>
    <row r="27" spans="2:6">
      <c r="B27" s="453" t="s">
        <v>134</v>
      </c>
      <c r="C27" s="454"/>
      <c r="D27" s="267">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rgb="FF009999"/>
  </sheetPr>
  <dimension ref="B1:H36"/>
  <sheetViews>
    <sheetView zoomScaleNormal="100" workbookViewId="0"/>
  </sheetViews>
  <sheetFormatPr defaultColWidth="9.140625" defaultRowHeight="12.75"/>
  <cols>
    <col min="1" max="1" width="12.42578125" style="28" customWidth="1"/>
    <col min="2" max="2" width="18.5703125" style="28" customWidth="1"/>
    <col min="3" max="3" width="42.140625" style="28" customWidth="1"/>
    <col min="4" max="4" width="26.85546875" style="28" customWidth="1"/>
    <col min="5" max="5" width="22.5703125" style="28" customWidth="1"/>
    <col min="6" max="6" width="20.5703125" style="28" customWidth="1"/>
    <col min="7" max="8" width="22.5703125" style="28" customWidth="1"/>
    <col min="9" max="9" width="9.42578125" style="28" customWidth="1"/>
    <col min="10" max="10" width="25.140625" style="28" customWidth="1"/>
    <col min="11" max="16384" width="9.140625" style="28"/>
  </cols>
  <sheetData>
    <row r="1" spans="2:8" ht="20.25">
      <c r="B1" s="455" t="s">
        <v>191</v>
      </c>
      <c r="C1" s="455"/>
      <c r="D1" s="15"/>
      <c r="E1" s="15"/>
      <c r="F1" s="15"/>
      <c r="G1" s="15"/>
      <c r="H1" s="15"/>
    </row>
    <row r="2" spans="2:8" ht="17.25" customHeight="1">
      <c r="B2" s="45" t="str">
        <f>Tradingname</f>
        <v>APA OPERATIONS PTY LIMITED</v>
      </c>
      <c r="C2" s="46"/>
      <c r="D2" s="29"/>
      <c r="E2" s="456" t="s">
        <v>485</v>
      </c>
      <c r="F2" s="456"/>
      <c r="G2" s="456"/>
      <c r="H2" s="29"/>
    </row>
    <row r="3" spans="2:8" ht="17.25" customHeight="1">
      <c r="B3" s="47" t="s">
        <v>240</v>
      </c>
      <c r="C3" s="48" t="str">
        <f>TEXT(Yearstart,"dd/mm/yyyy")&amp;" to "&amp;TEXT(Yearending,"dd/mm/yyyy")</f>
        <v>01/07/2024 to 30/06/2025</v>
      </c>
      <c r="E3" s="456"/>
      <c r="F3" s="456"/>
      <c r="G3" s="456"/>
    </row>
    <row r="4" spans="2:8" ht="14.25" customHeight="1">
      <c r="B4" s="14"/>
      <c r="E4" s="456"/>
      <c r="F4" s="456"/>
      <c r="G4" s="456"/>
    </row>
    <row r="5" spans="2:8" ht="15.75">
      <c r="B5" s="32" t="s">
        <v>192</v>
      </c>
      <c r="C5" s="30"/>
      <c r="D5" s="30"/>
      <c r="E5" s="30"/>
      <c r="F5" s="31"/>
      <c r="G5" s="30"/>
      <c r="H5" s="30"/>
    </row>
    <row r="6" spans="2:8" ht="15.75">
      <c r="B6" s="32"/>
      <c r="C6" s="30"/>
      <c r="D6" s="30"/>
      <c r="E6" s="30"/>
      <c r="F6" s="31"/>
      <c r="G6" s="30"/>
      <c r="H6" s="30"/>
    </row>
    <row r="7" spans="2:8" ht="40.5" customHeight="1">
      <c r="B7" s="101" t="s">
        <v>223</v>
      </c>
      <c r="C7" s="101" t="s">
        <v>189</v>
      </c>
      <c r="D7" s="102" t="s">
        <v>218</v>
      </c>
      <c r="E7" s="102" t="s">
        <v>220</v>
      </c>
      <c r="F7" s="102" t="s">
        <v>69</v>
      </c>
      <c r="G7" s="102" t="s">
        <v>89</v>
      </c>
      <c r="H7" s="102" t="s">
        <v>90</v>
      </c>
    </row>
    <row r="8" spans="2:8">
      <c r="B8" s="103"/>
      <c r="C8" s="101" t="s">
        <v>190</v>
      </c>
      <c r="D8" s="104" t="s">
        <v>183</v>
      </c>
      <c r="E8" s="104" t="s">
        <v>183</v>
      </c>
      <c r="F8" s="104"/>
      <c r="G8" s="104" t="s">
        <v>183</v>
      </c>
      <c r="H8" s="104" t="s">
        <v>183</v>
      </c>
    </row>
    <row r="9" spans="2:8">
      <c r="B9" s="136"/>
      <c r="C9" s="136"/>
      <c r="D9" s="278"/>
      <c r="E9" s="278"/>
      <c r="F9" s="105"/>
      <c r="G9" s="265">
        <f t="shared" ref="G9:G35" si="0">D9*F9</f>
        <v>0</v>
      </c>
      <c r="H9" s="265">
        <f>E9*F9</f>
        <v>0</v>
      </c>
    </row>
    <row r="10" spans="2:8">
      <c r="B10" s="136"/>
      <c r="C10" s="136"/>
      <c r="D10" s="278"/>
      <c r="E10" s="278"/>
      <c r="F10" s="105"/>
      <c r="G10" s="265">
        <f t="shared" si="0"/>
        <v>0</v>
      </c>
      <c r="H10" s="265">
        <f t="shared" ref="H10:H35" si="1">E10*F10</f>
        <v>0</v>
      </c>
    </row>
    <row r="11" spans="2:8">
      <c r="B11" s="136"/>
      <c r="C11" s="136"/>
      <c r="D11" s="278"/>
      <c r="E11" s="278"/>
      <c r="F11" s="105"/>
      <c r="G11" s="265">
        <f t="shared" si="0"/>
        <v>0</v>
      </c>
      <c r="H11" s="265">
        <f t="shared" si="1"/>
        <v>0</v>
      </c>
    </row>
    <row r="12" spans="2:8">
      <c r="B12" s="136"/>
      <c r="C12" s="136"/>
      <c r="D12" s="278"/>
      <c r="E12" s="278"/>
      <c r="F12" s="105"/>
      <c r="G12" s="265">
        <f t="shared" si="0"/>
        <v>0</v>
      </c>
      <c r="H12" s="265">
        <f t="shared" si="1"/>
        <v>0</v>
      </c>
    </row>
    <row r="13" spans="2:8">
      <c r="B13" s="136"/>
      <c r="C13" s="136"/>
      <c r="D13" s="278"/>
      <c r="E13" s="278"/>
      <c r="F13" s="105"/>
      <c r="G13" s="265">
        <f t="shared" si="0"/>
        <v>0</v>
      </c>
      <c r="H13" s="265">
        <f t="shared" si="1"/>
        <v>0</v>
      </c>
    </row>
    <row r="14" spans="2:8">
      <c r="B14" s="136"/>
      <c r="C14" s="136"/>
      <c r="D14" s="278"/>
      <c r="E14" s="278"/>
      <c r="F14" s="105"/>
      <c r="G14" s="265">
        <f t="shared" si="0"/>
        <v>0</v>
      </c>
      <c r="H14" s="265">
        <f t="shared" si="1"/>
        <v>0</v>
      </c>
    </row>
    <row r="15" spans="2:8">
      <c r="B15" s="136"/>
      <c r="C15" s="136"/>
      <c r="D15" s="278"/>
      <c r="E15" s="278"/>
      <c r="F15" s="105"/>
      <c r="G15" s="265">
        <f t="shared" si="0"/>
        <v>0</v>
      </c>
      <c r="H15" s="265">
        <f t="shared" si="1"/>
        <v>0</v>
      </c>
    </row>
    <row r="16" spans="2:8">
      <c r="B16" s="136"/>
      <c r="C16" s="136"/>
      <c r="D16" s="278"/>
      <c r="E16" s="278"/>
      <c r="F16" s="105"/>
      <c r="G16" s="265">
        <f t="shared" si="0"/>
        <v>0</v>
      </c>
      <c r="H16" s="265">
        <f t="shared" si="1"/>
        <v>0</v>
      </c>
    </row>
    <row r="17" spans="2:8">
      <c r="B17" s="136"/>
      <c r="C17" s="136"/>
      <c r="D17" s="278"/>
      <c r="E17" s="278"/>
      <c r="F17" s="105"/>
      <c r="G17" s="265">
        <f t="shared" si="0"/>
        <v>0</v>
      </c>
      <c r="H17" s="265">
        <f t="shared" si="1"/>
        <v>0</v>
      </c>
    </row>
    <row r="18" spans="2:8">
      <c r="B18" s="136"/>
      <c r="C18" s="136"/>
      <c r="D18" s="278"/>
      <c r="E18" s="278"/>
      <c r="F18" s="105"/>
      <c r="G18" s="265">
        <f t="shared" si="0"/>
        <v>0</v>
      </c>
      <c r="H18" s="265">
        <f t="shared" si="1"/>
        <v>0</v>
      </c>
    </row>
    <row r="19" spans="2:8">
      <c r="B19" s="136"/>
      <c r="C19" s="136"/>
      <c r="D19" s="278"/>
      <c r="E19" s="278"/>
      <c r="F19" s="105"/>
      <c r="G19" s="265">
        <f t="shared" si="0"/>
        <v>0</v>
      </c>
      <c r="H19" s="265">
        <f t="shared" si="1"/>
        <v>0</v>
      </c>
    </row>
    <row r="20" spans="2:8">
      <c r="B20" s="136"/>
      <c r="C20" s="136"/>
      <c r="D20" s="278"/>
      <c r="E20" s="278"/>
      <c r="F20" s="105"/>
      <c r="G20" s="265">
        <f t="shared" si="0"/>
        <v>0</v>
      </c>
      <c r="H20" s="265">
        <f t="shared" si="1"/>
        <v>0</v>
      </c>
    </row>
    <row r="21" spans="2:8">
      <c r="B21" s="136"/>
      <c r="C21" s="136"/>
      <c r="D21" s="278"/>
      <c r="E21" s="278"/>
      <c r="F21" s="105"/>
      <c r="G21" s="265">
        <f t="shared" si="0"/>
        <v>0</v>
      </c>
      <c r="H21" s="265">
        <f t="shared" si="1"/>
        <v>0</v>
      </c>
    </row>
    <row r="22" spans="2:8">
      <c r="B22" s="136"/>
      <c r="C22" s="136"/>
      <c r="D22" s="278"/>
      <c r="E22" s="278"/>
      <c r="F22" s="105"/>
      <c r="G22" s="265">
        <f t="shared" si="0"/>
        <v>0</v>
      </c>
      <c r="H22" s="265">
        <f t="shared" si="1"/>
        <v>0</v>
      </c>
    </row>
    <row r="23" spans="2:8">
      <c r="B23" s="136"/>
      <c r="C23" s="136"/>
      <c r="D23" s="278"/>
      <c r="E23" s="278"/>
      <c r="F23" s="105"/>
      <c r="G23" s="265">
        <f t="shared" si="0"/>
        <v>0</v>
      </c>
      <c r="H23" s="265">
        <f t="shared" si="1"/>
        <v>0</v>
      </c>
    </row>
    <row r="24" spans="2:8">
      <c r="B24" s="136"/>
      <c r="C24" s="136"/>
      <c r="D24" s="278"/>
      <c r="E24" s="278"/>
      <c r="F24" s="105"/>
      <c r="G24" s="265">
        <f t="shared" si="0"/>
        <v>0</v>
      </c>
      <c r="H24" s="265">
        <f t="shared" si="1"/>
        <v>0</v>
      </c>
    </row>
    <row r="25" spans="2:8">
      <c r="B25" s="136"/>
      <c r="C25" s="136"/>
      <c r="D25" s="278"/>
      <c r="E25" s="278"/>
      <c r="F25" s="105"/>
      <c r="G25" s="265">
        <f t="shared" si="0"/>
        <v>0</v>
      </c>
      <c r="H25" s="265">
        <f t="shared" si="1"/>
        <v>0</v>
      </c>
    </row>
    <row r="26" spans="2:8">
      <c r="B26" s="136"/>
      <c r="C26" s="136"/>
      <c r="D26" s="278"/>
      <c r="E26" s="278"/>
      <c r="F26" s="105"/>
      <c r="G26" s="265">
        <f t="shared" si="0"/>
        <v>0</v>
      </c>
      <c r="H26" s="265">
        <f t="shared" si="1"/>
        <v>0</v>
      </c>
    </row>
    <row r="27" spans="2:8">
      <c r="B27" s="136"/>
      <c r="C27" s="136"/>
      <c r="D27" s="278"/>
      <c r="E27" s="278"/>
      <c r="F27" s="105"/>
      <c r="G27" s="265">
        <f t="shared" si="0"/>
        <v>0</v>
      </c>
      <c r="H27" s="265">
        <f t="shared" si="1"/>
        <v>0</v>
      </c>
    </row>
    <row r="28" spans="2:8">
      <c r="B28" s="136"/>
      <c r="C28" s="136"/>
      <c r="D28" s="278"/>
      <c r="E28" s="278"/>
      <c r="F28" s="105"/>
      <c r="G28" s="265">
        <f t="shared" si="0"/>
        <v>0</v>
      </c>
      <c r="H28" s="265">
        <f t="shared" si="1"/>
        <v>0</v>
      </c>
    </row>
    <row r="29" spans="2:8">
      <c r="B29" s="136"/>
      <c r="C29" s="136"/>
      <c r="D29" s="278"/>
      <c r="E29" s="278"/>
      <c r="F29" s="105"/>
      <c r="G29" s="265">
        <f t="shared" si="0"/>
        <v>0</v>
      </c>
      <c r="H29" s="265">
        <f t="shared" si="1"/>
        <v>0</v>
      </c>
    </row>
    <row r="30" spans="2:8">
      <c r="B30" s="136"/>
      <c r="C30" s="136"/>
      <c r="D30" s="278"/>
      <c r="E30" s="278"/>
      <c r="F30" s="105"/>
      <c r="G30" s="265">
        <f t="shared" si="0"/>
        <v>0</v>
      </c>
      <c r="H30" s="265">
        <f t="shared" si="1"/>
        <v>0</v>
      </c>
    </row>
    <row r="31" spans="2:8">
      <c r="B31" s="136"/>
      <c r="C31" s="136"/>
      <c r="D31" s="278"/>
      <c r="E31" s="278"/>
      <c r="F31" s="105"/>
      <c r="G31" s="265">
        <f t="shared" si="0"/>
        <v>0</v>
      </c>
      <c r="H31" s="265">
        <f t="shared" si="1"/>
        <v>0</v>
      </c>
    </row>
    <row r="32" spans="2:8">
      <c r="B32" s="136"/>
      <c r="C32" s="136"/>
      <c r="D32" s="278"/>
      <c r="E32" s="278"/>
      <c r="F32" s="105"/>
      <c r="G32" s="265">
        <f t="shared" si="0"/>
        <v>0</v>
      </c>
      <c r="H32" s="265">
        <f t="shared" si="1"/>
        <v>0</v>
      </c>
    </row>
    <row r="33" spans="2:8">
      <c r="B33" s="136"/>
      <c r="C33" s="136"/>
      <c r="D33" s="278"/>
      <c r="E33" s="278"/>
      <c r="F33" s="105"/>
      <c r="G33" s="265">
        <f t="shared" si="0"/>
        <v>0</v>
      </c>
      <c r="H33" s="265">
        <f t="shared" si="1"/>
        <v>0</v>
      </c>
    </row>
    <row r="34" spans="2:8">
      <c r="B34" s="136"/>
      <c r="C34" s="136"/>
      <c r="D34" s="278"/>
      <c r="E34" s="278"/>
      <c r="F34" s="105"/>
      <c r="G34" s="265">
        <f t="shared" si="0"/>
        <v>0</v>
      </c>
      <c r="H34" s="265">
        <f t="shared" si="1"/>
        <v>0</v>
      </c>
    </row>
    <row r="35" spans="2:8">
      <c r="B35" s="136"/>
      <c r="C35" s="136"/>
      <c r="D35" s="278"/>
      <c r="E35" s="278"/>
      <c r="F35" s="105"/>
      <c r="G35" s="265">
        <f t="shared" si="0"/>
        <v>0</v>
      </c>
      <c r="H35" s="265">
        <f t="shared" si="1"/>
        <v>0</v>
      </c>
    </row>
    <row r="36" spans="2:8">
      <c r="B36" s="36"/>
      <c r="C36" s="98" t="s">
        <v>25</v>
      </c>
      <c r="D36" s="265">
        <f>SUM(D9:D35)</f>
        <v>0</v>
      </c>
      <c r="E36" s="265">
        <f>SUM(E9:E35)</f>
        <v>0</v>
      </c>
      <c r="F36" s="208"/>
      <c r="G36" s="265">
        <f>SUM(G9:G35)</f>
        <v>0</v>
      </c>
      <c r="H36" s="265">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tabColor rgb="FF009999"/>
  </sheetPr>
  <dimension ref="B1:I36"/>
  <sheetViews>
    <sheetView zoomScaleNormal="100" workbookViewId="0"/>
  </sheetViews>
  <sheetFormatPr defaultColWidth="9.140625" defaultRowHeight="12.75"/>
  <cols>
    <col min="1" max="1" width="12" style="28" customWidth="1"/>
    <col min="2" max="2" width="21" style="28" customWidth="1"/>
    <col min="3" max="3" width="46.5703125" style="28" bestFit="1" customWidth="1"/>
    <col min="4" max="4" width="26.85546875" style="28" customWidth="1"/>
    <col min="5" max="5" width="23.5703125" style="28" customWidth="1"/>
    <col min="6" max="6" width="22.5703125" style="28" customWidth="1"/>
    <col min="7" max="7" width="20.5703125" style="28" customWidth="1"/>
    <col min="8" max="9" width="22.5703125" style="28" customWidth="1"/>
    <col min="10" max="10" width="9.42578125" style="28" customWidth="1"/>
    <col min="11" max="11" width="25.140625" style="28" customWidth="1"/>
    <col min="12" max="16384" width="9.140625" style="28"/>
  </cols>
  <sheetData>
    <row r="1" spans="2:9" ht="20.25">
      <c r="B1" s="455" t="s">
        <v>156</v>
      </c>
      <c r="C1" s="455"/>
      <c r="D1" s="15"/>
      <c r="E1" s="15"/>
      <c r="F1" s="15"/>
      <c r="G1" s="15"/>
      <c r="H1" s="15"/>
      <c r="I1" s="15"/>
    </row>
    <row r="2" spans="2:9" ht="16.5" customHeight="1">
      <c r="B2" s="45" t="str">
        <f>Tradingname</f>
        <v>APA OPERATIONS PTY LIMITED</v>
      </c>
      <c r="C2" s="46"/>
      <c r="D2" s="29"/>
      <c r="E2" s="456" t="s">
        <v>485</v>
      </c>
      <c r="F2" s="456"/>
      <c r="G2" s="456"/>
      <c r="H2" s="29"/>
      <c r="I2" s="29"/>
    </row>
    <row r="3" spans="2:9" ht="15">
      <c r="B3" s="47" t="s">
        <v>240</v>
      </c>
      <c r="C3" s="48" t="str">
        <f>TEXT(Yearstart,"dd/mm/yyyy")&amp;" to "&amp;TEXT(Yearending,"dd/mm/yyyy")</f>
        <v>01/07/2024 to 30/06/2025</v>
      </c>
      <c r="E3" s="456"/>
      <c r="F3" s="456"/>
      <c r="G3" s="456"/>
    </row>
    <row r="4" spans="2:9" ht="20.25">
      <c r="B4" s="14"/>
      <c r="E4" s="456"/>
      <c r="F4" s="456"/>
      <c r="G4" s="456"/>
    </row>
    <row r="5" spans="2:9" ht="15.75">
      <c r="B5" s="32" t="s">
        <v>193</v>
      </c>
      <c r="C5" s="30"/>
      <c r="D5" s="30"/>
      <c r="E5" s="30"/>
      <c r="F5" s="30"/>
      <c r="G5" s="31"/>
      <c r="H5" s="30"/>
      <c r="I5" s="30"/>
    </row>
    <row r="6" spans="2:9" ht="15.75">
      <c r="B6" s="32"/>
      <c r="C6" s="30"/>
      <c r="D6" s="30"/>
      <c r="E6" s="30"/>
      <c r="F6" s="30"/>
      <c r="G6" s="31"/>
      <c r="H6" s="30"/>
      <c r="I6" s="30"/>
    </row>
    <row r="7" spans="2:9" ht="40.5" customHeight="1">
      <c r="B7" s="101" t="s">
        <v>223</v>
      </c>
      <c r="C7" s="101" t="s">
        <v>19</v>
      </c>
      <c r="D7" s="106" t="s">
        <v>70</v>
      </c>
      <c r="E7" s="102" t="s">
        <v>219</v>
      </c>
      <c r="F7" s="102" t="s">
        <v>221</v>
      </c>
      <c r="G7" s="102" t="s">
        <v>69</v>
      </c>
      <c r="H7" s="102" t="s">
        <v>89</v>
      </c>
      <c r="I7" s="102" t="s">
        <v>90</v>
      </c>
    </row>
    <row r="8" spans="2:9">
      <c r="B8" s="103"/>
      <c r="C8" s="103" t="s">
        <v>194</v>
      </c>
      <c r="D8" s="107"/>
      <c r="E8" s="104" t="s">
        <v>183</v>
      </c>
      <c r="F8" s="104" t="s">
        <v>183</v>
      </c>
      <c r="G8" s="104"/>
      <c r="H8" s="104" t="s">
        <v>183</v>
      </c>
      <c r="I8" s="104" t="s">
        <v>183</v>
      </c>
    </row>
    <row r="9" spans="2:9">
      <c r="B9" s="136"/>
      <c r="C9" s="134" t="s">
        <v>54</v>
      </c>
      <c r="D9" s="246"/>
      <c r="E9" s="279"/>
      <c r="F9" s="279"/>
      <c r="G9" s="282"/>
      <c r="H9" s="281">
        <f>E9*G9</f>
        <v>0</v>
      </c>
      <c r="I9" s="281">
        <f>F9*G9</f>
        <v>0</v>
      </c>
    </row>
    <row r="10" spans="2:9">
      <c r="B10" s="136"/>
      <c r="C10" s="134" t="s">
        <v>63</v>
      </c>
      <c r="D10" s="246"/>
      <c r="E10" s="279"/>
      <c r="F10" s="279"/>
      <c r="G10" s="282"/>
      <c r="H10" s="281">
        <f t="shared" ref="H10:H35" si="0">E10*G10</f>
        <v>0</v>
      </c>
      <c r="I10" s="281">
        <f t="shared" ref="I10:I35" si="1">F10*G10</f>
        <v>0</v>
      </c>
    </row>
    <row r="11" spans="2:9">
      <c r="B11" s="136"/>
      <c r="C11" s="134" t="s">
        <v>480</v>
      </c>
      <c r="D11" s="246"/>
      <c r="E11" s="279"/>
      <c r="F11" s="279"/>
      <c r="G11" s="282"/>
      <c r="H11" s="281">
        <f t="shared" si="0"/>
        <v>0</v>
      </c>
      <c r="I11" s="281">
        <f t="shared" si="1"/>
        <v>0</v>
      </c>
    </row>
    <row r="12" spans="2:9">
      <c r="B12" s="370" t="s">
        <v>599</v>
      </c>
      <c r="C12" s="134" t="s">
        <v>55</v>
      </c>
      <c r="D12" s="246"/>
      <c r="E12" s="279">
        <v>-43523479.988000005</v>
      </c>
      <c r="F12" s="279"/>
      <c r="G12" s="282">
        <v>8.306822870638832E-3</v>
      </c>
      <c r="H12" s="281">
        <f t="shared" si="0"/>
        <v>-361541.83897410997</v>
      </c>
      <c r="I12" s="281">
        <f t="shared" si="1"/>
        <v>0</v>
      </c>
    </row>
    <row r="13" spans="2:9">
      <c r="B13" s="136"/>
      <c r="C13" s="134" t="s">
        <v>64</v>
      </c>
      <c r="D13" s="246"/>
      <c r="E13" s="279"/>
      <c r="F13" s="279"/>
      <c r="G13" s="282"/>
      <c r="H13" s="281">
        <f t="shared" si="0"/>
        <v>0</v>
      </c>
      <c r="I13" s="281">
        <f t="shared" si="1"/>
        <v>0</v>
      </c>
    </row>
    <row r="14" spans="2:9">
      <c r="B14" s="136"/>
      <c r="C14" s="134" t="s">
        <v>133</v>
      </c>
      <c r="D14" s="246"/>
      <c r="E14" s="279"/>
      <c r="F14" s="279"/>
      <c r="G14" s="282"/>
      <c r="H14" s="281">
        <f t="shared" si="0"/>
        <v>0</v>
      </c>
      <c r="I14" s="281">
        <f t="shared" si="1"/>
        <v>0</v>
      </c>
    </row>
    <row r="15" spans="2:9">
      <c r="B15" s="136"/>
      <c r="C15" s="134" t="s">
        <v>56</v>
      </c>
      <c r="D15" s="246"/>
      <c r="E15" s="279"/>
      <c r="F15" s="279"/>
      <c r="G15" s="282"/>
      <c r="H15" s="281">
        <f t="shared" si="0"/>
        <v>0</v>
      </c>
      <c r="I15" s="281">
        <f t="shared" si="1"/>
        <v>0</v>
      </c>
    </row>
    <row r="16" spans="2:9">
      <c r="B16" s="136"/>
      <c r="C16" s="134" t="s">
        <v>481</v>
      </c>
      <c r="D16" s="246"/>
      <c r="E16" s="279"/>
      <c r="F16" s="279"/>
      <c r="G16" s="282"/>
      <c r="H16" s="281">
        <f t="shared" si="0"/>
        <v>0</v>
      </c>
      <c r="I16" s="281">
        <f t="shared" si="1"/>
        <v>0</v>
      </c>
    </row>
    <row r="17" spans="2:9">
      <c r="B17" s="136"/>
      <c r="C17" s="134" t="s">
        <v>178</v>
      </c>
      <c r="D17" s="246"/>
      <c r="E17" s="280">
        <f>SUM(E18:E35)</f>
        <v>-205056471.24199873</v>
      </c>
      <c r="F17" s="280">
        <f>SUM(F18:F35)</f>
        <v>0</v>
      </c>
      <c r="G17" s="283"/>
      <c r="H17" s="280">
        <f>SUM(H18:H35)</f>
        <v>-1407864.3749512623</v>
      </c>
      <c r="I17" s="280">
        <f>SUM(I18:I35)</f>
        <v>0</v>
      </c>
    </row>
    <row r="18" spans="2:9">
      <c r="B18" s="370" t="s">
        <v>601</v>
      </c>
      <c r="C18" s="136" t="s">
        <v>565</v>
      </c>
      <c r="D18" s="246"/>
      <c r="E18" s="279">
        <v>-190714348.27999875</v>
      </c>
      <c r="F18" s="279"/>
      <c r="G18" s="282">
        <v>6.8657397955988525E-3</v>
      </c>
      <c r="H18" s="281">
        <f t="shared" si="0"/>
        <v>-1309395.0905776869</v>
      </c>
      <c r="I18" s="281">
        <f t="shared" si="1"/>
        <v>0</v>
      </c>
    </row>
    <row r="19" spans="2:9">
      <c r="B19" s="370" t="s">
        <v>601</v>
      </c>
      <c r="C19" s="136" t="s">
        <v>566</v>
      </c>
      <c r="D19" s="246"/>
      <c r="E19" s="279">
        <v>-1942424.69</v>
      </c>
      <c r="F19" s="279"/>
      <c r="G19" s="282">
        <v>6.8657397955988533E-3</v>
      </c>
      <c r="H19" s="281">
        <f t="shared" si="0"/>
        <v>-13336.182494086766</v>
      </c>
      <c r="I19" s="281">
        <f t="shared" si="1"/>
        <v>0</v>
      </c>
    </row>
    <row r="20" spans="2:9">
      <c r="B20" s="370" t="s">
        <v>599</v>
      </c>
      <c r="C20" s="136" t="s">
        <v>567</v>
      </c>
      <c r="D20" s="246"/>
      <c r="E20" s="279">
        <v>-12399698.271999989</v>
      </c>
      <c r="F20" s="279"/>
      <c r="G20" s="282">
        <v>6.8657397955988533E-3</v>
      </c>
      <c r="H20" s="281">
        <f t="shared" si="0"/>
        <v>-85133.101879488662</v>
      </c>
      <c r="I20" s="281">
        <f t="shared" si="1"/>
        <v>0</v>
      </c>
    </row>
    <row r="21" spans="2:9">
      <c r="B21" s="136"/>
      <c r="C21" s="136"/>
      <c r="D21" s="246"/>
      <c r="E21" s="279"/>
      <c r="F21" s="279"/>
      <c r="G21" s="282"/>
      <c r="H21" s="281">
        <f t="shared" si="0"/>
        <v>0</v>
      </c>
      <c r="I21" s="281">
        <f t="shared" si="1"/>
        <v>0</v>
      </c>
    </row>
    <row r="22" spans="2:9">
      <c r="B22" s="136"/>
      <c r="C22" s="136"/>
      <c r="D22" s="246"/>
      <c r="E22" s="279"/>
      <c r="F22" s="279"/>
      <c r="G22" s="282"/>
      <c r="H22" s="281">
        <f t="shared" si="0"/>
        <v>0</v>
      </c>
      <c r="I22" s="281">
        <f t="shared" si="1"/>
        <v>0</v>
      </c>
    </row>
    <row r="23" spans="2:9">
      <c r="B23" s="136"/>
      <c r="C23" s="136"/>
      <c r="D23" s="246"/>
      <c r="E23" s="279"/>
      <c r="F23" s="279"/>
      <c r="G23" s="282"/>
      <c r="H23" s="281">
        <f t="shared" si="0"/>
        <v>0</v>
      </c>
      <c r="I23" s="281">
        <f t="shared" si="1"/>
        <v>0</v>
      </c>
    </row>
    <row r="24" spans="2:9">
      <c r="B24" s="136"/>
      <c r="C24" s="136"/>
      <c r="D24" s="246"/>
      <c r="E24" s="279"/>
      <c r="F24" s="279"/>
      <c r="G24" s="282"/>
      <c r="H24" s="281">
        <f t="shared" si="0"/>
        <v>0</v>
      </c>
      <c r="I24" s="281">
        <f t="shared" si="1"/>
        <v>0</v>
      </c>
    </row>
    <row r="25" spans="2:9">
      <c r="B25" s="136"/>
      <c r="C25" s="136"/>
      <c r="D25" s="246"/>
      <c r="E25" s="279"/>
      <c r="F25" s="279"/>
      <c r="G25" s="282"/>
      <c r="H25" s="281">
        <f t="shared" si="0"/>
        <v>0</v>
      </c>
      <c r="I25" s="281">
        <f t="shared" si="1"/>
        <v>0</v>
      </c>
    </row>
    <row r="26" spans="2:9">
      <c r="B26" s="136"/>
      <c r="C26" s="136"/>
      <c r="D26" s="246"/>
      <c r="E26" s="279"/>
      <c r="F26" s="279"/>
      <c r="G26" s="282"/>
      <c r="H26" s="281">
        <f t="shared" si="0"/>
        <v>0</v>
      </c>
      <c r="I26" s="281">
        <f t="shared" si="1"/>
        <v>0</v>
      </c>
    </row>
    <row r="27" spans="2:9">
      <c r="B27" s="136"/>
      <c r="C27" s="136"/>
      <c r="D27" s="246"/>
      <c r="E27" s="279"/>
      <c r="F27" s="279"/>
      <c r="G27" s="282"/>
      <c r="H27" s="281">
        <f t="shared" si="0"/>
        <v>0</v>
      </c>
      <c r="I27" s="281">
        <f t="shared" si="1"/>
        <v>0</v>
      </c>
    </row>
    <row r="28" spans="2:9">
      <c r="B28" s="136"/>
      <c r="C28" s="136"/>
      <c r="D28" s="246"/>
      <c r="E28" s="279"/>
      <c r="F28" s="279"/>
      <c r="G28" s="282"/>
      <c r="H28" s="281">
        <f t="shared" si="0"/>
        <v>0</v>
      </c>
      <c r="I28" s="281">
        <f t="shared" si="1"/>
        <v>0</v>
      </c>
    </row>
    <row r="29" spans="2:9">
      <c r="B29" s="136"/>
      <c r="C29" s="136"/>
      <c r="D29" s="246"/>
      <c r="E29" s="279"/>
      <c r="F29" s="279"/>
      <c r="G29" s="282"/>
      <c r="H29" s="281">
        <f t="shared" si="0"/>
        <v>0</v>
      </c>
      <c r="I29" s="281">
        <f t="shared" si="1"/>
        <v>0</v>
      </c>
    </row>
    <row r="30" spans="2:9">
      <c r="B30" s="136"/>
      <c r="C30" s="136"/>
      <c r="D30" s="246"/>
      <c r="E30" s="279"/>
      <c r="F30" s="279"/>
      <c r="G30" s="282"/>
      <c r="H30" s="281">
        <f t="shared" si="0"/>
        <v>0</v>
      </c>
      <c r="I30" s="281">
        <f t="shared" si="1"/>
        <v>0</v>
      </c>
    </row>
    <row r="31" spans="2:9">
      <c r="B31" s="136"/>
      <c r="C31" s="136"/>
      <c r="D31" s="246"/>
      <c r="E31" s="279"/>
      <c r="F31" s="279"/>
      <c r="G31" s="282"/>
      <c r="H31" s="281">
        <f t="shared" si="0"/>
        <v>0</v>
      </c>
      <c r="I31" s="281">
        <f t="shared" si="1"/>
        <v>0</v>
      </c>
    </row>
    <row r="32" spans="2:9">
      <c r="B32" s="136"/>
      <c r="C32" s="136"/>
      <c r="D32" s="246"/>
      <c r="E32" s="279"/>
      <c r="F32" s="279"/>
      <c r="G32" s="282"/>
      <c r="H32" s="281">
        <f t="shared" si="0"/>
        <v>0</v>
      </c>
      <c r="I32" s="281">
        <f t="shared" si="1"/>
        <v>0</v>
      </c>
    </row>
    <row r="33" spans="2:9">
      <c r="B33" s="136"/>
      <c r="C33" s="136"/>
      <c r="D33" s="246"/>
      <c r="E33" s="279"/>
      <c r="F33" s="279"/>
      <c r="G33" s="282"/>
      <c r="H33" s="281">
        <f t="shared" si="0"/>
        <v>0</v>
      </c>
      <c r="I33" s="281">
        <f t="shared" si="1"/>
        <v>0</v>
      </c>
    </row>
    <row r="34" spans="2:9">
      <c r="B34" s="136"/>
      <c r="C34" s="136"/>
      <c r="D34" s="246"/>
      <c r="E34" s="279"/>
      <c r="F34" s="279"/>
      <c r="G34" s="282"/>
      <c r="H34" s="281">
        <f t="shared" si="0"/>
        <v>0</v>
      </c>
      <c r="I34" s="281">
        <f t="shared" si="1"/>
        <v>0</v>
      </c>
    </row>
    <row r="35" spans="2:9">
      <c r="B35" s="136"/>
      <c r="C35" s="136"/>
      <c r="D35" s="246"/>
      <c r="E35" s="279"/>
      <c r="F35" s="279"/>
      <c r="G35" s="282"/>
      <c r="H35" s="281">
        <f t="shared" si="0"/>
        <v>0</v>
      </c>
      <c r="I35" s="281">
        <f t="shared" si="1"/>
        <v>0</v>
      </c>
    </row>
    <row r="36" spans="2:9">
      <c r="B36" s="36"/>
      <c r="C36" s="453" t="s">
        <v>134</v>
      </c>
      <c r="D36" s="454"/>
      <c r="E36" s="281">
        <f>SUM(E9:E17)</f>
        <v>-248579951.22999874</v>
      </c>
      <c r="F36" s="281">
        <f>SUM(F9:F17)</f>
        <v>0</v>
      </c>
      <c r="G36" s="247"/>
      <c r="H36" s="281">
        <f>SUM(H9:H17)</f>
        <v>-1769406.2139253723</v>
      </c>
      <c r="I36" s="281">
        <f>SUM(I9:I17)</f>
        <v>0</v>
      </c>
    </row>
  </sheetData>
  <mergeCells count="3">
    <mergeCell ref="B1:C1"/>
    <mergeCell ref="C36:D36"/>
    <mergeCell ref="E2:G4"/>
  </mergeCells>
  <phoneticPr fontId="41"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tabColor rgb="FF009999"/>
    <pageSetUpPr fitToPage="1"/>
  </sheetPr>
  <dimension ref="A1:G103"/>
  <sheetViews>
    <sheetView zoomScaleNormal="100" workbookViewId="0"/>
  </sheetViews>
  <sheetFormatPr defaultColWidth="9.140625" defaultRowHeight="12.75"/>
  <cols>
    <col min="1" max="1" width="12" style="16" customWidth="1"/>
    <col min="2" max="2" width="21.5703125" style="16" customWidth="1"/>
    <col min="3" max="3" width="64.85546875" style="16" customWidth="1"/>
    <col min="4" max="4" width="21.5703125" style="16" customWidth="1"/>
    <col min="5" max="5" width="20.85546875" style="16" customWidth="1"/>
    <col min="6" max="6" width="11.42578125" style="16" bestFit="1" customWidth="1"/>
    <col min="7" max="7" width="9.5703125" style="16" bestFit="1" customWidth="1"/>
    <col min="8" max="16384" width="9.140625" style="16"/>
  </cols>
  <sheetData>
    <row r="1" spans="2:7" ht="20.25">
      <c r="B1" s="457" t="s">
        <v>197</v>
      </c>
      <c r="C1" s="457"/>
    </row>
    <row r="2" spans="2:7" ht="15">
      <c r="B2" s="45" t="str">
        <f>Tradingname</f>
        <v>APA OPERATIONS PTY LIMITED</v>
      </c>
      <c r="C2" s="46"/>
    </row>
    <row r="3" spans="2:7" ht="15">
      <c r="B3" s="47" t="s">
        <v>240</v>
      </c>
      <c r="C3" s="48" t="str">
        <f>TEXT(Yearstart,"dd/mm/yyyy")&amp;" to "&amp;TEXT(Yearending,"dd/mm/yyyy")</f>
        <v>01/07/2024 to 30/06/2025</v>
      </c>
    </row>
    <row r="4" spans="2:7" ht="20.25">
      <c r="B4" s="14"/>
      <c r="D4" s="38"/>
    </row>
    <row r="5" spans="2:7" ht="15.75">
      <c r="B5" s="447" t="s">
        <v>198</v>
      </c>
      <c r="C5" s="447"/>
      <c r="D5" s="53"/>
    </row>
    <row r="7" spans="2:7" ht="25.5">
      <c r="B7" s="108" t="s">
        <v>223</v>
      </c>
      <c r="C7" s="109" t="s">
        <v>19</v>
      </c>
      <c r="D7" s="109" t="s">
        <v>231</v>
      </c>
      <c r="E7" s="109" t="s">
        <v>232</v>
      </c>
    </row>
    <row r="8" spans="2:7">
      <c r="B8" s="202"/>
      <c r="C8" s="316" t="s">
        <v>486</v>
      </c>
      <c r="D8" s="203"/>
      <c r="E8" s="203"/>
    </row>
    <row r="9" spans="2:7">
      <c r="B9" s="148"/>
      <c r="C9" s="137" t="s">
        <v>142</v>
      </c>
      <c r="D9" s="138" t="s">
        <v>183</v>
      </c>
      <c r="E9" s="139" t="s">
        <v>183</v>
      </c>
    </row>
    <row r="10" spans="2:7">
      <c r="B10" s="371">
        <v>2.4</v>
      </c>
      <c r="C10" s="317" t="s">
        <v>489</v>
      </c>
      <c r="D10" s="284">
        <f>SUMIF('3.3 Depreciation amortisation'!$D$9:$D$52,'3. Statement of pipeline assets'!C9,'3.3 Depreciation amortisation'!$H$9:$H$52)</f>
        <v>14964795.84</v>
      </c>
      <c r="E10" s="279">
        <v>14964795.84</v>
      </c>
    </row>
    <row r="11" spans="2:7">
      <c r="B11" s="371">
        <v>2.4</v>
      </c>
      <c r="C11" s="317" t="s">
        <v>74</v>
      </c>
      <c r="D11" s="284">
        <f>SUMIF('3.3 Depreciation amortisation'!$D$9:$D$52,'3. Statement of pipeline assets'!C9,'3.3 Depreciation amortisation'!$I$9:$I$52)</f>
        <v>17693181.559999999</v>
      </c>
      <c r="E11" s="279">
        <v>17693181.559999995</v>
      </c>
    </row>
    <row r="12" spans="2:7">
      <c r="B12" s="371">
        <v>2.4</v>
      </c>
      <c r="C12" s="317" t="s">
        <v>487</v>
      </c>
      <c r="D12" s="284">
        <f>SUMIF('3.3 Depreciation amortisation'!$D$9:$D$52,'3. Statement of pipeline assets'!C9,'3.3 Depreciation amortisation'!$J$9:$J$52)</f>
        <v>2652527.91</v>
      </c>
      <c r="E12" s="279">
        <v>714191.87</v>
      </c>
    </row>
    <row r="13" spans="2:7">
      <c r="B13" s="150"/>
      <c r="C13" s="140" t="s">
        <v>141</v>
      </c>
      <c r="D13" s="284">
        <f>SUM(D10:D12)</f>
        <v>35310505.310000002</v>
      </c>
      <c r="E13" s="284">
        <f>SUM(E10:E12)</f>
        <v>33372169.269999996</v>
      </c>
    </row>
    <row r="14" spans="2:7">
      <c r="B14" s="371">
        <v>2.4</v>
      </c>
      <c r="C14" s="317" t="s">
        <v>2</v>
      </c>
      <c r="D14" s="284">
        <f>SUMIF('3.3 Depreciation amortisation'!$D$9:$D$52,'3. Statement of pipeline assets'!C9,'3.3 Depreciation amortisation'!$M$9:$M$52)+SUMIF('3.3 Depreciation amortisation'!$D$9:$D$52,'3. Statement of pipeline assets'!C9,'3.3 Depreciation amortisation'!$N$9:$N$52)</f>
        <v>-3994403.9871766749</v>
      </c>
      <c r="E14" s="279">
        <v>-3755177.1771766748</v>
      </c>
      <c r="F14" s="400"/>
      <c r="G14" s="400"/>
    </row>
    <row r="15" spans="2:7">
      <c r="B15" s="371">
        <v>2.4</v>
      </c>
      <c r="C15" s="317" t="s">
        <v>488</v>
      </c>
      <c r="D15" s="284">
        <f>SUMIF('3.3 Depreciation amortisation'!$D$9:$D$52,'3. Statement of pipeline assets'!C9,'3.3 Depreciation amortisation'!$K$9:$K$52)</f>
        <v>0</v>
      </c>
      <c r="E15" s="279">
        <v>0</v>
      </c>
    </row>
    <row r="16" spans="2:7">
      <c r="B16" s="150"/>
      <c r="C16" s="140" t="s">
        <v>67</v>
      </c>
      <c r="D16" s="284">
        <f>SUM(D13:D15)</f>
        <v>31316101.322823327</v>
      </c>
      <c r="E16" s="284">
        <f>SUM(E13:E15)</f>
        <v>29616992.092823319</v>
      </c>
      <c r="F16" s="400"/>
    </row>
    <row r="17" spans="1:7">
      <c r="B17" s="148"/>
      <c r="C17" s="137" t="s">
        <v>85</v>
      </c>
      <c r="D17" s="285"/>
      <c r="E17" s="286"/>
    </row>
    <row r="18" spans="1:7">
      <c r="B18" s="371">
        <v>2.4</v>
      </c>
      <c r="C18" s="317" t="s">
        <v>489</v>
      </c>
      <c r="D18" s="284">
        <f>SUMIF('3.3 Depreciation amortisation'!$D$9:$D$52,'3. Statement of pipeline assets'!C17,'3.3 Depreciation amortisation'!$H$9:$H$52)</f>
        <v>0</v>
      </c>
      <c r="E18" s="279">
        <v>0</v>
      </c>
    </row>
    <row r="19" spans="1:7">
      <c r="B19" s="371">
        <v>2.4</v>
      </c>
      <c r="C19" s="317" t="s">
        <v>74</v>
      </c>
      <c r="D19" s="284">
        <f>SUMIF('3.3 Depreciation amortisation'!$D$9:$D$52,'3. Statement of pipeline assets'!C17,'3.3 Depreciation amortisation'!$I$9:$I$52)</f>
        <v>34579469.060000002</v>
      </c>
      <c r="E19" s="279">
        <v>34579469.060000002</v>
      </c>
    </row>
    <row r="20" spans="1:7">
      <c r="A20" s="200"/>
      <c r="B20" s="371">
        <v>2.4</v>
      </c>
      <c r="C20" s="317" t="s">
        <v>487</v>
      </c>
      <c r="D20" s="284">
        <f>SUMIF('3.3 Depreciation amortisation'!$D$9:$D$52,'3. Statement of pipeline assets'!C17,'3.3 Depreciation amortisation'!$J$9:$J$52)</f>
        <v>0</v>
      </c>
      <c r="E20" s="279">
        <v>0</v>
      </c>
    </row>
    <row r="21" spans="1:7">
      <c r="B21" s="371">
        <v>2.4</v>
      </c>
      <c r="C21" s="317" t="s">
        <v>2</v>
      </c>
      <c r="D21" s="284">
        <f>SUMIF('3.3 Depreciation amortisation'!$D$9:$D$52,'3. Statement of pipeline assets'!C17,'3.3 Depreciation amortisation'!$M$9:$M$52)+SUMIF('3.3 Depreciation amortisation'!$D$9:$D$52,'3. Statement of pipeline assets'!C17,'3.3 Depreciation amortisation'!$N$9:$N$52)</f>
        <v>-6456294.6372146243</v>
      </c>
      <c r="E21" s="279">
        <v>-5468800.567214624</v>
      </c>
      <c r="F21" s="400"/>
      <c r="G21" s="400"/>
    </row>
    <row r="22" spans="1:7">
      <c r="B22" s="371">
        <v>2.4</v>
      </c>
      <c r="C22" s="317" t="s">
        <v>490</v>
      </c>
      <c r="D22" s="284">
        <f>SUMIF('3.3 Depreciation amortisation'!$D$9:$D$52,'3. Statement of pipeline assets'!C17,'3.3 Depreciation amortisation'!$K$9:$K$52)</f>
        <v>0</v>
      </c>
      <c r="E22" s="279">
        <v>0</v>
      </c>
    </row>
    <row r="23" spans="1:7">
      <c r="B23" s="150"/>
      <c r="C23" s="140" t="s">
        <v>86</v>
      </c>
      <c r="D23" s="284">
        <f>SUM(D18:D22)</f>
        <v>28123174.422785379</v>
      </c>
      <c r="E23" s="284">
        <f>SUM(E18:E22)</f>
        <v>29110668.492785379</v>
      </c>
      <c r="F23" s="400"/>
    </row>
    <row r="24" spans="1:7">
      <c r="B24" s="148"/>
      <c r="C24" s="137" t="s">
        <v>143</v>
      </c>
      <c r="D24" s="285"/>
      <c r="E24" s="286"/>
    </row>
    <row r="25" spans="1:7">
      <c r="B25" s="371">
        <v>2.4</v>
      </c>
      <c r="C25" s="317" t="s">
        <v>489</v>
      </c>
      <c r="D25" s="284">
        <f>SUMIF('3.3 Depreciation amortisation'!$D$9:$D$52,'3. Statement of pipeline assets'!C24,'3.3 Depreciation amortisation'!$H$9:$H$52)</f>
        <v>0</v>
      </c>
      <c r="E25" s="279">
        <v>0</v>
      </c>
    </row>
    <row r="26" spans="1:7">
      <c r="B26" s="371">
        <v>2.4</v>
      </c>
      <c r="C26" s="317" t="s">
        <v>74</v>
      </c>
      <c r="D26" s="284">
        <f>SUMIF('3.3 Depreciation amortisation'!$D$9:$D$52,'3. Statement of pipeline assets'!C24,'3.3 Depreciation amortisation'!$I$9:$I$52)</f>
        <v>3099080.66</v>
      </c>
      <c r="E26" s="279">
        <v>3099080.66</v>
      </c>
    </row>
    <row r="27" spans="1:7">
      <c r="B27" s="371">
        <v>2.4</v>
      </c>
      <c r="C27" s="317" t="s">
        <v>487</v>
      </c>
      <c r="D27" s="284">
        <f>SUMIF('3.3 Depreciation amortisation'!$D$9:$D$52,'3. Statement of pipeline assets'!C24,'3.3 Depreciation amortisation'!$J$9:$J$52)</f>
        <v>0</v>
      </c>
      <c r="E27" s="279">
        <v>0</v>
      </c>
    </row>
    <row r="28" spans="1:7">
      <c r="B28" s="371">
        <v>2.4</v>
      </c>
      <c r="C28" s="317" t="s">
        <v>2</v>
      </c>
      <c r="D28" s="284">
        <f>SUMIF('3.3 Depreciation amortisation'!$D$9:$D$52,'3. Statement of pipeline assets'!C24,'3.3 Depreciation amortisation'!$M$9:$M$52)+SUMIF('3.3 Depreciation amortisation'!$D$9:$D$52,'3. Statement of pipeline assets'!C24,'3.3 Depreciation amortisation'!$N$9:$N$52)</f>
        <v>-368884.90485941886</v>
      </c>
      <c r="E28" s="279">
        <v>-303416.57485941885</v>
      </c>
      <c r="F28" s="400"/>
      <c r="G28" s="400"/>
    </row>
    <row r="29" spans="1:7">
      <c r="B29" s="371">
        <v>2.4</v>
      </c>
      <c r="C29" s="317" t="s">
        <v>490</v>
      </c>
      <c r="D29" s="284">
        <f>SUMIF('3.3 Depreciation amortisation'!$D$9:$D$52,'3. Statement of pipeline assets'!C24,'3.3 Depreciation amortisation'!$K$9:$K$52)</f>
        <v>0</v>
      </c>
      <c r="E29" s="279">
        <v>0</v>
      </c>
    </row>
    <row r="30" spans="1:7">
      <c r="B30" s="150"/>
      <c r="C30" s="140" t="s">
        <v>144</v>
      </c>
      <c r="D30" s="284">
        <f>SUM(D25:D29)</f>
        <v>2730195.7551405812</v>
      </c>
      <c r="E30" s="284">
        <f>SUM(E25:E29)</f>
        <v>2795664.0851405812</v>
      </c>
      <c r="F30" s="400"/>
    </row>
    <row r="31" spans="1:7">
      <c r="B31" s="148"/>
      <c r="C31" s="137" t="s">
        <v>145</v>
      </c>
      <c r="D31" s="285"/>
      <c r="E31" s="286"/>
    </row>
    <row r="32" spans="1:7">
      <c r="B32" s="371">
        <v>2.4</v>
      </c>
      <c r="C32" s="317" t="s">
        <v>489</v>
      </c>
      <c r="D32" s="284">
        <f>SUMIF('3.3 Depreciation amortisation'!$D$9:$D$52,'3. Statement of pipeline assets'!C31,'3.3 Depreciation amortisation'!$H$9:$H$52)</f>
        <v>0</v>
      </c>
      <c r="E32" s="279">
        <v>0</v>
      </c>
    </row>
    <row r="33" spans="2:7">
      <c r="B33" s="371">
        <v>2.4</v>
      </c>
      <c r="C33" s="317" t="s">
        <v>74</v>
      </c>
      <c r="D33" s="284">
        <f>SUMIF('3.3 Depreciation amortisation'!$D$9:$D$52,'3. Statement of pipeline assets'!C31,'3.3 Depreciation amortisation'!$I$9:$I$52)</f>
        <v>1200317.0900000001</v>
      </c>
      <c r="E33" s="279">
        <v>1200317.0900000001</v>
      </c>
    </row>
    <row r="34" spans="2:7">
      <c r="B34" s="371">
        <v>2.4</v>
      </c>
      <c r="C34" s="317" t="s">
        <v>487</v>
      </c>
      <c r="D34" s="284">
        <f>SUMIF('3.3 Depreciation amortisation'!$D$9:$D$52,'3. Statement of pipeline assets'!C31,'3.3 Depreciation amortisation'!$J$9:$J$52)</f>
        <v>0</v>
      </c>
      <c r="E34" s="279">
        <v>0</v>
      </c>
    </row>
    <row r="35" spans="2:7">
      <c r="B35" s="371">
        <v>2.4</v>
      </c>
      <c r="C35" s="317" t="s">
        <v>2</v>
      </c>
      <c r="D35" s="284">
        <f>SUMIF('3.3 Depreciation amortisation'!$D$9:$D$52,'3. Statement of pipeline assets'!C31,'3.3 Depreciation amortisation'!$M$9:$M$52)+SUMIF('3.3 Depreciation amortisation'!$D$9:$D$52,'3. Statement of pipeline assets'!C31,'3.3 Depreciation amortisation'!$N$9:$N$52)</f>
        <v>-191756.58456838573</v>
      </c>
      <c r="E35" s="279">
        <v>-171386.51456838573</v>
      </c>
      <c r="F35" s="400"/>
      <c r="G35" s="400"/>
    </row>
    <row r="36" spans="2:7">
      <c r="B36" s="371">
        <v>2.4</v>
      </c>
      <c r="C36" s="317" t="s">
        <v>490</v>
      </c>
      <c r="D36" s="284">
        <f>SUMIF('3.3 Depreciation amortisation'!$D$9:$D$52,'3. Statement of pipeline assets'!C31,'3.3 Depreciation amortisation'!$K$9:$K$52)</f>
        <v>0</v>
      </c>
      <c r="E36" s="279">
        <v>0</v>
      </c>
    </row>
    <row r="37" spans="2:7">
      <c r="B37" s="150"/>
      <c r="C37" s="140" t="s">
        <v>146</v>
      </c>
      <c r="D37" s="284">
        <f>SUM(D32:D36)</f>
        <v>1008560.5054316144</v>
      </c>
      <c r="E37" s="284">
        <f>SUM(E32:E36)</f>
        <v>1028930.5754316144</v>
      </c>
      <c r="F37" s="400"/>
    </row>
    <row r="38" spans="2:7">
      <c r="B38" s="148"/>
      <c r="C38" s="319" t="s">
        <v>491</v>
      </c>
      <c r="D38" s="285"/>
      <c r="E38" s="286"/>
    </row>
    <row r="39" spans="2:7">
      <c r="B39" s="371">
        <v>2.4</v>
      </c>
      <c r="C39" s="317" t="s">
        <v>489</v>
      </c>
      <c r="D39" s="284">
        <f>SUMIF('3.3 Depreciation amortisation'!$D$9:$D$52,'3. Statement of pipeline assets'!C38,'3.3 Depreciation amortisation'!$H$9:$H$52)</f>
        <v>0</v>
      </c>
      <c r="E39" s="279">
        <v>0</v>
      </c>
    </row>
    <row r="40" spans="2:7">
      <c r="B40" s="371">
        <v>2.4</v>
      </c>
      <c r="C40" s="317" t="s">
        <v>74</v>
      </c>
      <c r="D40" s="284">
        <f>SUMIF('3.3 Depreciation amortisation'!$D$9:$D$52,'3. Statement of pipeline assets'!C38,'3.3 Depreciation amortisation'!$I$9:$I$52)</f>
        <v>0</v>
      </c>
      <c r="E40" s="279">
        <v>0</v>
      </c>
    </row>
    <row r="41" spans="2:7">
      <c r="B41" s="371">
        <v>2.4</v>
      </c>
      <c r="C41" s="317" t="s">
        <v>487</v>
      </c>
      <c r="D41" s="284">
        <f>SUMIF('3.3 Depreciation amortisation'!$D$9:$D$52,'3. Statement of pipeline assets'!C38,'3.3 Depreciation amortisation'!$J$9:$J$52)</f>
        <v>0</v>
      </c>
      <c r="E41" s="279">
        <v>0</v>
      </c>
    </row>
    <row r="42" spans="2:7">
      <c r="B42" s="371">
        <v>2.4</v>
      </c>
      <c r="C42" s="317" t="s">
        <v>2</v>
      </c>
      <c r="D42" s="284">
        <f>SUMIF('3.3 Depreciation amortisation'!$D$9:$D$52,'3. Statement of pipeline assets'!C38,'3.3 Depreciation amortisation'!$M$9:$M$52)+SUMIF('3.3 Depreciation amortisation'!$D$9:$D$52,'3. Statement of pipeline assets'!C38,'3.3 Depreciation amortisation'!$N$9:$N$52)</f>
        <v>0</v>
      </c>
      <c r="E42" s="279">
        <v>0</v>
      </c>
    </row>
    <row r="43" spans="2:7">
      <c r="B43" s="371">
        <v>2.4</v>
      </c>
      <c r="C43" s="317" t="s">
        <v>490</v>
      </c>
      <c r="D43" s="284">
        <f>SUMIF('3.3 Depreciation amortisation'!$D$9:$D$52,'3. Statement of pipeline assets'!C38,'3.3 Depreciation amortisation'!$K$9:$K$52)</f>
        <v>0</v>
      </c>
      <c r="E43" s="279">
        <v>0</v>
      </c>
    </row>
    <row r="44" spans="2:7">
      <c r="B44" s="150"/>
      <c r="C44" s="318" t="s">
        <v>492</v>
      </c>
      <c r="D44" s="284">
        <f>SUM(D39:D43)</f>
        <v>0</v>
      </c>
      <c r="E44" s="284">
        <f>SUM(E39:E43)</f>
        <v>0</v>
      </c>
      <c r="F44" s="400"/>
    </row>
    <row r="45" spans="2:7">
      <c r="B45" s="148"/>
      <c r="C45" s="137" t="s">
        <v>147</v>
      </c>
      <c r="D45" s="285"/>
      <c r="E45" s="286"/>
    </row>
    <row r="46" spans="2:7">
      <c r="B46" s="371">
        <v>2.4</v>
      </c>
      <c r="C46" s="317" t="s">
        <v>489</v>
      </c>
      <c r="D46" s="284">
        <f>SUMIF('3.3 Depreciation amortisation'!$D$9:$D$52,'3. Statement of pipeline assets'!C45,'3.3 Depreciation amortisation'!$H$9:$H$52)</f>
        <v>0</v>
      </c>
      <c r="E46" s="279">
        <v>0</v>
      </c>
    </row>
    <row r="47" spans="2:7">
      <c r="B47" s="371">
        <v>2.4</v>
      </c>
      <c r="C47" s="317" t="s">
        <v>74</v>
      </c>
      <c r="D47" s="284">
        <f>SUMIF('3.3 Depreciation amortisation'!$D$9:$D$52,'3. Statement of pipeline assets'!C45,'3.3 Depreciation amortisation'!$I$9:$I$52)</f>
        <v>46445.75</v>
      </c>
      <c r="E47" s="279">
        <v>46445.749999999993</v>
      </c>
      <c r="F47" s="400"/>
    </row>
    <row r="48" spans="2:7">
      <c r="B48" s="371">
        <v>2.4</v>
      </c>
      <c r="C48" s="317" t="s">
        <v>487</v>
      </c>
      <c r="D48" s="284">
        <f>SUMIF('3.3 Depreciation amortisation'!$D$9:$D$52,'3. Statement of pipeline assets'!C45,'3.3 Depreciation amortisation'!$J$9:$J$52)</f>
        <v>0</v>
      </c>
      <c r="E48" s="279">
        <v>0</v>
      </c>
    </row>
    <row r="49" spans="2:7">
      <c r="B49" s="371">
        <v>2.4</v>
      </c>
      <c r="C49" s="317" t="s">
        <v>2</v>
      </c>
      <c r="D49" s="284">
        <f>SUMIF('3.3 Depreciation amortisation'!$D$9:$D$52,'3. Statement of pipeline assets'!C45,'3.3 Depreciation amortisation'!$M$9:$M$52)+SUMIF('3.3 Depreciation amortisation'!$D$9:$D$52,'3. Statement of pipeline assets'!C45,'3.3 Depreciation amortisation'!$N$9:$N$52)</f>
        <v>-17638.725527264429</v>
      </c>
      <c r="E49" s="279">
        <v>-14562.585527264429</v>
      </c>
      <c r="F49" s="400"/>
      <c r="G49" s="400"/>
    </row>
    <row r="50" spans="2:7">
      <c r="B50" s="371">
        <v>2.4</v>
      </c>
      <c r="C50" s="317" t="s">
        <v>490</v>
      </c>
      <c r="D50" s="284">
        <f>SUMIF('3.3 Depreciation amortisation'!$D$9:$D$52,'3. Statement of pipeline assets'!C45,'3.3 Depreciation amortisation'!$K$9:$K$52)</f>
        <v>0</v>
      </c>
      <c r="E50" s="279">
        <v>0</v>
      </c>
    </row>
    <row r="51" spans="2:7">
      <c r="B51" s="150"/>
      <c r="C51" s="140" t="s">
        <v>148</v>
      </c>
      <c r="D51" s="284">
        <f>SUM(D46:D50)</f>
        <v>28807.024472735571</v>
      </c>
      <c r="E51" s="284">
        <f>SUM(E46:E50)</f>
        <v>31883.164472735563</v>
      </c>
      <c r="F51" s="400"/>
    </row>
    <row r="52" spans="2:7">
      <c r="B52" s="148"/>
      <c r="C52" s="137" t="s">
        <v>1</v>
      </c>
      <c r="D52" s="285"/>
      <c r="E52" s="286"/>
    </row>
    <row r="53" spans="2:7">
      <c r="B53" s="371">
        <v>2.4</v>
      </c>
      <c r="C53" s="317" t="s">
        <v>489</v>
      </c>
      <c r="D53" s="284">
        <f>SUMIF('3.3 Depreciation amortisation'!$D$9:$D$52,'3. Statement of pipeline assets'!C52,'3.3 Depreciation amortisation'!$H$9:$H$52)</f>
        <v>0</v>
      </c>
      <c r="E53" s="279">
        <v>0</v>
      </c>
    </row>
    <row r="54" spans="2:7">
      <c r="B54" s="371">
        <v>2.4</v>
      </c>
      <c r="C54" s="317" t="s">
        <v>74</v>
      </c>
      <c r="D54" s="284">
        <f>SUMIF('3.3 Depreciation amortisation'!$D$9:$D$52,'3. Statement of pipeline assets'!C52,'3.3 Depreciation amortisation'!$I$9:$I$52)</f>
        <v>442589.71</v>
      </c>
      <c r="E54" s="279">
        <v>442589.70999999996</v>
      </c>
    </row>
    <row r="55" spans="2:7">
      <c r="B55" s="371">
        <v>2.4</v>
      </c>
      <c r="C55" s="317" t="s">
        <v>487</v>
      </c>
      <c r="D55" s="284">
        <f>SUMIF('3.3 Depreciation amortisation'!$D$9:$D$52,'3. Statement of pipeline assets'!C52,'3.3 Depreciation amortisation'!$J$9:$J$52)</f>
        <v>0</v>
      </c>
      <c r="E55" s="279">
        <v>0</v>
      </c>
    </row>
    <row r="56" spans="2:7">
      <c r="B56" s="371">
        <v>2.4</v>
      </c>
      <c r="C56" s="317" t="s">
        <v>2</v>
      </c>
      <c r="D56" s="284">
        <f>SUMIF('3.3 Depreciation amortisation'!$D$9:$D$52,'3. Statement of pipeline assets'!C52,'3.3 Depreciation amortisation'!$M$9:$M$52)+SUMIF('3.3 Depreciation amortisation'!$D$9:$D$52,'3. Statement of pipeline assets'!C52,'3.3 Depreciation amortisation'!$N$9:$N$52)</f>
        <v>-32243.48344592745</v>
      </c>
      <c r="E56" s="279">
        <v>-26716.933445927447</v>
      </c>
      <c r="F56" s="400"/>
      <c r="G56" s="400"/>
    </row>
    <row r="57" spans="2:7">
      <c r="B57" s="371">
        <v>2.4</v>
      </c>
      <c r="C57" s="317" t="s">
        <v>490</v>
      </c>
      <c r="D57" s="284">
        <f>SUMIF('3.3 Depreciation amortisation'!$D$9:$D$52,'3. Statement of pipeline assets'!C52,'3.3 Depreciation amortisation'!$K$9:$K$52)</f>
        <v>0</v>
      </c>
      <c r="E57" s="279">
        <v>0</v>
      </c>
      <c r="F57" s="400"/>
    </row>
    <row r="58" spans="2:7">
      <c r="B58" s="150"/>
      <c r="C58" s="140" t="s">
        <v>88</v>
      </c>
      <c r="D58" s="284">
        <f>SUM(D53:D57)</f>
        <v>410346.22655407258</v>
      </c>
      <c r="E58" s="284">
        <f>SUM(E53:E57)</f>
        <v>415872.77655407251</v>
      </c>
      <c r="F58" s="400"/>
    </row>
    <row r="59" spans="2:7">
      <c r="B59" s="148"/>
      <c r="C59" s="137" t="s">
        <v>149</v>
      </c>
      <c r="D59" s="285"/>
      <c r="E59" s="286"/>
    </row>
    <row r="60" spans="2:7">
      <c r="B60" s="371">
        <v>2.4</v>
      </c>
      <c r="C60" s="317" t="s">
        <v>489</v>
      </c>
      <c r="D60" s="284">
        <f>SUMIF('3.3 Depreciation amortisation'!$D$9:$D$52,'3. Statement of pipeline assets'!C59,'3.3 Depreciation amortisation'!$H$9:$H$52)</f>
        <v>0</v>
      </c>
      <c r="E60" s="279">
        <v>0</v>
      </c>
    </row>
    <row r="61" spans="2:7">
      <c r="B61" s="371">
        <v>2.4</v>
      </c>
      <c r="C61" s="317" t="s">
        <v>74</v>
      </c>
      <c r="D61" s="284">
        <f>SUMIF('3.3 Depreciation amortisation'!$D$9:$D$52,'3. Statement of pipeline assets'!C59,'3.3 Depreciation amortisation'!$I$9:$I$52)</f>
        <v>0</v>
      </c>
      <c r="E61" s="279">
        <v>0</v>
      </c>
    </row>
    <row r="62" spans="2:7">
      <c r="B62" s="371">
        <v>2.4</v>
      </c>
      <c r="C62" s="317" t="s">
        <v>487</v>
      </c>
      <c r="D62" s="284">
        <f>SUMIF('3.3 Depreciation amortisation'!$D$9:$D$52,'3. Statement of pipeline assets'!C59,'3.3 Depreciation amortisation'!$J$9:$J$52)</f>
        <v>0</v>
      </c>
      <c r="E62" s="279">
        <v>0</v>
      </c>
    </row>
    <row r="63" spans="2:7">
      <c r="B63" s="371">
        <v>2.4</v>
      </c>
      <c r="C63" s="317" t="s">
        <v>490</v>
      </c>
      <c r="D63" s="284">
        <f>SUMIF('3.3 Depreciation amortisation'!$D$9:$D$52,'3. Statement of pipeline assets'!C59,'3.3 Depreciation amortisation'!$K$9:$K$52)</f>
        <v>0</v>
      </c>
      <c r="E63" s="279">
        <v>0</v>
      </c>
    </row>
    <row r="64" spans="2:7">
      <c r="B64" s="150"/>
      <c r="C64" s="140" t="s">
        <v>150</v>
      </c>
      <c r="D64" s="284">
        <f>SUM(D60:D63)</f>
        <v>0</v>
      </c>
      <c r="E64" s="284">
        <f>SUM(E60:E63)</f>
        <v>0</v>
      </c>
      <c r="F64" s="400"/>
    </row>
    <row r="65" spans="2:7">
      <c r="B65" s="148"/>
      <c r="C65" s="137" t="s">
        <v>233</v>
      </c>
      <c r="D65" s="285"/>
      <c r="E65" s="286"/>
    </row>
    <row r="66" spans="2:7">
      <c r="B66" s="371">
        <v>2.4</v>
      </c>
      <c r="C66" s="317" t="s">
        <v>489</v>
      </c>
      <c r="D66" s="284">
        <f>SUMIF('3.3 Depreciation amortisation'!$D$9:$D$52,'3. Statement of pipeline assets'!C65,'3.3 Depreciation amortisation'!$H$9:$H$52)</f>
        <v>0</v>
      </c>
      <c r="E66" s="279">
        <v>0</v>
      </c>
    </row>
    <row r="67" spans="2:7">
      <c r="B67" s="371">
        <v>2.4</v>
      </c>
      <c r="C67" s="317" t="s">
        <v>74</v>
      </c>
      <c r="D67" s="284">
        <f>SUMIF('3.3 Depreciation amortisation'!$D$9:$D$52,'3. Statement of pipeline assets'!C65,'3.3 Depreciation amortisation'!$I$9:$I$52)</f>
        <v>1245664.95</v>
      </c>
      <c r="E67" s="279">
        <v>1245664.9499999997</v>
      </c>
    </row>
    <row r="68" spans="2:7">
      <c r="B68" s="371">
        <v>2.4</v>
      </c>
      <c r="C68" s="317" t="s">
        <v>487</v>
      </c>
      <c r="D68" s="284">
        <f>SUMIF('3.3 Depreciation amortisation'!$D$9:$D$52,'3. Statement of pipeline assets'!C65,'3.3 Depreciation amortisation'!$J$9:$J$52)</f>
        <v>134806.97000000003</v>
      </c>
      <c r="E68" s="279">
        <v>0</v>
      </c>
    </row>
    <row r="69" spans="2:7">
      <c r="B69" s="371">
        <v>2.4</v>
      </c>
      <c r="C69" s="317" t="s">
        <v>2</v>
      </c>
      <c r="D69" s="284">
        <f>SUMIF('3.3 Depreciation amortisation'!$D$9:$D$52,'3. Statement of pipeline assets'!C65,'3.3 Depreciation amortisation'!$M$9:$M$52)+SUMIF('3.3 Depreciation amortisation'!$D$9:$D$52,'3. Statement of pipeline assets'!C65,'3.3 Depreciation amortisation'!$N$9:$N$52)</f>
        <v>-610519.02952491282</v>
      </c>
      <c r="E69" s="279">
        <v>-361309.5695249128</v>
      </c>
      <c r="F69" s="400"/>
      <c r="G69" s="400"/>
    </row>
    <row r="70" spans="2:7">
      <c r="B70" s="371">
        <v>2.4</v>
      </c>
      <c r="C70" s="317" t="s">
        <v>490</v>
      </c>
      <c r="D70" s="284">
        <f>SUMIF('3.3 Depreciation amortisation'!$D$9:$D$52,'3. Statement of pipeline assets'!C65,'3.3 Depreciation amortisation'!$K$9:$K$52)</f>
        <v>0</v>
      </c>
      <c r="E70" s="279">
        <v>0</v>
      </c>
    </row>
    <row r="71" spans="2:7">
      <c r="B71" s="150"/>
      <c r="C71" s="318" t="s">
        <v>234</v>
      </c>
      <c r="D71" s="284">
        <f>SUM(D66:D70)</f>
        <v>769952.8904750871</v>
      </c>
      <c r="E71" s="284">
        <f>SUM(E66:E70)</f>
        <v>884355.38047508686</v>
      </c>
      <c r="F71" s="400"/>
    </row>
    <row r="72" spans="2:7">
      <c r="B72" s="148"/>
      <c r="C72" s="137" t="s">
        <v>312</v>
      </c>
      <c r="D72" s="285"/>
      <c r="E72" s="286"/>
    </row>
    <row r="73" spans="2:7">
      <c r="B73" s="371">
        <v>2.4</v>
      </c>
      <c r="C73" s="317" t="s">
        <v>489</v>
      </c>
      <c r="D73" s="284">
        <f>SUMIF('3.3 Depreciation amortisation'!$D$9:$D$52,'3. Statement of pipeline assets'!C72,'3.3 Depreciation amortisation'!$H$9:$H$52)</f>
        <v>30992.143599999999</v>
      </c>
      <c r="E73" s="279">
        <v>30992.143599999999</v>
      </c>
    </row>
    <row r="74" spans="2:7">
      <c r="B74" s="371">
        <v>2.4</v>
      </c>
      <c r="C74" s="317" t="s">
        <v>74</v>
      </c>
      <c r="D74" s="284">
        <f>SUMIF('3.3 Depreciation amortisation'!$D$9:$D$52,'3. Statement of pipeline assets'!C72,'3.3 Depreciation amortisation'!$I$9:$I$52)</f>
        <v>28354.444800000001</v>
      </c>
      <c r="E74" s="279">
        <v>28354.444800000001</v>
      </c>
    </row>
    <row r="75" spans="2:7">
      <c r="B75" s="371">
        <v>2.4</v>
      </c>
      <c r="C75" s="317" t="s">
        <v>487</v>
      </c>
      <c r="D75" s="284">
        <f>SUMIF('3.3 Depreciation amortisation'!$D$9:$D$52,'3. Statement of pipeline assets'!C72,'3.3 Depreciation amortisation'!$J$9:$J$52)</f>
        <v>0</v>
      </c>
      <c r="E75" s="279">
        <v>0</v>
      </c>
    </row>
    <row r="76" spans="2:7">
      <c r="B76" s="371">
        <v>2.4</v>
      </c>
      <c r="C76" s="317" t="s">
        <v>493</v>
      </c>
      <c r="D76" s="284">
        <f>SUMIF('3.3 Depreciation amortisation'!$D$9:$D$52,'3. Statement of pipeline assets'!C72,'3.3 Depreciation amortisation'!$M$9:$M$52)+SUMIF('3.3 Depreciation amortisation'!$D$9:$D$52,'3. Statement of pipeline assets'!C72,'3.3 Depreciation amortisation'!$N$9:$N$52)</f>
        <v>-17372.451600000008</v>
      </c>
      <c r="E76" s="279">
        <v>-15053.451600000008</v>
      </c>
      <c r="F76" s="400"/>
    </row>
    <row r="77" spans="2:7">
      <c r="B77" s="371">
        <v>2.4</v>
      </c>
      <c r="C77" s="317" t="s">
        <v>490</v>
      </c>
      <c r="D77" s="284">
        <f>SUMIF('3.3 Depreciation amortisation'!$D$9:$D$52,'3. Statement of pipeline assets'!C72,'3.3 Depreciation amortisation'!$K$9:$K$52)</f>
        <v>-41974.394</v>
      </c>
      <c r="E77" s="279">
        <v>-41974.394</v>
      </c>
    </row>
    <row r="78" spans="2:7">
      <c r="B78" s="150"/>
      <c r="C78" s="140" t="s">
        <v>313</v>
      </c>
      <c r="D78" s="284">
        <f>SUM(D73:D77)</f>
        <v>-0.2572000000072876</v>
      </c>
      <c r="E78" s="284">
        <f>SUM(E73:E77)</f>
        <v>2318.7427999999927</v>
      </c>
    </row>
    <row r="79" spans="2:7">
      <c r="B79" s="371">
        <v>2.4</v>
      </c>
      <c r="C79" s="137" t="s">
        <v>151</v>
      </c>
      <c r="D79" s="287">
        <v>1615499.1800000006</v>
      </c>
      <c r="E79" s="279">
        <v>3132383.1500000013</v>
      </c>
    </row>
    <row r="80" spans="2:7">
      <c r="B80" s="150"/>
      <c r="C80" s="320" t="s">
        <v>78</v>
      </c>
      <c r="D80" s="284">
        <f>SUM(D16,D23,D30,D37,D44,D51,D58,D64,D71,D78, D79)</f>
        <v>66002637.07048279</v>
      </c>
      <c r="E80" s="284">
        <f>SUM(E16,E23,E30,E37,E44,E51,E58,E64,E71,E78, E79)</f>
        <v>67019068.460482784</v>
      </c>
      <c r="F80" s="400"/>
    </row>
    <row r="81" spans="2:7">
      <c r="B81" s="202"/>
      <c r="C81" s="316" t="s">
        <v>494</v>
      </c>
      <c r="D81" s="288"/>
      <c r="E81" s="288"/>
    </row>
    <row r="82" spans="2:7">
      <c r="B82" s="148"/>
      <c r="C82" s="321" t="s">
        <v>433</v>
      </c>
      <c r="D82" s="285"/>
      <c r="E82" s="286"/>
    </row>
    <row r="83" spans="2:7">
      <c r="B83" s="371" t="s">
        <v>573</v>
      </c>
      <c r="C83" s="317" t="s">
        <v>489</v>
      </c>
      <c r="D83" s="284">
        <f>SUMIF('3.3 Depreciation amortisation'!$D$60:$D$83,$C$82,'3.3 Depreciation amortisation'!$G$60:$G$83)</f>
        <v>3401039.5525235618</v>
      </c>
      <c r="E83" s="279">
        <v>2730951.5114944438</v>
      </c>
      <c r="G83" s="400"/>
    </row>
    <row r="84" spans="2:7">
      <c r="B84" s="371" t="s">
        <v>573</v>
      </c>
      <c r="C84" s="317" t="s">
        <v>74</v>
      </c>
      <c r="D84" s="284">
        <f>SUMIF('3.3 Depreciation amortisation'!$D$60:$D$83,$C$82,'3.3 Depreciation amortisation'!$H$60:$H$83)</f>
        <v>0</v>
      </c>
      <c r="E84" s="279">
        <v>0</v>
      </c>
    </row>
    <row r="85" spans="2:7">
      <c r="B85" s="371" t="s">
        <v>573</v>
      </c>
      <c r="C85" s="317" t="s">
        <v>487</v>
      </c>
      <c r="D85" s="284">
        <f>SUMIF('3.3 Depreciation amortisation'!$D$60:$D$83,$C$82,'3.3 Depreciation amortisation'!$I$60:$I$83)</f>
        <v>0</v>
      </c>
      <c r="E85" s="279">
        <v>0</v>
      </c>
    </row>
    <row r="86" spans="2:7">
      <c r="B86" s="371" t="s">
        <v>573</v>
      </c>
      <c r="C86" s="317" t="s">
        <v>2</v>
      </c>
      <c r="D86" s="284">
        <f>SUMIF('3.3 Depreciation amortisation'!$D$60:$D$83,$C$82,'3.3 Depreciation amortisation'!$L$60:$L$83)+SUMIF('3.3 Depreciation amortisation'!$D$60:$D$83,$C$82,'3.3 Depreciation amortisation'!$M$60:$M$83)</f>
        <v>-1756106.6628211592</v>
      </c>
      <c r="E86" s="279">
        <v>-1394564.8238470491</v>
      </c>
      <c r="F86" s="400"/>
    </row>
    <row r="87" spans="2:7">
      <c r="B87" s="371" t="s">
        <v>573</v>
      </c>
      <c r="C87" s="317" t="s">
        <v>490</v>
      </c>
      <c r="D87" s="284">
        <f>SUMIF('3.3 Depreciation amortisation'!$D$60:$D$83,$C$82,'3.3 Depreciation amortisation'!$J$60:$J$83)</f>
        <v>-256298.47001932972</v>
      </c>
      <c r="E87" s="279">
        <v>-248991.64331088634</v>
      </c>
    </row>
    <row r="88" spans="2:7">
      <c r="B88" s="150"/>
      <c r="C88" s="140" t="s">
        <v>556</v>
      </c>
      <c r="D88" s="284">
        <f>SUM(D83:D87)</f>
        <v>1388634.4196830727</v>
      </c>
      <c r="E88" s="284">
        <f>SUM(E83:E87)</f>
        <v>1087395.0443365083</v>
      </c>
      <c r="F88" s="400"/>
    </row>
    <row r="89" spans="2:7">
      <c r="B89" s="148"/>
      <c r="C89" s="137" t="s">
        <v>314</v>
      </c>
      <c r="D89" s="285"/>
      <c r="E89" s="286"/>
    </row>
    <row r="90" spans="2:7">
      <c r="B90" s="371" t="s">
        <v>573</v>
      </c>
      <c r="C90" s="317" t="s">
        <v>489</v>
      </c>
      <c r="D90" s="284">
        <f>SUMIF('3.3 Depreciation amortisation'!$D$60:$D$83,$C$89,'3.3 Depreciation amortisation'!$G$60:$G$83)</f>
        <v>172034.61822661289</v>
      </c>
      <c r="E90" s="279">
        <v>172034.61822661289</v>
      </c>
    </row>
    <row r="91" spans="2:7">
      <c r="B91" s="371" t="s">
        <v>573</v>
      </c>
      <c r="C91" s="317" t="s">
        <v>74</v>
      </c>
      <c r="D91" s="284">
        <f>SUMIF('3.3 Depreciation amortisation'!$D$60:$D$83,$C$89,'3.3 Depreciation amortisation'!$H$60:$H$83)</f>
        <v>526579.698966</v>
      </c>
      <c r="E91" s="279">
        <v>437307.74677239195</v>
      </c>
      <c r="F91" s="400"/>
    </row>
    <row r="92" spans="2:7">
      <c r="B92" s="371" t="s">
        <v>573</v>
      </c>
      <c r="C92" s="317" t="s">
        <v>487</v>
      </c>
      <c r="D92" s="284">
        <f>SUMIF('3.3 Depreciation amortisation'!$D$60:$D$83,$C$89,'3.3 Depreciation amortisation'!$I$60:$I$83)</f>
        <v>0</v>
      </c>
      <c r="E92" s="279">
        <v>0</v>
      </c>
    </row>
    <row r="93" spans="2:7">
      <c r="B93" s="371" t="s">
        <v>573</v>
      </c>
      <c r="C93" s="317" t="s">
        <v>495</v>
      </c>
      <c r="D93" s="284">
        <f>SUMIF('3.3 Depreciation amortisation'!$D$60:$D$83,$C$89,'3.3 Depreciation amortisation'!$L$60:$L$83)+SUMIF('3.3 Depreciation amortisation'!$D$60:$D$83,$C$89,'3.3 Depreciation amortisation'!$M$60:$M$83)</f>
        <v>-391365.87789267814</v>
      </c>
      <c r="E93" s="279">
        <v>-306232.77601318946</v>
      </c>
      <c r="F93" s="400"/>
    </row>
    <row r="94" spans="2:7">
      <c r="B94" s="371" t="s">
        <v>573</v>
      </c>
      <c r="C94" s="317" t="s">
        <v>490</v>
      </c>
      <c r="D94" s="284">
        <f>SUMIF('3.3 Depreciation amortisation'!$D$60:$D$83,$C$89,'3.3 Depreciation amortisation'!$J$60:$J$83)</f>
        <v>-19335.805601932108</v>
      </c>
      <c r="E94" s="279">
        <v>-17318.724507428786</v>
      </c>
    </row>
    <row r="95" spans="2:7">
      <c r="B95" s="150"/>
      <c r="C95" s="318" t="s">
        <v>496</v>
      </c>
      <c r="D95" s="284">
        <f>SUM(D90:D94)</f>
        <v>287912.63369800267</v>
      </c>
      <c r="E95" s="284">
        <f>SUM(E90:E94)</f>
        <v>285790.86447838665</v>
      </c>
      <c r="F95" s="400"/>
    </row>
    <row r="96" spans="2:7">
      <c r="B96" s="149"/>
      <c r="C96" s="137" t="s">
        <v>121</v>
      </c>
      <c r="D96" s="287">
        <v>0</v>
      </c>
      <c r="E96" s="279">
        <v>0</v>
      </c>
    </row>
    <row r="97" spans="2:6">
      <c r="B97" s="149"/>
      <c r="C97" s="137" t="s">
        <v>122</v>
      </c>
      <c r="D97" s="287">
        <v>0</v>
      </c>
      <c r="E97" s="279">
        <v>0</v>
      </c>
    </row>
    <row r="98" spans="2:6">
      <c r="B98" s="149"/>
      <c r="C98" s="137" t="s">
        <v>68</v>
      </c>
      <c r="D98" s="287">
        <v>0</v>
      </c>
      <c r="E98" s="279">
        <v>0</v>
      </c>
    </row>
    <row r="99" spans="2:6">
      <c r="B99" s="150"/>
      <c r="C99" s="320" t="s">
        <v>123</v>
      </c>
      <c r="D99" s="284">
        <f>SUM(D88,D95:D98)</f>
        <v>1676547.0533810754</v>
      </c>
      <c r="E99" s="284">
        <f>SUM(E88,E95:E98)</f>
        <v>1373185.908814895</v>
      </c>
    </row>
    <row r="100" spans="2:6">
      <c r="B100" s="150"/>
      <c r="C100" s="140" t="s">
        <v>24</v>
      </c>
      <c r="D100" s="289">
        <f>SUM(D80,D99)</f>
        <v>67679184.123863861</v>
      </c>
      <c r="E100" s="289">
        <f>SUM(E80,E99)</f>
        <v>68392254.369297683</v>
      </c>
      <c r="F100" s="400"/>
    </row>
    <row r="101" spans="2:6">
      <c r="D101" s="400"/>
    </row>
    <row r="102" spans="2:6">
      <c r="D102" s="400"/>
    </row>
    <row r="103" spans="2:6">
      <c r="D103" s="406"/>
    </row>
  </sheetData>
  <mergeCells count="2">
    <mergeCell ref="B1:C1"/>
    <mergeCell ref="B5:C5"/>
  </mergeCells>
  <phoneticPr fontId="41" type="noConversion"/>
  <pageMargins left="0.75" right="0.75" top="1" bottom="1" header="0.5" footer="0.5"/>
  <pageSetup paperSize="9" scale="52" orientation="portrait" verticalDpi="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rgb="FF009999"/>
  </sheetPr>
  <dimension ref="B1:F38"/>
  <sheetViews>
    <sheetView zoomScaleNormal="100" workbookViewId="0"/>
  </sheetViews>
  <sheetFormatPr defaultColWidth="9.140625" defaultRowHeight="12.75"/>
  <cols>
    <col min="1" max="1" width="12.140625" style="28" customWidth="1"/>
    <col min="2" max="2" width="21" style="28" customWidth="1"/>
    <col min="3" max="3" width="42.140625" style="28" customWidth="1"/>
    <col min="4" max="4" width="25.5703125" style="28" customWidth="1"/>
    <col min="5" max="5" width="20.140625" style="28" customWidth="1"/>
    <col min="6" max="6" width="42.140625" style="28" customWidth="1"/>
    <col min="7" max="7" width="9.42578125" style="28" customWidth="1"/>
    <col min="8" max="8" width="25.140625" style="28" customWidth="1"/>
    <col min="9" max="16384" width="9.140625" style="28"/>
  </cols>
  <sheetData>
    <row r="1" spans="2:6" ht="20.25">
      <c r="B1" s="29" t="s">
        <v>140</v>
      </c>
      <c r="C1" s="29"/>
      <c r="D1" s="15"/>
      <c r="E1" s="15"/>
    </row>
    <row r="2" spans="2:6" ht="20.25">
      <c r="B2" s="45" t="str">
        <f>Tradingname</f>
        <v>APA OPERATIONS PTY LIMITED</v>
      </c>
      <c r="C2" s="46"/>
      <c r="D2" s="29"/>
      <c r="E2" s="29"/>
    </row>
    <row r="3" spans="2:6" ht="15">
      <c r="B3" s="47" t="s">
        <v>240</v>
      </c>
      <c r="C3" s="48" t="str">
        <f>TEXT(Yearstart,"dd/mm/yyyy")&amp;" to "&amp;TEXT(Yearending,"dd/mm/yyyy")</f>
        <v>01/07/2024 to 30/06/2025</v>
      </c>
    </row>
    <row r="5" spans="2:6" ht="15.75">
      <c r="B5" s="32" t="s">
        <v>212</v>
      </c>
      <c r="C5" s="30"/>
      <c r="D5" s="30"/>
      <c r="E5" s="30"/>
    </row>
    <row r="6" spans="2:6" ht="15.75">
      <c r="B6" s="32"/>
      <c r="C6" s="30"/>
      <c r="D6" s="30"/>
      <c r="E6" s="30"/>
    </row>
    <row r="7" spans="2:6" ht="40.5" customHeight="1">
      <c r="B7" s="101" t="s">
        <v>223</v>
      </c>
      <c r="C7" s="101" t="s">
        <v>125</v>
      </c>
      <c r="D7" s="101" t="s">
        <v>71</v>
      </c>
      <c r="E7" s="101" t="s">
        <v>126</v>
      </c>
      <c r="F7" s="110" t="s">
        <v>128</v>
      </c>
    </row>
    <row r="8" spans="2:6">
      <c r="B8" s="103"/>
      <c r="C8" s="103"/>
      <c r="D8" s="107"/>
      <c r="E8" s="111" t="s">
        <v>127</v>
      </c>
      <c r="F8" s="112"/>
    </row>
    <row r="9" spans="2:6">
      <c r="B9" s="371">
        <v>2.4</v>
      </c>
      <c r="C9" s="182" t="str">
        <f>'3. Statement of pipeline assets'!C9</f>
        <v>Pipelines</v>
      </c>
      <c r="D9" s="181" t="str">
        <f>CONCATENATE("2/7/2007"," to ",TEXT(Yearending,"d/m/yyyy"))</f>
        <v>2/7/2007 to 30/6/2025</v>
      </c>
      <c r="E9" s="342">
        <v>80</v>
      </c>
      <c r="F9" s="255" t="s">
        <v>605</v>
      </c>
    </row>
    <row r="10" spans="2:6">
      <c r="B10" s="371">
        <v>2.4</v>
      </c>
      <c r="C10" s="182" t="str">
        <f>'3. Statement of pipeline assets'!C17</f>
        <v>Compressors</v>
      </c>
      <c r="D10" s="181" t="str">
        <f>CONCATENATE("24/10/2018"," to ",TEXT(Yearending,"d/m/yyyy"))</f>
        <v>24/10/2018 to 30/6/2025</v>
      </c>
      <c r="E10" s="342">
        <v>35</v>
      </c>
      <c r="F10" s="255" t="s">
        <v>605</v>
      </c>
    </row>
    <row r="11" spans="2:6">
      <c r="B11" s="371">
        <v>2.4</v>
      </c>
      <c r="C11" s="182" t="str">
        <f>'3. Statement of pipeline assets'!C24</f>
        <v>City Gates, supply regulators and valve stations</v>
      </c>
      <c r="D11" s="181" t="str">
        <f>CONCATENATE("1/6/2017"," to ",TEXT(Yearending,"d/m/yyyy"))</f>
        <v>1/6/2017 to 30/6/2025</v>
      </c>
      <c r="E11" s="342">
        <v>50</v>
      </c>
      <c r="F11" s="255" t="s">
        <v>605</v>
      </c>
    </row>
    <row r="12" spans="2:6">
      <c r="B12" s="371">
        <v>2.4</v>
      </c>
      <c r="C12" s="182" t="str">
        <f>'3. Statement of pipeline assets'!C31</f>
        <v>Metering</v>
      </c>
      <c r="D12" s="181" t="str">
        <f>CONCATENATE("1/2/2015"," to ",TEXT(Yearending,"d/m/yyyy"))</f>
        <v>1/2/2015 to 30/6/2025</v>
      </c>
      <c r="E12" s="342">
        <v>50</v>
      </c>
      <c r="F12" s="255" t="s">
        <v>605</v>
      </c>
    </row>
    <row r="13" spans="2:6">
      <c r="B13" s="371">
        <v>2.4</v>
      </c>
      <c r="C13" s="182" t="str">
        <f>'3. Statement of pipeline assets'!C38</f>
        <v>Odorant plants</v>
      </c>
      <c r="D13" s="181"/>
      <c r="E13" s="342">
        <v>80</v>
      </c>
      <c r="F13" s="255" t="s">
        <v>605</v>
      </c>
    </row>
    <row r="14" spans="2:6">
      <c r="B14" s="371">
        <v>2.4</v>
      </c>
      <c r="C14" s="182" t="str">
        <f>'3. Statement of pipeline assets'!C45</f>
        <v>SCADA (Communications)</v>
      </c>
      <c r="D14" s="181" t="str">
        <f>CONCATENATE("31/8/2019"," to ",TEXT(Yearending,"d/m/yyyy"))</f>
        <v>31/8/2019 to 30/6/2025</v>
      </c>
      <c r="E14" s="342">
        <v>15</v>
      </c>
      <c r="F14" s="255" t="s">
        <v>605</v>
      </c>
    </row>
    <row r="15" spans="2:6">
      <c r="B15" s="371">
        <v>2.4</v>
      </c>
      <c r="C15" s="182" t="str">
        <f>'3. Statement of pipeline assets'!C52</f>
        <v>Buildings</v>
      </c>
      <c r="D15" s="181" t="str">
        <f>CONCATENATE("31/8/2019"," to ",TEXT(Yearending,"d/m/yyyy"))</f>
        <v>31/8/2019 to 30/6/2025</v>
      </c>
      <c r="E15" s="342">
        <v>80</v>
      </c>
      <c r="F15" s="255" t="s">
        <v>605</v>
      </c>
    </row>
    <row r="16" spans="2:6">
      <c r="B16" s="371">
        <v>2.4</v>
      </c>
      <c r="C16" s="182" t="str">
        <f>'3. Statement of pipeline assets'!C65</f>
        <v>Other depreciable pipeline assets</v>
      </c>
      <c r="D16" s="181" t="str">
        <f>CONCATENATE("24/10/2018"," to ",TEXT(Yearending,"d/m/yyyy"))</f>
        <v>24/10/2018 to 30/6/2025</v>
      </c>
      <c r="E16" s="342" t="s">
        <v>568</v>
      </c>
      <c r="F16" s="255" t="s">
        <v>605</v>
      </c>
    </row>
    <row r="17" spans="2:6">
      <c r="B17" s="371">
        <v>2.4</v>
      </c>
      <c r="C17" s="141" t="s">
        <v>149</v>
      </c>
      <c r="D17" s="181"/>
      <c r="E17" s="342" t="s">
        <v>569</v>
      </c>
      <c r="F17" s="255" t="s">
        <v>606</v>
      </c>
    </row>
    <row r="18" spans="2:6">
      <c r="B18" s="343"/>
      <c r="C18" s="141" t="s">
        <v>211</v>
      </c>
      <c r="D18" s="181"/>
      <c r="E18" s="342"/>
      <c r="F18" s="255"/>
    </row>
    <row r="19" spans="2:6">
      <c r="B19" s="343"/>
      <c r="C19" s="141" t="s">
        <v>211</v>
      </c>
      <c r="D19" s="181"/>
      <c r="E19" s="342"/>
      <c r="F19" s="255"/>
    </row>
    <row r="20" spans="2:6">
      <c r="B20" s="343"/>
      <c r="C20" s="141" t="s">
        <v>211</v>
      </c>
      <c r="D20" s="181"/>
      <c r="E20" s="342"/>
      <c r="F20" s="255"/>
    </row>
    <row r="21" spans="2:6">
      <c r="B21" s="371" t="s">
        <v>572</v>
      </c>
      <c r="C21" s="182" t="str">
        <f>'3. Statement of pipeline assets'!C72</f>
        <v>Leased Assets</v>
      </c>
      <c r="D21" s="181" t="str">
        <f>CONCATENATE("1/7/2019"," to ",TEXT(Yearending,"d/m/yyyy"))</f>
        <v>1/7/2019 to 30/6/2025</v>
      </c>
      <c r="E21" s="342" t="s">
        <v>570</v>
      </c>
      <c r="F21" s="255" t="s">
        <v>571</v>
      </c>
    </row>
    <row r="22" spans="2:6">
      <c r="B22" s="343"/>
      <c r="C22" s="141" t="s">
        <v>211</v>
      </c>
      <c r="D22" s="181"/>
      <c r="E22" s="342"/>
      <c r="F22" s="255"/>
    </row>
    <row r="23" spans="2:6">
      <c r="B23" s="343"/>
      <c r="C23" s="141" t="s">
        <v>211</v>
      </c>
      <c r="D23" s="181"/>
      <c r="E23" s="342"/>
      <c r="F23" s="255"/>
    </row>
    <row r="24" spans="2:6">
      <c r="B24" s="343"/>
      <c r="C24" s="141" t="s">
        <v>211</v>
      </c>
      <c r="D24" s="181"/>
      <c r="E24" s="342"/>
      <c r="F24" s="255"/>
    </row>
    <row r="25" spans="2:6">
      <c r="B25" s="343"/>
      <c r="C25" s="141" t="s">
        <v>211</v>
      </c>
      <c r="D25" s="181"/>
      <c r="E25" s="342"/>
      <c r="F25" s="255"/>
    </row>
    <row r="26" spans="2:6">
      <c r="B26" s="371"/>
      <c r="C26" s="141" t="s">
        <v>211</v>
      </c>
      <c r="D26" s="181"/>
      <c r="E26" s="342"/>
      <c r="F26" s="255"/>
    </row>
    <row r="27" spans="2:6">
      <c r="B27" s="371">
        <v>2.4</v>
      </c>
      <c r="C27" s="182" t="str">
        <f>'3. Statement of pipeline assets'!C82</f>
        <v>Shared property, plant and equipment</v>
      </c>
      <c r="D27" s="181" t="str">
        <f>CONCATENATE("1/12/2015"," to ",TEXT(Yearending,"d/m/yyyy"))</f>
        <v>1/12/2015 to 30/6/2025</v>
      </c>
      <c r="E27" s="342">
        <v>5</v>
      </c>
      <c r="F27" s="255" t="s">
        <v>605</v>
      </c>
    </row>
    <row r="28" spans="2:6">
      <c r="B28" s="343"/>
      <c r="C28" s="141" t="s">
        <v>211</v>
      </c>
      <c r="D28" s="181"/>
      <c r="E28" s="342"/>
      <c r="F28" s="255"/>
    </row>
    <row r="29" spans="2:6">
      <c r="B29" s="343"/>
      <c r="C29" s="141" t="s">
        <v>211</v>
      </c>
      <c r="D29" s="181"/>
      <c r="E29" s="342"/>
      <c r="F29" s="255"/>
    </row>
    <row r="30" spans="2:6">
      <c r="B30" s="343"/>
      <c r="C30" s="141" t="s">
        <v>211</v>
      </c>
      <c r="D30" s="181"/>
      <c r="E30" s="342"/>
      <c r="F30" s="255"/>
    </row>
    <row r="31" spans="2:6">
      <c r="B31" s="343"/>
      <c r="C31" s="141" t="s">
        <v>211</v>
      </c>
      <c r="D31" s="181"/>
      <c r="E31" s="342"/>
      <c r="F31" s="255"/>
    </row>
    <row r="32" spans="2:6">
      <c r="B32" s="371"/>
      <c r="C32" s="141" t="s">
        <v>211</v>
      </c>
      <c r="D32" s="181"/>
      <c r="E32" s="342"/>
      <c r="F32" s="255"/>
    </row>
    <row r="33" spans="2:6">
      <c r="B33" s="371" t="s">
        <v>573</v>
      </c>
      <c r="C33" s="182" t="str">
        <f>'3. Statement of pipeline assets'!C89</f>
        <v>Shared leased assets</v>
      </c>
      <c r="D33" s="181" t="str">
        <f>CONCATENATE("1/7/2019"," to ",TEXT(Yearending,"d/m/yyyy"))</f>
        <v>1/7/2019 to 30/6/2025</v>
      </c>
      <c r="E33" s="342" t="s">
        <v>570</v>
      </c>
      <c r="F33" s="255" t="s">
        <v>571</v>
      </c>
    </row>
    <row r="34" spans="2:6">
      <c r="B34" s="343"/>
      <c r="C34" s="141" t="s">
        <v>211</v>
      </c>
      <c r="D34" s="181"/>
      <c r="E34" s="342"/>
      <c r="F34" s="255"/>
    </row>
    <row r="35" spans="2:6">
      <c r="B35" s="343"/>
      <c r="C35" s="141" t="s">
        <v>211</v>
      </c>
      <c r="D35" s="181"/>
      <c r="E35" s="342"/>
      <c r="F35" s="255"/>
    </row>
    <row r="36" spans="2:6">
      <c r="B36" s="343"/>
      <c r="C36" s="141" t="s">
        <v>211</v>
      </c>
      <c r="D36" s="181"/>
      <c r="E36" s="342"/>
      <c r="F36" s="255"/>
    </row>
    <row r="37" spans="2:6">
      <c r="B37" s="343"/>
      <c r="C37" s="141" t="s">
        <v>211</v>
      </c>
      <c r="D37" s="181"/>
      <c r="E37" s="342"/>
      <c r="F37" s="255"/>
    </row>
    <row r="38" spans="2:6">
      <c r="B38" s="343"/>
      <c r="C38" s="141" t="s">
        <v>211</v>
      </c>
      <c r="D38" s="181"/>
      <c r="E38" s="342"/>
      <c r="F38" s="255"/>
    </row>
  </sheetData>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tabColor rgb="FF009999"/>
  </sheetPr>
  <dimension ref="B1:J54"/>
  <sheetViews>
    <sheetView zoomScaleNormal="100" workbookViewId="0"/>
  </sheetViews>
  <sheetFormatPr defaultColWidth="9.140625" defaultRowHeight="12.75"/>
  <cols>
    <col min="1" max="1" width="12" style="16" customWidth="1"/>
    <col min="2" max="2" width="31.85546875" style="16" customWidth="1"/>
    <col min="3" max="3" width="25.85546875" style="16" customWidth="1"/>
    <col min="4" max="4" width="27.140625" style="16" customWidth="1"/>
    <col min="5" max="5" width="32.85546875" style="16" customWidth="1"/>
    <col min="6" max="6" width="21.85546875" style="16" customWidth="1"/>
    <col min="7" max="7" width="24.42578125" style="16" customWidth="1"/>
    <col min="8" max="8" width="45" style="16" customWidth="1"/>
    <col min="9" max="10" width="19.85546875" style="16" customWidth="1"/>
    <col min="11" max="11" width="18.140625" style="16" customWidth="1"/>
    <col min="12" max="16384" width="9.140625" style="16"/>
  </cols>
  <sheetData>
    <row r="1" spans="2:10" ht="20.25">
      <c r="B1" s="17" t="s">
        <v>157</v>
      </c>
      <c r="D1" s="15"/>
      <c r="E1" s="15"/>
      <c r="F1" s="15"/>
      <c r="G1" s="15"/>
      <c r="H1" s="15"/>
      <c r="I1" s="15"/>
      <c r="J1" s="15"/>
    </row>
    <row r="2" spans="2:10" ht="15">
      <c r="B2" s="45" t="str">
        <f>Tradingname</f>
        <v>APA OPERATIONS PTY LIMITED</v>
      </c>
      <c r="C2" s="46"/>
    </row>
    <row r="3" spans="2:10" ht="18" customHeight="1">
      <c r="B3" s="51" t="s">
        <v>240</v>
      </c>
      <c r="C3" s="52" t="str">
        <f>TEXT(Yearstart,"dd/mm/yyyy")&amp;" to "&amp;TEXT(Yearending,"dd/mm/yyyy")</f>
        <v>01/07/2024 to 30/06/2025</v>
      </c>
      <c r="F3" s="41"/>
    </row>
    <row r="5" spans="2:10" ht="15.75">
      <c r="B5" s="26" t="s">
        <v>214</v>
      </c>
    </row>
    <row r="6" spans="2:10">
      <c r="B6" s="18"/>
      <c r="C6" s="21"/>
      <c r="D6" s="21"/>
      <c r="E6" s="21"/>
      <c r="F6" s="21"/>
      <c r="G6" s="22"/>
      <c r="H6" s="27"/>
      <c r="I6" s="23"/>
      <c r="J6" s="23"/>
    </row>
    <row r="7" spans="2:10" ht="31.5" customHeight="1">
      <c r="B7" s="253" t="s">
        <v>84</v>
      </c>
      <c r="C7" s="254" t="s">
        <v>207</v>
      </c>
      <c r="D7" s="254" t="s">
        <v>158</v>
      </c>
      <c r="E7" s="254" t="s">
        <v>159</v>
      </c>
    </row>
    <row r="8" spans="2:10" ht="13.5" customHeight="1">
      <c r="B8" s="248"/>
      <c r="C8" s="275"/>
      <c r="D8" s="249"/>
      <c r="E8" s="250"/>
    </row>
    <row r="9" spans="2:10" ht="13.5" customHeight="1">
      <c r="B9" s="248"/>
      <c r="C9" s="275"/>
      <c r="D9" s="249"/>
      <c r="E9" s="250"/>
    </row>
    <row r="10" spans="2:10" ht="13.5" customHeight="1">
      <c r="B10" s="248"/>
      <c r="C10" s="275"/>
      <c r="D10" s="249"/>
      <c r="E10" s="250"/>
    </row>
    <row r="11" spans="2:10" ht="13.5" customHeight="1">
      <c r="B11" s="248"/>
      <c r="C11" s="275"/>
      <c r="D11" s="249"/>
      <c r="E11" s="250"/>
    </row>
    <row r="12" spans="2:10" ht="13.5" customHeight="1">
      <c r="B12" s="248"/>
      <c r="C12" s="275"/>
      <c r="D12" s="249"/>
      <c r="E12" s="250"/>
    </row>
    <row r="13" spans="2:10" ht="13.5" customHeight="1">
      <c r="B13" s="248"/>
      <c r="C13" s="275"/>
      <c r="D13" s="249"/>
      <c r="E13" s="250"/>
    </row>
    <row r="14" spans="2:10" ht="13.5" customHeight="1">
      <c r="B14" s="248"/>
      <c r="C14" s="275"/>
      <c r="D14" s="249"/>
      <c r="E14" s="250"/>
    </row>
    <row r="15" spans="2:10" ht="13.5" customHeight="1">
      <c r="B15" s="248"/>
      <c r="C15" s="275"/>
      <c r="D15" s="249"/>
      <c r="E15" s="250"/>
    </row>
    <row r="16" spans="2:10" ht="13.5" customHeight="1">
      <c r="B16" s="248"/>
      <c r="C16" s="275"/>
      <c r="D16" s="249"/>
      <c r="E16" s="250"/>
    </row>
    <row r="17" spans="2:8" ht="13.5" customHeight="1">
      <c r="B17" s="248"/>
      <c r="C17" s="275"/>
      <c r="D17" s="249"/>
      <c r="E17" s="250"/>
    </row>
    <row r="18" spans="2:8" ht="13.5" customHeight="1">
      <c r="B18" s="248"/>
      <c r="C18" s="275"/>
      <c r="D18" s="249"/>
      <c r="E18" s="250"/>
    </row>
    <row r="19" spans="2:8" ht="13.5" customHeight="1">
      <c r="B19" s="248"/>
      <c r="C19" s="275"/>
      <c r="D19" s="249"/>
      <c r="E19" s="250"/>
    </row>
    <row r="20" spans="2:8" ht="13.5" customHeight="1">
      <c r="B20" s="248"/>
      <c r="C20" s="275"/>
      <c r="D20" s="249"/>
      <c r="E20" s="250"/>
    </row>
    <row r="21" spans="2:8" ht="13.5" customHeight="1">
      <c r="B21" s="248"/>
      <c r="C21" s="275"/>
      <c r="D21" s="249"/>
      <c r="E21" s="250"/>
    </row>
    <row r="22" spans="2:8" ht="13.5" customHeight="1">
      <c r="B22" s="248"/>
      <c r="C22" s="275"/>
      <c r="D22" s="249"/>
      <c r="E22" s="250"/>
    </row>
    <row r="25" spans="2:8" ht="15.75">
      <c r="B25" s="26" t="s">
        <v>213</v>
      </c>
    </row>
    <row r="26" spans="2:8">
      <c r="B26" s="18"/>
      <c r="C26" s="21"/>
      <c r="D26" s="21"/>
      <c r="E26" s="21"/>
    </row>
    <row r="27" spans="2:8" ht="36.75" customHeight="1">
      <c r="B27" s="253" t="s">
        <v>84</v>
      </c>
      <c r="C27" s="254" t="s">
        <v>208</v>
      </c>
      <c r="D27" s="254" t="s">
        <v>158</v>
      </c>
      <c r="E27" s="254" t="s">
        <v>159</v>
      </c>
      <c r="F27" s="254" t="s">
        <v>209</v>
      </c>
      <c r="G27" s="254" t="s">
        <v>168</v>
      </c>
      <c r="H27" s="254" t="s">
        <v>169</v>
      </c>
    </row>
    <row r="28" spans="2:8">
      <c r="B28" s="251"/>
      <c r="C28" s="290"/>
      <c r="D28" s="204"/>
      <c r="E28" s="252"/>
      <c r="F28" s="290"/>
      <c r="G28" s="204"/>
      <c r="H28" s="252"/>
    </row>
    <row r="29" spans="2:8">
      <c r="B29" s="251"/>
      <c r="C29" s="290"/>
      <c r="D29" s="204"/>
      <c r="E29" s="252"/>
      <c r="F29" s="290"/>
      <c r="G29" s="204"/>
      <c r="H29" s="252"/>
    </row>
    <row r="30" spans="2:8">
      <c r="B30" s="251"/>
      <c r="C30" s="290"/>
      <c r="D30" s="204"/>
      <c r="E30" s="252"/>
      <c r="F30" s="290"/>
      <c r="G30" s="204"/>
      <c r="H30" s="252"/>
    </row>
    <row r="31" spans="2:8">
      <c r="B31" s="251"/>
      <c r="C31" s="290"/>
      <c r="D31" s="204"/>
      <c r="E31" s="252"/>
      <c r="F31" s="290"/>
      <c r="G31" s="204"/>
      <c r="H31" s="252"/>
    </row>
    <row r="32" spans="2:8" hidden="1">
      <c r="B32" s="251"/>
      <c r="C32" s="290"/>
      <c r="D32" s="204"/>
      <c r="E32" s="252"/>
      <c r="F32" s="290"/>
      <c r="G32" s="204"/>
      <c r="H32" s="252"/>
    </row>
    <row r="33" spans="2:8" hidden="1">
      <c r="B33" s="251"/>
      <c r="C33" s="290"/>
      <c r="D33" s="204"/>
      <c r="E33" s="252"/>
      <c r="F33" s="290"/>
      <c r="G33" s="204"/>
      <c r="H33" s="252"/>
    </row>
    <row r="34" spans="2:8" hidden="1">
      <c r="B34" s="251"/>
      <c r="C34" s="290"/>
      <c r="D34" s="204"/>
      <c r="E34" s="252"/>
      <c r="F34" s="290"/>
      <c r="G34" s="204"/>
      <c r="H34" s="252"/>
    </row>
    <row r="35" spans="2:8" hidden="1">
      <c r="B35" s="251"/>
      <c r="C35" s="290"/>
      <c r="D35" s="204"/>
      <c r="E35" s="252"/>
      <c r="F35" s="290"/>
      <c r="G35" s="204"/>
      <c r="H35" s="252"/>
    </row>
    <row r="36" spans="2:8" hidden="1">
      <c r="B36" s="251"/>
      <c r="C36" s="290"/>
      <c r="D36" s="204"/>
      <c r="E36" s="252"/>
      <c r="F36" s="290"/>
      <c r="G36" s="204"/>
      <c r="H36" s="252"/>
    </row>
    <row r="37" spans="2:8" hidden="1">
      <c r="B37" s="251"/>
      <c r="C37" s="290"/>
      <c r="D37" s="204"/>
      <c r="E37" s="252"/>
      <c r="F37" s="290"/>
      <c r="G37" s="204"/>
      <c r="H37" s="252"/>
    </row>
    <row r="38" spans="2:8" hidden="1">
      <c r="B38" s="251"/>
      <c r="C38" s="290"/>
      <c r="D38" s="204"/>
      <c r="E38" s="252"/>
      <c r="F38" s="290"/>
      <c r="G38" s="204"/>
      <c r="H38" s="252"/>
    </row>
    <row r="39" spans="2:8" hidden="1">
      <c r="B39" s="251"/>
      <c r="C39" s="290"/>
      <c r="D39" s="204"/>
      <c r="E39" s="252"/>
      <c r="F39" s="290"/>
      <c r="G39" s="204"/>
      <c r="H39" s="252"/>
    </row>
    <row r="40" spans="2:8" hidden="1">
      <c r="B40" s="251"/>
      <c r="C40" s="290"/>
      <c r="D40" s="204"/>
      <c r="E40" s="252"/>
      <c r="F40" s="290"/>
      <c r="G40" s="204"/>
      <c r="H40" s="252"/>
    </row>
    <row r="41" spans="2:8">
      <c r="B41" s="251"/>
      <c r="C41" s="290"/>
      <c r="D41" s="204"/>
      <c r="E41" s="252"/>
      <c r="F41" s="290"/>
      <c r="G41" s="204"/>
      <c r="H41" s="252"/>
    </row>
    <row r="42" spans="2:8">
      <c r="B42" s="251"/>
      <c r="C42" s="290"/>
      <c r="D42" s="204"/>
      <c r="E42" s="252"/>
      <c r="F42" s="290"/>
      <c r="G42" s="204"/>
      <c r="H42" s="252"/>
    </row>
    <row r="43" spans="2:8">
      <c r="B43" s="251"/>
      <c r="C43" s="290"/>
      <c r="D43" s="204"/>
      <c r="E43" s="252"/>
      <c r="F43" s="290"/>
      <c r="G43" s="204"/>
      <c r="H43" s="252"/>
    </row>
    <row r="44" spans="2:8">
      <c r="B44" s="251"/>
      <c r="C44" s="290"/>
      <c r="D44" s="204"/>
      <c r="E44" s="252"/>
      <c r="F44" s="290"/>
      <c r="G44" s="204"/>
      <c r="H44" s="252"/>
    </row>
    <row r="45" spans="2:8">
      <c r="B45" s="251"/>
      <c r="C45" s="290"/>
      <c r="D45" s="204"/>
      <c r="E45" s="252"/>
      <c r="F45" s="290"/>
      <c r="G45" s="204"/>
      <c r="H45" s="252"/>
    </row>
    <row r="46" spans="2:8">
      <c r="B46" s="251"/>
      <c r="C46" s="290"/>
      <c r="D46" s="204"/>
      <c r="E46" s="252"/>
      <c r="F46" s="290"/>
      <c r="G46" s="204"/>
      <c r="H46" s="252"/>
    </row>
    <row r="47" spans="2:8">
      <c r="B47" s="251"/>
      <c r="C47" s="290"/>
      <c r="D47" s="204"/>
      <c r="E47" s="252"/>
      <c r="F47" s="290"/>
      <c r="G47" s="204"/>
      <c r="H47" s="252"/>
    </row>
    <row r="48" spans="2:8">
      <c r="B48" s="251"/>
      <c r="C48" s="290"/>
      <c r="D48" s="204"/>
      <c r="E48" s="252"/>
      <c r="F48" s="290"/>
      <c r="G48" s="204"/>
      <c r="H48" s="252"/>
    </row>
    <row r="49" spans="2:8">
      <c r="B49" s="251"/>
      <c r="C49" s="290"/>
      <c r="D49" s="204"/>
      <c r="E49" s="252"/>
      <c r="F49" s="290"/>
      <c r="G49" s="204"/>
      <c r="H49" s="252"/>
    </row>
    <row r="50" spans="2:8">
      <c r="B50" s="251"/>
      <c r="C50" s="290"/>
      <c r="D50" s="204"/>
      <c r="E50" s="252"/>
      <c r="F50" s="290"/>
      <c r="G50" s="204"/>
      <c r="H50" s="252"/>
    </row>
    <row r="51" spans="2:8">
      <c r="B51" s="251"/>
      <c r="C51" s="290"/>
      <c r="D51" s="204"/>
      <c r="E51" s="252"/>
      <c r="F51" s="290"/>
      <c r="G51" s="204"/>
      <c r="H51" s="252"/>
    </row>
    <row r="52" spans="2:8">
      <c r="B52" s="251"/>
      <c r="C52" s="290"/>
      <c r="D52" s="204"/>
      <c r="E52" s="252"/>
      <c r="F52" s="290"/>
      <c r="G52" s="204"/>
      <c r="H52" s="252"/>
    </row>
    <row r="53" spans="2:8">
      <c r="B53" s="251"/>
      <c r="C53" s="290"/>
      <c r="D53" s="204"/>
      <c r="E53" s="252"/>
      <c r="F53" s="290"/>
      <c r="G53" s="204"/>
      <c r="H53" s="252"/>
    </row>
    <row r="54" spans="2:8">
      <c r="B54" s="251"/>
      <c r="C54" s="290"/>
      <c r="D54" s="204"/>
      <c r="E54" s="252"/>
      <c r="F54" s="290"/>
      <c r="G54" s="204"/>
      <c r="H54" s="252"/>
    </row>
  </sheetData>
  <pageMargins left="0.25" right="0.25" top="0.75" bottom="0.75" header="0.3" footer="0.3"/>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tabColor rgb="FF009999"/>
  </sheetPr>
  <dimension ref="B1:O95"/>
  <sheetViews>
    <sheetView zoomScaleNormal="100" workbookViewId="0"/>
  </sheetViews>
  <sheetFormatPr defaultColWidth="9" defaultRowHeight="12.75"/>
  <cols>
    <col min="1" max="1" width="11.42578125" style="345" customWidth="1"/>
    <col min="2" max="2" width="21.85546875" style="345" customWidth="1"/>
    <col min="3" max="3" width="23.5703125" style="345" bestFit="1" customWidth="1"/>
    <col min="4" max="4" width="45.5703125" style="345" bestFit="1" customWidth="1"/>
    <col min="5" max="15" width="20.85546875" style="345" customWidth="1"/>
    <col min="16" max="16384" width="9" style="345"/>
  </cols>
  <sheetData>
    <row r="1" spans="2:15" ht="20.25">
      <c r="B1" s="344" t="s">
        <v>504</v>
      </c>
    </row>
    <row r="2" spans="2:15" ht="15">
      <c r="B2" s="45" t="str">
        <f>Tradingname</f>
        <v>APA OPERATIONS PTY LIMITED</v>
      </c>
      <c r="C2" s="46"/>
    </row>
    <row r="3" spans="2:15" ht="15">
      <c r="B3" s="47" t="s">
        <v>240</v>
      </c>
      <c r="C3" s="48" t="str">
        <f>TEXT(Yearstart,"dd/mm/yyyy")&amp;" to "&amp;TEXT(Yearending,"dd/mm/yyyy")</f>
        <v>01/07/2024 to 30/06/2025</v>
      </c>
    </row>
    <row r="5" spans="2:15" ht="30" customHeight="1">
      <c r="B5" s="347" t="s">
        <v>307</v>
      </c>
      <c r="I5" s="458" t="s">
        <v>308</v>
      </c>
      <c r="J5" s="458"/>
      <c r="K5" s="458"/>
    </row>
    <row r="7" spans="2:15" ht="45" customHeight="1">
      <c r="B7" s="113" t="s">
        <v>223</v>
      </c>
      <c r="C7" s="114" t="s">
        <v>19</v>
      </c>
      <c r="D7" s="114" t="s">
        <v>0</v>
      </c>
      <c r="E7" s="114" t="s">
        <v>71</v>
      </c>
      <c r="F7" s="114" t="s">
        <v>72</v>
      </c>
      <c r="G7" s="114" t="s">
        <v>153</v>
      </c>
      <c r="H7" s="114" t="s">
        <v>497</v>
      </c>
      <c r="I7" s="114" t="s">
        <v>74</v>
      </c>
      <c r="J7" s="114" t="s">
        <v>487</v>
      </c>
      <c r="K7" s="114" t="s">
        <v>309</v>
      </c>
      <c r="L7" s="114" t="s">
        <v>75</v>
      </c>
      <c r="M7" s="114" t="s">
        <v>310</v>
      </c>
      <c r="N7" s="114" t="s">
        <v>498</v>
      </c>
      <c r="O7" s="94" t="s">
        <v>76</v>
      </c>
    </row>
    <row r="8" spans="2:15">
      <c r="B8" s="115"/>
      <c r="C8" s="116"/>
      <c r="D8" s="116"/>
      <c r="E8" s="116"/>
      <c r="F8" s="116" t="s">
        <v>77</v>
      </c>
      <c r="G8" s="116" t="s">
        <v>183</v>
      </c>
      <c r="H8" s="116" t="s">
        <v>183</v>
      </c>
      <c r="I8" s="116" t="s">
        <v>183</v>
      </c>
      <c r="J8" s="116" t="s">
        <v>183</v>
      </c>
      <c r="K8" s="116" t="s">
        <v>183</v>
      </c>
      <c r="L8" s="116" t="s">
        <v>183</v>
      </c>
      <c r="M8" s="116" t="s">
        <v>183</v>
      </c>
      <c r="N8" s="116" t="s">
        <v>183</v>
      </c>
      <c r="O8" s="116" t="s">
        <v>183</v>
      </c>
    </row>
    <row r="9" spans="2:15">
      <c r="B9" s="371">
        <v>2.4</v>
      </c>
      <c r="C9" s="256"/>
      <c r="D9" s="256" t="s">
        <v>142</v>
      </c>
      <c r="E9" s="181" t="str">
        <f>'3.1 Asset useful life'!D9</f>
        <v>2/7/2007 to 30/6/2025</v>
      </c>
      <c r="F9" s="291">
        <v>80</v>
      </c>
      <c r="G9" s="291">
        <v>0</v>
      </c>
      <c r="H9" s="291">
        <v>14964795.84</v>
      </c>
      <c r="I9" s="291">
        <v>17693181.559999999</v>
      </c>
      <c r="J9" s="291">
        <v>2652527.91</v>
      </c>
      <c r="K9" s="291">
        <v>0</v>
      </c>
      <c r="L9" s="292">
        <f>SUM(H9:K9)</f>
        <v>35310505.310000002</v>
      </c>
      <c r="M9" s="291">
        <v>-3755177.1771766748</v>
      </c>
      <c r="N9" s="291">
        <v>-239226.81000000003</v>
      </c>
      <c r="O9" s="265">
        <f>SUM(L9:N9)</f>
        <v>31316101.322823327</v>
      </c>
    </row>
    <row r="10" spans="2:15">
      <c r="B10" s="371">
        <v>2.4</v>
      </c>
      <c r="C10" s="256"/>
      <c r="D10" s="256" t="s">
        <v>85</v>
      </c>
      <c r="E10" s="181" t="str">
        <f>'3.1 Asset useful life'!D10</f>
        <v>24/10/2018 to 30/6/2025</v>
      </c>
      <c r="F10" s="291">
        <v>35</v>
      </c>
      <c r="G10" s="291">
        <v>0</v>
      </c>
      <c r="H10" s="291">
        <v>0</v>
      </c>
      <c r="I10" s="291">
        <v>34579469.060000002</v>
      </c>
      <c r="J10" s="291">
        <v>0</v>
      </c>
      <c r="K10" s="291">
        <v>0</v>
      </c>
      <c r="L10" s="292">
        <f>SUM(H10:K10)</f>
        <v>34579469.060000002</v>
      </c>
      <c r="M10" s="291">
        <v>-5468800.567214624</v>
      </c>
      <c r="N10" s="291">
        <v>-987494.07</v>
      </c>
      <c r="O10" s="265">
        <f t="shared" ref="O10:O52" si="0">SUM(L10:N10)</f>
        <v>28123174.422785379</v>
      </c>
    </row>
    <row r="11" spans="2:15">
      <c r="B11" s="371">
        <v>2.4</v>
      </c>
      <c r="C11" s="256"/>
      <c r="D11" s="256" t="s">
        <v>143</v>
      </c>
      <c r="E11" s="181" t="str">
        <f>'3.1 Asset useful life'!D11</f>
        <v>1/6/2017 to 30/6/2025</v>
      </c>
      <c r="F11" s="291">
        <v>50</v>
      </c>
      <c r="G11" s="291">
        <v>0</v>
      </c>
      <c r="H11" s="291">
        <v>0</v>
      </c>
      <c r="I11" s="291">
        <v>3099080.66</v>
      </c>
      <c r="J11" s="291">
        <v>0</v>
      </c>
      <c r="K11" s="291">
        <v>0</v>
      </c>
      <c r="L11" s="292">
        <f>SUM(H11:K11)</f>
        <v>3099080.66</v>
      </c>
      <c r="M11" s="291">
        <v>-303416.57485941885</v>
      </c>
      <c r="N11" s="291">
        <v>-65468.329999999994</v>
      </c>
      <c r="O11" s="265">
        <f t="shared" si="0"/>
        <v>2730195.7551405812</v>
      </c>
    </row>
    <row r="12" spans="2:15">
      <c r="B12" s="371">
        <v>2.4</v>
      </c>
      <c r="C12" s="256"/>
      <c r="D12" s="256" t="s">
        <v>145</v>
      </c>
      <c r="E12" s="181" t="str">
        <f>'3.1 Asset useful life'!D12</f>
        <v>1/2/2015 to 30/6/2025</v>
      </c>
      <c r="F12" s="291">
        <v>50</v>
      </c>
      <c r="G12" s="291">
        <v>0</v>
      </c>
      <c r="H12" s="291">
        <v>0</v>
      </c>
      <c r="I12" s="291">
        <v>1200317.0900000001</v>
      </c>
      <c r="J12" s="291">
        <v>0</v>
      </c>
      <c r="K12" s="291">
        <v>0</v>
      </c>
      <c r="L12" s="292">
        <f>SUM(H12:K12)</f>
        <v>1200317.0900000001</v>
      </c>
      <c r="M12" s="291">
        <v>-171386.51456838573</v>
      </c>
      <c r="N12" s="291">
        <v>-20370.07</v>
      </c>
      <c r="O12" s="265">
        <f t="shared" si="0"/>
        <v>1008560.5054316145</v>
      </c>
    </row>
    <row r="13" spans="2:15">
      <c r="B13" s="371">
        <v>2.4</v>
      </c>
      <c r="C13" s="256"/>
      <c r="D13" s="256" t="s">
        <v>491</v>
      </c>
      <c r="E13" s="181"/>
      <c r="F13" s="291">
        <v>80</v>
      </c>
      <c r="G13" s="291">
        <v>0</v>
      </c>
      <c r="H13" s="291">
        <v>0</v>
      </c>
      <c r="I13" s="291">
        <v>0</v>
      </c>
      <c r="J13" s="291">
        <v>0</v>
      </c>
      <c r="K13" s="291">
        <v>0</v>
      </c>
      <c r="L13" s="292">
        <f t="shared" ref="L13:L41" si="1">SUM(H13:K13)</f>
        <v>0</v>
      </c>
      <c r="M13" s="291">
        <v>0</v>
      </c>
      <c r="N13" s="291">
        <v>0</v>
      </c>
      <c r="O13" s="265">
        <f t="shared" si="0"/>
        <v>0</v>
      </c>
    </row>
    <row r="14" spans="2:15">
      <c r="B14" s="371">
        <v>2.4</v>
      </c>
      <c r="C14" s="256"/>
      <c r="D14" s="256" t="s">
        <v>147</v>
      </c>
      <c r="E14" s="181" t="str">
        <f>'3.1 Asset useful life'!D14</f>
        <v>31/8/2019 to 30/6/2025</v>
      </c>
      <c r="F14" s="291">
        <v>15</v>
      </c>
      <c r="G14" s="291">
        <v>0</v>
      </c>
      <c r="H14" s="291">
        <v>0</v>
      </c>
      <c r="I14" s="291">
        <v>46445.75</v>
      </c>
      <c r="J14" s="291">
        <v>0</v>
      </c>
      <c r="K14" s="291">
        <v>0</v>
      </c>
      <c r="L14" s="292">
        <f t="shared" si="1"/>
        <v>46445.75</v>
      </c>
      <c r="M14" s="291">
        <v>-14562.585527264429</v>
      </c>
      <c r="N14" s="291">
        <v>-3076.14</v>
      </c>
      <c r="O14" s="265">
        <f t="shared" si="0"/>
        <v>28807.024472735571</v>
      </c>
    </row>
    <row r="15" spans="2:15">
      <c r="B15" s="371">
        <v>2.4</v>
      </c>
      <c r="C15" s="256"/>
      <c r="D15" s="256" t="s">
        <v>1</v>
      </c>
      <c r="E15" s="181" t="str">
        <f>'3.1 Asset useful life'!D15</f>
        <v>31/8/2019 to 30/6/2025</v>
      </c>
      <c r="F15" s="291">
        <v>80</v>
      </c>
      <c r="G15" s="291">
        <v>0</v>
      </c>
      <c r="H15" s="291">
        <v>0</v>
      </c>
      <c r="I15" s="291">
        <v>442589.71</v>
      </c>
      <c r="J15" s="291">
        <v>0</v>
      </c>
      <c r="K15" s="291">
        <v>0</v>
      </c>
      <c r="L15" s="292">
        <f t="shared" si="1"/>
        <v>442589.71</v>
      </c>
      <c r="M15" s="291">
        <v>-26716.933445927447</v>
      </c>
      <c r="N15" s="291">
        <v>-5526.5500000000011</v>
      </c>
      <c r="O15" s="265">
        <f t="shared" si="0"/>
        <v>410346.22655407258</v>
      </c>
    </row>
    <row r="16" spans="2:15">
      <c r="B16" s="371">
        <v>2.4</v>
      </c>
      <c r="C16" s="256"/>
      <c r="D16" s="256" t="s">
        <v>233</v>
      </c>
      <c r="E16" s="181" t="str">
        <f>'3.1 Asset useful life'!D16</f>
        <v>24/10/2018 to 30/6/2025</v>
      </c>
      <c r="F16" s="291" t="s">
        <v>568</v>
      </c>
      <c r="G16" s="291">
        <v>0</v>
      </c>
      <c r="H16" s="291">
        <v>0</v>
      </c>
      <c r="I16" s="291">
        <v>1245664.95</v>
      </c>
      <c r="J16" s="291">
        <v>134806.97000000003</v>
      </c>
      <c r="K16" s="291">
        <v>0</v>
      </c>
      <c r="L16" s="292">
        <f t="shared" si="1"/>
        <v>1380471.92</v>
      </c>
      <c r="M16" s="291">
        <v>-361309.5695249128</v>
      </c>
      <c r="N16" s="291">
        <v>-249209.46000000002</v>
      </c>
      <c r="O16" s="265">
        <f t="shared" si="0"/>
        <v>769952.8904750871</v>
      </c>
    </row>
    <row r="17" spans="2:15">
      <c r="B17" s="371">
        <v>2.4</v>
      </c>
      <c r="C17" s="256"/>
      <c r="D17" s="256" t="s">
        <v>149</v>
      </c>
      <c r="E17" s="181"/>
      <c r="F17" s="291" t="s">
        <v>569</v>
      </c>
      <c r="G17" s="291">
        <v>0</v>
      </c>
      <c r="H17" s="291">
        <v>0</v>
      </c>
      <c r="I17" s="291">
        <v>0</v>
      </c>
      <c r="J17" s="291">
        <v>0</v>
      </c>
      <c r="K17" s="291">
        <v>0</v>
      </c>
      <c r="L17" s="292">
        <f t="shared" si="1"/>
        <v>0</v>
      </c>
      <c r="M17" s="291">
        <v>0</v>
      </c>
      <c r="N17" s="291">
        <v>0</v>
      </c>
      <c r="O17" s="265">
        <f t="shared" si="0"/>
        <v>0</v>
      </c>
    </row>
    <row r="18" spans="2:15">
      <c r="B18" s="371" t="s">
        <v>572</v>
      </c>
      <c r="C18" s="256"/>
      <c r="D18" s="256" t="s">
        <v>544</v>
      </c>
      <c r="E18" s="181" t="str">
        <f>'3.1 Asset useful life'!D21</f>
        <v>1/7/2019 to 30/6/2025</v>
      </c>
      <c r="F18" s="291" t="s">
        <v>570</v>
      </c>
      <c r="G18" s="291">
        <v>0</v>
      </c>
      <c r="H18" s="291">
        <v>30992.143599999999</v>
      </c>
      <c r="I18" s="291">
        <v>28354.444800000001</v>
      </c>
      <c r="J18" s="291">
        <v>0</v>
      </c>
      <c r="K18" s="291">
        <v>-41974.394</v>
      </c>
      <c r="L18" s="292">
        <f t="shared" si="1"/>
        <v>17372.1944</v>
      </c>
      <c r="M18" s="291">
        <v>-15053.451600000008</v>
      </c>
      <c r="N18" s="291">
        <v>-2319</v>
      </c>
      <c r="O18" s="265">
        <f t="shared" si="0"/>
        <v>-0.2572000000072876</v>
      </c>
    </row>
    <row r="19" spans="2:15">
      <c r="B19" s="256"/>
      <c r="C19" s="256"/>
      <c r="D19" s="256"/>
      <c r="E19" s="181"/>
      <c r="F19" s="291"/>
      <c r="G19" s="291"/>
      <c r="H19" s="291"/>
      <c r="I19" s="291"/>
      <c r="J19" s="291"/>
      <c r="K19" s="291"/>
      <c r="L19" s="292">
        <f t="shared" si="1"/>
        <v>0</v>
      </c>
      <c r="M19" s="291"/>
      <c r="N19" s="291"/>
      <c r="O19" s="265">
        <f t="shared" si="0"/>
        <v>0</v>
      </c>
    </row>
    <row r="20" spans="2:15">
      <c r="B20" s="256"/>
      <c r="C20" s="256"/>
      <c r="D20" s="256"/>
      <c r="E20" s="181"/>
      <c r="F20" s="291"/>
      <c r="G20" s="291"/>
      <c r="H20" s="291"/>
      <c r="I20" s="291"/>
      <c r="J20" s="291"/>
      <c r="K20" s="291"/>
      <c r="L20" s="292">
        <f t="shared" si="1"/>
        <v>0</v>
      </c>
      <c r="M20" s="291"/>
      <c r="N20" s="291"/>
      <c r="O20" s="265">
        <f t="shared" si="0"/>
        <v>0</v>
      </c>
    </row>
    <row r="21" spans="2:15">
      <c r="B21" s="256"/>
      <c r="C21" s="256"/>
      <c r="D21" s="256"/>
      <c r="E21" s="181"/>
      <c r="F21" s="291"/>
      <c r="G21" s="291"/>
      <c r="H21" s="291"/>
      <c r="I21" s="291"/>
      <c r="J21" s="291"/>
      <c r="K21" s="291"/>
      <c r="L21" s="292">
        <f t="shared" si="1"/>
        <v>0</v>
      </c>
      <c r="M21" s="291"/>
      <c r="N21" s="291"/>
      <c r="O21" s="265">
        <f t="shared" si="0"/>
        <v>0</v>
      </c>
    </row>
    <row r="22" spans="2:15">
      <c r="B22" s="256"/>
      <c r="C22" s="256"/>
      <c r="D22" s="256"/>
      <c r="E22" s="181"/>
      <c r="F22" s="291"/>
      <c r="G22" s="291"/>
      <c r="H22" s="291"/>
      <c r="I22" s="291"/>
      <c r="J22" s="291"/>
      <c r="K22" s="291"/>
      <c r="L22" s="292">
        <f t="shared" si="1"/>
        <v>0</v>
      </c>
      <c r="M22" s="291"/>
      <c r="N22" s="291"/>
      <c r="O22" s="265">
        <f t="shared" si="0"/>
        <v>0</v>
      </c>
    </row>
    <row r="23" spans="2:15">
      <c r="B23" s="256"/>
      <c r="C23" s="256"/>
      <c r="D23" s="256"/>
      <c r="E23" s="181"/>
      <c r="F23" s="291"/>
      <c r="G23" s="291"/>
      <c r="H23" s="291"/>
      <c r="I23" s="291"/>
      <c r="J23" s="291"/>
      <c r="K23" s="291"/>
      <c r="L23" s="292">
        <f t="shared" si="1"/>
        <v>0</v>
      </c>
      <c r="M23" s="291"/>
      <c r="N23" s="291"/>
      <c r="O23" s="265">
        <f t="shared" si="0"/>
        <v>0</v>
      </c>
    </row>
    <row r="24" spans="2:15">
      <c r="B24" s="256"/>
      <c r="C24" s="256"/>
      <c r="D24" s="256"/>
      <c r="E24" s="181"/>
      <c r="F24" s="291"/>
      <c r="G24" s="291"/>
      <c r="H24" s="291"/>
      <c r="I24" s="291"/>
      <c r="J24" s="291"/>
      <c r="K24" s="291"/>
      <c r="L24" s="292">
        <f t="shared" si="1"/>
        <v>0</v>
      </c>
      <c r="M24" s="291"/>
      <c r="N24" s="291"/>
      <c r="O24" s="265">
        <f t="shared" si="0"/>
        <v>0</v>
      </c>
    </row>
    <row r="25" spans="2:15">
      <c r="B25" s="256"/>
      <c r="C25" s="256"/>
      <c r="D25" s="256"/>
      <c r="E25" s="181"/>
      <c r="F25" s="291"/>
      <c r="G25" s="291"/>
      <c r="H25" s="291"/>
      <c r="I25" s="291"/>
      <c r="J25" s="291"/>
      <c r="K25" s="291"/>
      <c r="L25" s="292">
        <f t="shared" si="1"/>
        <v>0</v>
      </c>
      <c r="M25" s="291"/>
      <c r="N25" s="291"/>
      <c r="O25" s="265">
        <f t="shared" si="0"/>
        <v>0</v>
      </c>
    </row>
    <row r="26" spans="2:15">
      <c r="B26" s="256"/>
      <c r="C26" s="256"/>
      <c r="D26" s="256"/>
      <c r="E26" s="181"/>
      <c r="F26" s="291"/>
      <c r="G26" s="291"/>
      <c r="H26" s="291"/>
      <c r="I26" s="291"/>
      <c r="J26" s="291"/>
      <c r="K26" s="291"/>
      <c r="L26" s="292">
        <f t="shared" si="1"/>
        <v>0</v>
      </c>
      <c r="M26" s="291"/>
      <c r="N26" s="291"/>
      <c r="O26" s="265">
        <f t="shared" si="0"/>
        <v>0</v>
      </c>
    </row>
    <row r="27" spans="2:15">
      <c r="B27" s="256"/>
      <c r="C27" s="256"/>
      <c r="D27" s="256"/>
      <c r="E27" s="181"/>
      <c r="F27" s="291"/>
      <c r="G27" s="291"/>
      <c r="H27" s="291"/>
      <c r="I27" s="291"/>
      <c r="J27" s="291"/>
      <c r="K27" s="291"/>
      <c r="L27" s="292">
        <f t="shared" si="1"/>
        <v>0</v>
      </c>
      <c r="M27" s="291"/>
      <c r="N27" s="291"/>
      <c r="O27" s="265">
        <f t="shared" si="0"/>
        <v>0</v>
      </c>
    </row>
    <row r="28" spans="2:15">
      <c r="B28" s="256"/>
      <c r="C28" s="256"/>
      <c r="D28" s="256"/>
      <c r="E28" s="181"/>
      <c r="F28" s="291"/>
      <c r="G28" s="291"/>
      <c r="H28" s="291"/>
      <c r="I28" s="291"/>
      <c r="J28" s="291"/>
      <c r="K28" s="291"/>
      <c r="L28" s="292">
        <f t="shared" si="1"/>
        <v>0</v>
      </c>
      <c r="M28" s="291"/>
      <c r="N28" s="291"/>
      <c r="O28" s="265">
        <f t="shared" si="0"/>
        <v>0</v>
      </c>
    </row>
    <row r="29" spans="2:15">
      <c r="B29" s="256"/>
      <c r="C29" s="256"/>
      <c r="D29" s="256"/>
      <c r="E29" s="181"/>
      <c r="F29" s="291"/>
      <c r="G29" s="291"/>
      <c r="H29" s="291"/>
      <c r="I29" s="291"/>
      <c r="J29" s="291"/>
      <c r="K29" s="291"/>
      <c r="L29" s="292">
        <f t="shared" si="1"/>
        <v>0</v>
      </c>
      <c r="M29" s="291"/>
      <c r="N29" s="291"/>
      <c r="O29" s="265">
        <f t="shared" si="0"/>
        <v>0</v>
      </c>
    </row>
    <row r="30" spans="2:15">
      <c r="B30" s="256"/>
      <c r="C30" s="256"/>
      <c r="D30" s="256"/>
      <c r="E30" s="181"/>
      <c r="F30" s="291"/>
      <c r="G30" s="291"/>
      <c r="H30" s="291"/>
      <c r="I30" s="291"/>
      <c r="J30" s="291"/>
      <c r="K30" s="291"/>
      <c r="L30" s="292">
        <f t="shared" si="1"/>
        <v>0</v>
      </c>
      <c r="M30" s="291"/>
      <c r="N30" s="291"/>
      <c r="O30" s="265">
        <f t="shared" si="0"/>
        <v>0</v>
      </c>
    </row>
    <row r="31" spans="2:15">
      <c r="B31" s="256"/>
      <c r="C31" s="256"/>
      <c r="D31" s="256"/>
      <c r="E31" s="181"/>
      <c r="F31" s="291"/>
      <c r="G31" s="291"/>
      <c r="H31" s="291"/>
      <c r="I31" s="291"/>
      <c r="J31" s="291"/>
      <c r="K31" s="291"/>
      <c r="L31" s="292">
        <f t="shared" si="1"/>
        <v>0</v>
      </c>
      <c r="M31" s="291"/>
      <c r="N31" s="291"/>
      <c r="O31" s="265">
        <f t="shared" si="0"/>
        <v>0</v>
      </c>
    </row>
    <row r="32" spans="2:15">
      <c r="B32" s="256"/>
      <c r="C32" s="256"/>
      <c r="D32" s="256"/>
      <c r="E32" s="181"/>
      <c r="F32" s="291"/>
      <c r="G32" s="291"/>
      <c r="H32" s="291"/>
      <c r="I32" s="291"/>
      <c r="J32" s="291"/>
      <c r="K32" s="291"/>
      <c r="L32" s="292">
        <f t="shared" si="1"/>
        <v>0</v>
      </c>
      <c r="M32" s="291"/>
      <c r="N32" s="291"/>
      <c r="O32" s="265">
        <f t="shared" si="0"/>
        <v>0</v>
      </c>
    </row>
    <row r="33" spans="2:15">
      <c r="B33" s="256"/>
      <c r="C33" s="256"/>
      <c r="D33" s="256"/>
      <c r="E33" s="181"/>
      <c r="F33" s="291"/>
      <c r="G33" s="291"/>
      <c r="H33" s="291"/>
      <c r="I33" s="291"/>
      <c r="J33" s="291"/>
      <c r="K33" s="291"/>
      <c r="L33" s="292">
        <f t="shared" si="1"/>
        <v>0</v>
      </c>
      <c r="M33" s="291"/>
      <c r="N33" s="291"/>
      <c r="O33" s="265">
        <f t="shared" si="0"/>
        <v>0</v>
      </c>
    </row>
    <row r="34" spans="2:15">
      <c r="B34" s="256"/>
      <c r="C34" s="256"/>
      <c r="D34" s="256"/>
      <c r="E34" s="181"/>
      <c r="F34" s="291"/>
      <c r="G34" s="291"/>
      <c r="H34" s="291"/>
      <c r="I34" s="291"/>
      <c r="J34" s="291"/>
      <c r="K34" s="291"/>
      <c r="L34" s="292">
        <f t="shared" si="1"/>
        <v>0</v>
      </c>
      <c r="M34" s="291"/>
      <c r="N34" s="291"/>
      <c r="O34" s="265">
        <f t="shared" si="0"/>
        <v>0</v>
      </c>
    </row>
    <row r="35" spans="2:15">
      <c r="B35" s="256"/>
      <c r="C35" s="256"/>
      <c r="D35" s="256"/>
      <c r="E35" s="181"/>
      <c r="F35" s="291"/>
      <c r="G35" s="291"/>
      <c r="H35" s="291"/>
      <c r="I35" s="291"/>
      <c r="J35" s="291"/>
      <c r="K35" s="291"/>
      <c r="L35" s="292">
        <f t="shared" si="1"/>
        <v>0</v>
      </c>
      <c r="M35" s="291"/>
      <c r="N35" s="291"/>
      <c r="O35" s="265">
        <f t="shared" si="0"/>
        <v>0</v>
      </c>
    </row>
    <row r="36" spans="2:15">
      <c r="B36" s="256"/>
      <c r="C36" s="256"/>
      <c r="D36" s="256"/>
      <c r="E36" s="181"/>
      <c r="F36" s="291"/>
      <c r="G36" s="291"/>
      <c r="H36" s="291"/>
      <c r="I36" s="291"/>
      <c r="J36" s="291"/>
      <c r="K36" s="291"/>
      <c r="L36" s="292">
        <f t="shared" si="1"/>
        <v>0</v>
      </c>
      <c r="M36" s="291"/>
      <c r="N36" s="291"/>
      <c r="O36" s="265">
        <f t="shared" si="0"/>
        <v>0</v>
      </c>
    </row>
    <row r="37" spans="2:15">
      <c r="B37" s="256"/>
      <c r="C37" s="256"/>
      <c r="D37" s="256"/>
      <c r="E37" s="181"/>
      <c r="F37" s="291"/>
      <c r="G37" s="291"/>
      <c r="H37" s="291"/>
      <c r="I37" s="291"/>
      <c r="J37" s="291"/>
      <c r="K37" s="291"/>
      <c r="L37" s="292">
        <f t="shared" si="1"/>
        <v>0</v>
      </c>
      <c r="M37" s="291"/>
      <c r="N37" s="291"/>
      <c r="O37" s="265">
        <f t="shared" si="0"/>
        <v>0</v>
      </c>
    </row>
    <row r="38" spans="2:15">
      <c r="B38" s="256"/>
      <c r="C38" s="256"/>
      <c r="D38" s="256"/>
      <c r="E38" s="181"/>
      <c r="F38" s="291"/>
      <c r="G38" s="291"/>
      <c r="H38" s="291"/>
      <c r="I38" s="291"/>
      <c r="J38" s="291"/>
      <c r="K38" s="291"/>
      <c r="L38" s="292">
        <f t="shared" si="1"/>
        <v>0</v>
      </c>
      <c r="M38" s="291"/>
      <c r="N38" s="291"/>
      <c r="O38" s="265">
        <f t="shared" si="0"/>
        <v>0</v>
      </c>
    </row>
    <row r="39" spans="2:15">
      <c r="B39" s="256"/>
      <c r="C39" s="256"/>
      <c r="D39" s="256"/>
      <c r="E39" s="181"/>
      <c r="F39" s="291"/>
      <c r="G39" s="291"/>
      <c r="H39" s="291"/>
      <c r="I39" s="291"/>
      <c r="J39" s="291"/>
      <c r="K39" s="291"/>
      <c r="L39" s="292">
        <f t="shared" si="1"/>
        <v>0</v>
      </c>
      <c r="M39" s="291"/>
      <c r="N39" s="291"/>
      <c r="O39" s="265">
        <f t="shared" si="0"/>
        <v>0</v>
      </c>
    </row>
    <row r="40" spans="2:15">
      <c r="B40" s="256"/>
      <c r="C40" s="256"/>
      <c r="D40" s="256"/>
      <c r="E40" s="181"/>
      <c r="F40" s="291"/>
      <c r="G40" s="291"/>
      <c r="H40" s="291"/>
      <c r="I40" s="291"/>
      <c r="J40" s="291"/>
      <c r="K40" s="291"/>
      <c r="L40" s="292">
        <f t="shared" si="1"/>
        <v>0</v>
      </c>
      <c r="M40" s="291"/>
      <c r="N40" s="291"/>
      <c r="O40" s="265">
        <f t="shared" si="0"/>
        <v>0</v>
      </c>
    </row>
    <row r="41" spans="2:15">
      <c r="B41" s="256"/>
      <c r="C41" s="256"/>
      <c r="D41" s="256"/>
      <c r="E41" s="181"/>
      <c r="F41" s="291"/>
      <c r="G41" s="291"/>
      <c r="H41" s="291"/>
      <c r="I41" s="291"/>
      <c r="J41" s="291"/>
      <c r="K41" s="291"/>
      <c r="L41" s="292">
        <f t="shared" si="1"/>
        <v>0</v>
      </c>
      <c r="M41" s="291"/>
      <c r="N41" s="291"/>
      <c r="O41" s="265">
        <f t="shared" si="0"/>
        <v>0</v>
      </c>
    </row>
    <row r="42" spans="2:15">
      <c r="B42" s="256"/>
      <c r="C42" s="256"/>
      <c r="D42" s="256"/>
      <c r="E42" s="181"/>
      <c r="F42" s="291"/>
      <c r="G42" s="291"/>
      <c r="H42" s="291"/>
      <c r="I42" s="291"/>
      <c r="J42" s="291"/>
      <c r="K42" s="291"/>
      <c r="L42" s="292">
        <f t="shared" ref="L42:L52" si="2">SUM(H42:K42)</f>
        <v>0</v>
      </c>
      <c r="M42" s="291"/>
      <c r="N42" s="291"/>
      <c r="O42" s="265">
        <f t="shared" si="0"/>
        <v>0</v>
      </c>
    </row>
    <row r="43" spans="2:15">
      <c r="B43" s="256"/>
      <c r="C43" s="256"/>
      <c r="D43" s="256"/>
      <c r="E43" s="181"/>
      <c r="F43" s="291"/>
      <c r="G43" s="291"/>
      <c r="H43" s="291"/>
      <c r="I43" s="291"/>
      <c r="J43" s="291"/>
      <c r="K43" s="291"/>
      <c r="L43" s="292">
        <f t="shared" si="2"/>
        <v>0</v>
      </c>
      <c r="M43" s="291"/>
      <c r="N43" s="291"/>
      <c r="O43" s="265">
        <f t="shared" si="0"/>
        <v>0</v>
      </c>
    </row>
    <row r="44" spans="2:15">
      <c r="B44" s="256"/>
      <c r="C44" s="256"/>
      <c r="D44" s="256"/>
      <c r="E44" s="181"/>
      <c r="F44" s="291"/>
      <c r="G44" s="291"/>
      <c r="H44" s="291"/>
      <c r="I44" s="291"/>
      <c r="J44" s="291"/>
      <c r="K44" s="291"/>
      <c r="L44" s="292">
        <f t="shared" si="2"/>
        <v>0</v>
      </c>
      <c r="M44" s="291"/>
      <c r="N44" s="291"/>
      <c r="O44" s="265">
        <f t="shared" si="0"/>
        <v>0</v>
      </c>
    </row>
    <row r="45" spans="2:15">
      <c r="B45" s="256"/>
      <c r="C45" s="256"/>
      <c r="D45" s="256"/>
      <c r="E45" s="181"/>
      <c r="F45" s="291"/>
      <c r="G45" s="291"/>
      <c r="H45" s="291"/>
      <c r="I45" s="291"/>
      <c r="J45" s="291"/>
      <c r="K45" s="291"/>
      <c r="L45" s="292">
        <f t="shared" si="2"/>
        <v>0</v>
      </c>
      <c r="M45" s="291"/>
      <c r="N45" s="291"/>
      <c r="O45" s="265">
        <f t="shared" si="0"/>
        <v>0</v>
      </c>
    </row>
    <row r="46" spans="2:15">
      <c r="B46" s="256"/>
      <c r="C46" s="256"/>
      <c r="D46" s="256"/>
      <c r="E46" s="181"/>
      <c r="F46" s="291"/>
      <c r="G46" s="291"/>
      <c r="H46" s="291"/>
      <c r="I46" s="291"/>
      <c r="J46" s="291"/>
      <c r="K46" s="291"/>
      <c r="L46" s="292">
        <f t="shared" si="2"/>
        <v>0</v>
      </c>
      <c r="M46" s="291"/>
      <c r="N46" s="291"/>
      <c r="O46" s="265">
        <f t="shared" si="0"/>
        <v>0</v>
      </c>
    </row>
    <row r="47" spans="2:15">
      <c r="B47" s="256"/>
      <c r="C47" s="256"/>
      <c r="D47" s="256"/>
      <c r="E47" s="181"/>
      <c r="F47" s="291"/>
      <c r="G47" s="291"/>
      <c r="H47" s="291"/>
      <c r="I47" s="291"/>
      <c r="J47" s="291"/>
      <c r="K47" s="291"/>
      <c r="L47" s="292">
        <f t="shared" si="2"/>
        <v>0</v>
      </c>
      <c r="M47" s="291"/>
      <c r="N47" s="291"/>
      <c r="O47" s="265">
        <f t="shared" si="0"/>
        <v>0</v>
      </c>
    </row>
    <row r="48" spans="2:15">
      <c r="B48" s="256"/>
      <c r="C48" s="256"/>
      <c r="D48" s="256"/>
      <c r="E48" s="181"/>
      <c r="F48" s="291"/>
      <c r="G48" s="291"/>
      <c r="H48" s="291"/>
      <c r="I48" s="291"/>
      <c r="J48" s="291"/>
      <c r="K48" s="291"/>
      <c r="L48" s="292">
        <f t="shared" si="2"/>
        <v>0</v>
      </c>
      <c r="M48" s="291"/>
      <c r="N48" s="291"/>
      <c r="O48" s="265">
        <f t="shared" si="0"/>
        <v>0</v>
      </c>
    </row>
    <row r="49" spans="2:15">
      <c r="B49" s="256"/>
      <c r="C49" s="256"/>
      <c r="D49" s="256"/>
      <c r="E49" s="181"/>
      <c r="F49" s="291"/>
      <c r="G49" s="291"/>
      <c r="H49" s="291"/>
      <c r="I49" s="291"/>
      <c r="J49" s="291"/>
      <c r="K49" s="291"/>
      <c r="L49" s="292">
        <f t="shared" si="2"/>
        <v>0</v>
      </c>
      <c r="M49" s="291"/>
      <c r="N49" s="291"/>
      <c r="O49" s="265">
        <f t="shared" si="0"/>
        <v>0</v>
      </c>
    </row>
    <row r="50" spans="2:15">
      <c r="B50" s="256"/>
      <c r="C50" s="256"/>
      <c r="D50" s="256"/>
      <c r="E50" s="181"/>
      <c r="F50" s="291"/>
      <c r="G50" s="291"/>
      <c r="H50" s="291"/>
      <c r="I50" s="291"/>
      <c r="J50" s="291"/>
      <c r="K50" s="291"/>
      <c r="L50" s="292">
        <f t="shared" si="2"/>
        <v>0</v>
      </c>
      <c r="M50" s="291"/>
      <c r="N50" s="291"/>
      <c r="O50" s="265">
        <f t="shared" si="0"/>
        <v>0</v>
      </c>
    </row>
    <row r="51" spans="2:15">
      <c r="B51" s="256"/>
      <c r="C51" s="256"/>
      <c r="D51" s="256"/>
      <c r="E51" s="181"/>
      <c r="F51" s="291"/>
      <c r="G51" s="291"/>
      <c r="H51" s="291"/>
      <c r="I51" s="291"/>
      <c r="J51" s="291"/>
      <c r="K51" s="291"/>
      <c r="L51" s="292">
        <f t="shared" si="2"/>
        <v>0</v>
      </c>
      <c r="M51" s="291"/>
      <c r="N51" s="291"/>
      <c r="O51" s="265">
        <f t="shared" si="0"/>
        <v>0</v>
      </c>
    </row>
    <row r="52" spans="2:15">
      <c r="B52" s="256"/>
      <c r="C52" s="256"/>
      <c r="D52" s="256"/>
      <c r="E52" s="181"/>
      <c r="F52" s="291"/>
      <c r="G52" s="291"/>
      <c r="H52" s="291"/>
      <c r="I52" s="291"/>
      <c r="J52" s="291"/>
      <c r="K52" s="291"/>
      <c r="L52" s="292">
        <f t="shared" si="2"/>
        <v>0</v>
      </c>
      <c r="M52" s="291"/>
      <c r="N52" s="291"/>
      <c r="O52" s="265">
        <f t="shared" si="0"/>
        <v>0</v>
      </c>
    </row>
    <row r="53" spans="2:15">
      <c r="B53" s="35"/>
      <c r="C53" s="34"/>
      <c r="D53" s="34" t="s">
        <v>78</v>
      </c>
      <c r="E53" s="37"/>
      <c r="F53" s="293"/>
      <c r="G53" s="267">
        <f>SUM(G9:G52)</f>
        <v>0</v>
      </c>
      <c r="H53" s="267">
        <f t="shared" ref="H53:O53" si="3">SUM(H9:H52)</f>
        <v>14995787.9836</v>
      </c>
      <c r="I53" s="267">
        <f t="shared" si="3"/>
        <v>58335103.224800006</v>
      </c>
      <c r="J53" s="267">
        <f t="shared" si="3"/>
        <v>2787334.8800000004</v>
      </c>
      <c r="K53" s="267">
        <f t="shared" si="3"/>
        <v>-41974.394</v>
      </c>
      <c r="L53" s="267">
        <f t="shared" si="3"/>
        <v>76076251.694399998</v>
      </c>
      <c r="M53" s="267">
        <f t="shared" si="3"/>
        <v>-10116423.373917207</v>
      </c>
      <c r="N53" s="267">
        <f t="shared" si="3"/>
        <v>-1572690.43</v>
      </c>
      <c r="O53" s="267">
        <f t="shared" si="3"/>
        <v>64387137.890482791</v>
      </c>
    </row>
    <row r="56" spans="2:15" ht="15.75">
      <c r="B56" s="347" t="s">
        <v>311</v>
      </c>
    </row>
    <row r="58" spans="2:15" ht="46.5" customHeight="1">
      <c r="B58" s="113" t="s">
        <v>223</v>
      </c>
      <c r="C58" s="113" t="s">
        <v>19</v>
      </c>
      <c r="D58" s="114" t="s">
        <v>0</v>
      </c>
      <c r="E58" s="113" t="s">
        <v>71</v>
      </c>
      <c r="F58" s="113" t="s">
        <v>72</v>
      </c>
      <c r="G58" s="114" t="s">
        <v>497</v>
      </c>
      <c r="H58" s="113" t="s">
        <v>74</v>
      </c>
      <c r="I58" s="114" t="s">
        <v>487</v>
      </c>
      <c r="J58" s="206" t="s">
        <v>309</v>
      </c>
      <c r="K58" s="113" t="s">
        <v>75</v>
      </c>
      <c r="L58" s="206" t="s">
        <v>310</v>
      </c>
      <c r="M58" s="113" t="s">
        <v>498</v>
      </c>
      <c r="N58" s="113" t="s">
        <v>76</v>
      </c>
    </row>
    <row r="59" spans="2:15">
      <c r="B59" s="115"/>
      <c r="C59" s="115"/>
      <c r="D59" s="205"/>
      <c r="E59" s="115"/>
      <c r="F59" s="119" t="s">
        <v>77</v>
      </c>
      <c r="G59" s="119" t="s">
        <v>183</v>
      </c>
      <c r="H59" s="119" t="s">
        <v>183</v>
      </c>
      <c r="I59" s="119" t="s">
        <v>183</v>
      </c>
      <c r="J59" s="119" t="s">
        <v>183</v>
      </c>
      <c r="K59" s="119" t="s">
        <v>183</v>
      </c>
      <c r="L59" s="119" t="s">
        <v>183</v>
      </c>
      <c r="M59" s="119" t="s">
        <v>183</v>
      </c>
      <c r="N59" s="119" t="s">
        <v>183</v>
      </c>
    </row>
    <row r="60" spans="2:15">
      <c r="B60" s="371" t="s">
        <v>573</v>
      </c>
      <c r="C60" s="257" t="s">
        <v>574</v>
      </c>
      <c r="D60" s="257" t="s">
        <v>433</v>
      </c>
      <c r="E60" s="181" t="s">
        <v>607</v>
      </c>
      <c r="F60" s="255">
        <f>'3.1 Asset useful life'!$E$27</f>
        <v>5</v>
      </c>
      <c r="G60" s="291">
        <v>32272.298570094012</v>
      </c>
      <c r="H60" s="291">
        <v>0</v>
      </c>
      <c r="I60" s="291">
        <v>0</v>
      </c>
      <c r="J60" s="291">
        <v>-997.40480954097643</v>
      </c>
      <c r="K60" s="292">
        <f t="shared" ref="K60:K66" si="4">SUM(G60:J60)</f>
        <v>31274.893760553034</v>
      </c>
      <c r="L60" s="291">
        <v>-31274.893760553034</v>
      </c>
      <c r="M60" s="291">
        <f t="shared" ref="M60:M73" si="5">IF(SUM(K60:L60)&gt;0,-K60/F60,0)</f>
        <v>0</v>
      </c>
      <c r="N60" s="265">
        <f t="shared" ref="N60:N83" si="6">SUM(K60:M60)</f>
        <v>0</v>
      </c>
    </row>
    <row r="61" spans="2:15">
      <c r="B61" s="371" t="s">
        <v>573</v>
      </c>
      <c r="C61" s="257" t="s">
        <v>574</v>
      </c>
      <c r="D61" s="257" t="s">
        <v>433</v>
      </c>
      <c r="E61" s="181" t="s">
        <v>608</v>
      </c>
      <c r="F61" s="255">
        <f>'3.1 Asset useful life'!$E$27</f>
        <v>5</v>
      </c>
      <c r="G61" s="291">
        <v>1920.6653826041911</v>
      </c>
      <c r="H61" s="291">
        <v>0</v>
      </c>
      <c r="I61" s="291">
        <v>0</v>
      </c>
      <c r="J61" s="291">
        <v>-391.2174403462792</v>
      </c>
      <c r="K61" s="292">
        <f t="shared" si="4"/>
        <v>1529.447942257912</v>
      </c>
      <c r="L61" s="291">
        <v>-1529.447942257912</v>
      </c>
      <c r="M61" s="291">
        <f t="shared" si="5"/>
        <v>0</v>
      </c>
      <c r="N61" s="265">
        <f>SUM(K61:M61)</f>
        <v>0</v>
      </c>
    </row>
    <row r="62" spans="2:15">
      <c r="B62" s="371" t="s">
        <v>573</v>
      </c>
      <c r="C62" s="257" t="s">
        <v>574</v>
      </c>
      <c r="D62" s="257" t="s">
        <v>433</v>
      </c>
      <c r="E62" s="181" t="s">
        <v>609</v>
      </c>
      <c r="F62" s="255">
        <f>'3.1 Asset useful life'!$E$27</f>
        <v>5</v>
      </c>
      <c r="G62" s="291">
        <v>1287.8075204418722</v>
      </c>
      <c r="H62" s="291">
        <v>0</v>
      </c>
      <c r="I62" s="291">
        <v>0</v>
      </c>
      <c r="J62" s="291">
        <v>-147.37794445077483</v>
      </c>
      <c r="K62" s="292">
        <f t="shared" si="4"/>
        <v>1140.4295759910974</v>
      </c>
      <c r="L62" s="291">
        <v>-1140.4295759910974</v>
      </c>
      <c r="M62" s="291">
        <f t="shared" si="5"/>
        <v>0</v>
      </c>
      <c r="N62" s="265">
        <f>SUM(K62:M62)</f>
        <v>0</v>
      </c>
    </row>
    <row r="63" spans="2:15">
      <c r="B63" s="371" t="s">
        <v>573</v>
      </c>
      <c r="C63" s="257" t="s">
        <v>574</v>
      </c>
      <c r="D63" s="257" t="s">
        <v>433</v>
      </c>
      <c r="E63" s="181" t="s">
        <v>610</v>
      </c>
      <c r="F63" s="255">
        <f>'3.1 Asset useful life'!$E$27</f>
        <v>5</v>
      </c>
      <c r="G63" s="291">
        <v>53331.816159394868</v>
      </c>
      <c r="H63" s="291">
        <v>0</v>
      </c>
      <c r="I63" s="291">
        <v>0</v>
      </c>
      <c r="J63" s="291">
        <v>-565.56894472533088</v>
      </c>
      <c r="K63" s="292">
        <f t="shared" si="4"/>
        <v>52766.247214669536</v>
      </c>
      <c r="L63" s="291">
        <v>-52766.247214669536</v>
      </c>
      <c r="M63" s="291">
        <f t="shared" si="5"/>
        <v>0</v>
      </c>
      <c r="N63" s="265">
        <f>SUM(K63:M63)</f>
        <v>0</v>
      </c>
    </row>
    <row r="64" spans="2:15">
      <c r="B64" s="371" t="s">
        <v>573</v>
      </c>
      <c r="C64" s="257" t="s">
        <v>574</v>
      </c>
      <c r="D64" s="257" t="s">
        <v>433</v>
      </c>
      <c r="E64" s="181" t="s">
        <v>611</v>
      </c>
      <c r="F64" s="255">
        <f>'3.1 Asset useful life'!$E$27</f>
        <v>5</v>
      </c>
      <c r="G64" s="291">
        <v>25041.294965614121</v>
      </c>
      <c r="H64" s="291">
        <v>0</v>
      </c>
      <c r="I64" s="291">
        <v>0</v>
      </c>
      <c r="J64" s="291">
        <v>-5796.7105197077881</v>
      </c>
      <c r="K64" s="292">
        <f t="shared" si="4"/>
        <v>19244.584445906334</v>
      </c>
      <c r="L64" s="291">
        <v>-19244.584445906334</v>
      </c>
      <c r="M64" s="291">
        <f t="shared" si="5"/>
        <v>0</v>
      </c>
      <c r="N64" s="265">
        <f>SUM(K64:M64)</f>
        <v>0</v>
      </c>
    </row>
    <row r="65" spans="2:14">
      <c r="B65" s="371" t="s">
        <v>573</v>
      </c>
      <c r="C65" s="257" t="s">
        <v>574</v>
      </c>
      <c r="D65" s="257" t="s">
        <v>433</v>
      </c>
      <c r="E65" s="181" t="s">
        <v>575</v>
      </c>
      <c r="F65" s="255">
        <f>'3.1 Asset useful life'!$E$27</f>
        <v>5</v>
      </c>
      <c r="G65" s="291">
        <v>16720.822580762037</v>
      </c>
      <c r="H65" s="291">
        <v>0</v>
      </c>
      <c r="I65" s="291">
        <v>0</v>
      </c>
      <c r="J65" s="291">
        <v>-1702.7521754971758</v>
      </c>
      <c r="K65" s="292">
        <f t="shared" si="4"/>
        <v>15018.070405264862</v>
      </c>
      <c r="L65" s="291">
        <v>-15018.070405264862</v>
      </c>
      <c r="M65" s="291">
        <f t="shared" si="5"/>
        <v>0</v>
      </c>
      <c r="N65" s="265">
        <f>SUM(K65:M65)</f>
        <v>0</v>
      </c>
    </row>
    <row r="66" spans="2:14">
      <c r="B66" s="371" t="s">
        <v>573</v>
      </c>
      <c r="C66" s="257" t="s">
        <v>574</v>
      </c>
      <c r="D66" s="257" t="s">
        <v>433</v>
      </c>
      <c r="E66" s="181" t="s">
        <v>576</v>
      </c>
      <c r="F66" s="255">
        <f>'3.1 Asset useful life'!$E$27</f>
        <v>5</v>
      </c>
      <c r="G66" s="291">
        <v>15094.126339182894</v>
      </c>
      <c r="H66" s="291">
        <v>0</v>
      </c>
      <c r="I66" s="291">
        <v>0</v>
      </c>
      <c r="J66" s="291">
        <v>-4290.7813404933204</v>
      </c>
      <c r="K66" s="292">
        <f t="shared" si="4"/>
        <v>10803.344998689574</v>
      </c>
      <c r="L66" s="291">
        <v>-10803.344998689574</v>
      </c>
      <c r="M66" s="291">
        <f t="shared" si="5"/>
        <v>0</v>
      </c>
      <c r="N66" s="265">
        <f t="shared" si="6"/>
        <v>0</v>
      </c>
    </row>
    <row r="67" spans="2:14">
      <c r="B67" s="371" t="s">
        <v>573</v>
      </c>
      <c r="C67" s="257" t="s">
        <v>574</v>
      </c>
      <c r="D67" s="257" t="s">
        <v>433</v>
      </c>
      <c r="E67" s="181" t="s">
        <v>577</v>
      </c>
      <c r="F67" s="255">
        <f>'3.1 Asset useful life'!$E$27</f>
        <v>5</v>
      </c>
      <c r="G67" s="291">
        <v>64599.61090881133</v>
      </c>
      <c r="H67" s="291">
        <v>0</v>
      </c>
      <c r="I67" s="291">
        <v>0</v>
      </c>
      <c r="J67" s="291">
        <v>-5472.0980436376631</v>
      </c>
      <c r="K67" s="292">
        <f t="shared" ref="K67:K79" si="7">SUM(G67:J67)</f>
        <v>59127.512865173667</v>
      </c>
      <c r="L67" s="291">
        <v>-59127.512865173667</v>
      </c>
      <c r="M67" s="291">
        <f t="shared" si="5"/>
        <v>0</v>
      </c>
      <c r="N67" s="265">
        <f t="shared" si="6"/>
        <v>0</v>
      </c>
    </row>
    <row r="68" spans="2:14">
      <c r="B68" s="371" t="s">
        <v>573</v>
      </c>
      <c r="C68" s="257" t="s">
        <v>574</v>
      </c>
      <c r="D68" s="257" t="s">
        <v>433</v>
      </c>
      <c r="E68" s="181" t="s">
        <v>578</v>
      </c>
      <c r="F68" s="255">
        <f>'3.1 Asset useful life'!$E$27</f>
        <v>5</v>
      </c>
      <c r="G68" s="291">
        <v>107030.38588912717</v>
      </c>
      <c r="H68" s="291">
        <v>0</v>
      </c>
      <c r="I68" s="291">
        <v>0</v>
      </c>
      <c r="J68" s="291">
        <v>-6615.4952105369694</v>
      </c>
      <c r="K68" s="292">
        <f t="shared" si="7"/>
        <v>100414.89067859019</v>
      </c>
      <c r="L68" s="291">
        <v>-100414.89067859019</v>
      </c>
      <c r="M68" s="291">
        <f t="shared" si="5"/>
        <v>0</v>
      </c>
      <c r="N68" s="265">
        <f t="shared" si="6"/>
        <v>0</v>
      </c>
    </row>
    <row r="69" spans="2:14">
      <c r="B69" s="371" t="s">
        <v>573</v>
      </c>
      <c r="C69" s="257" t="s">
        <v>574</v>
      </c>
      <c r="D69" s="257" t="s">
        <v>433</v>
      </c>
      <c r="E69" s="181" t="s">
        <v>579</v>
      </c>
      <c r="F69" s="255">
        <f>'3.1 Asset useful life'!$E$27</f>
        <v>5</v>
      </c>
      <c r="G69" s="291">
        <v>70799.140821330278</v>
      </c>
      <c r="H69" s="291">
        <v>0</v>
      </c>
      <c r="I69" s="291">
        <v>0</v>
      </c>
      <c r="J69" s="291">
        <v>-8039.6273486016598</v>
      </c>
      <c r="K69" s="292">
        <f t="shared" si="7"/>
        <v>62759.51347272862</v>
      </c>
      <c r="L69" s="291">
        <v>-62759.51347272862</v>
      </c>
      <c r="M69" s="291">
        <f t="shared" si="5"/>
        <v>0</v>
      </c>
      <c r="N69" s="265">
        <f t="shared" si="6"/>
        <v>0</v>
      </c>
    </row>
    <row r="70" spans="2:14">
      <c r="B70" s="371" t="s">
        <v>573</v>
      </c>
      <c r="C70" s="257" t="s">
        <v>574</v>
      </c>
      <c r="D70" s="257" t="s">
        <v>433</v>
      </c>
      <c r="E70" s="181" t="s">
        <v>580</v>
      </c>
      <c r="F70" s="255">
        <f>'3.1 Asset useful life'!$E$27</f>
        <v>5</v>
      </c>
      <c r="G70" s="291">
        <v>104983.7707979674</v>
      </c>
      <c r="H70" s="291">
        <v>0</v>
      </c>
      <c r="I70" s="291">
        <v>0</v>
      </c>
      <c r="J70" s="291">
        <v>-8887.7648614843638</v>
      </c>
      <c r="K70" s="292">
        <f t="shared" si="7"/>
        <v>96096.005936483038</v>
      </c>
      <c r="L70" s="291">
        <v>-96096.005936483038</v>
      </c>
      <c r="M70" s="291">
        <f t="shared" si="5"/>
        <v>0</v>
      </c>
      <c r="N70" s="265">
        <f t="shared" si="6"/>
        <v>0</v>
      </c>
    </row>
    <row r="71" spans="2:14">
      <c r="B71" s="371" t="s">
        <v>573</v>
      </c>
      <c r="C71" s="257" t="s">
        <v>574</v>
      </c>
      <c r="D71" s="257" t="s">
        <v>433</v>
      </c>
      <c r="E71" s="181" t="s">
        <v>581</v>
      </c>
      <c r="F71" s="255">
        <f>'3.1 Asset useful life'!$E$27</f>
        <v>5</v>
      </c>
      <c r="G71" s="291">
        <v>228338.70385459322</v>
      </c>
      <c r="H71" s="291">
        <v>0</v>
      </c>
      <c r="I71" s="291">
        <v>0</v>
      </c>
      <c r="J71" s="291">
        <v>-4262.9718378931721</v>
      </c>
      <c r="K71" s="292">
        <f t="shared" si="7"/>
        <v>224075.73201670003</v>
      </c>
      <c r="L71" s="291">
        <v>-224075.73201670003</v>
      </c>
      <c r="M71" s="291">
        <f t="shared" si="5"/>
        <v>0</v>
      </c>
      <c r="N71" s="265">
        <f t="shared" si="6"/>
        <v>0</v>
      </c>
    </row>
    <row r="72" spans="2:14">
      <c r="B72" s="371" t="s">
        <v>573</v>
      </c>
      <c r="C72" s="257" t="s">
        <v>574</v>
      </c>
      <c r="D72" s="257" t="s">
        <v>433</v>
      </c>
      <c r="E72" s="181" t="s">
        <v>582</v>
      </c>
      <c r="F72" s="255">
        <f>'3.1 Asset useful life'!$E$27</f>
        <v>5</v>
      </c>
      <c r="G72" s="291">
        <v>293628.00717038347</v>
      </c>
      <c r="H72" s="291">
        <v>0</v>
      </c>
      <c r="I72" s="291">
        <v>0</v>
      </c>
      <c r="J72" s="291">
        <v>-6373.4181028182011</v>
      </c>
      <c r="K72" s="292">
        <f t="shared" si="7"/>
        <v>287254.58906756528</v>
      </c>
      <c r="L72" s="291">
        <v>-229803.67125405223</v>
      </c>
      <c r="M72" s="291">
        <f t="shared" si="5"/>
        <v>-57450.917813513057</v>
      </c>
      <c r="N72" s="265">
        <f t="shared" si="6"/>
        <v>0</v>
      </c>
    </row>
    <row r="73" spans="2:14">
      <c r="B73" s="371" t="s">
        <v>573</v>
      </c>
      <c r="C73" s="257" t="s">
        <v>574</v>
      </c>
      <c r="D73" s="257" t="s">
        <v>433</v>
      </c>
      <c r="E73" s="181" t="s">
        <v>583</v>
      </c>
      <c r="F73" s="255">
        <f>'3.1 Asset useful life'!$E$27</f>
        <v>5</v>
      </c>
      <c r="G73" s="291">
        <v>189594.0739616495</v>
      </c>
      <c r="H73" s="291">
        <v>0</v>
      </c>
      <c r="I73" s="291">
        <v>0</v>
      </c>
      <c r="J73" s="291">
        <v>-11871.676956420057</v>
      </c>
      <c r="K73" s="292">
        <f t="shared" ref="K73" si="8">SUM(G73:J73)</f>
        <v>177722.39700522943</v>
      </c>
      <c r="L73" s="291">
        <v>-106633.43820313766</v>
      </c>
      <c r="M73" s="291">
        <f t="shared" si="5"/>
        <v>-35544.479401045886</v>
      </c>
      <c r="N73" s="265">
        <f t="shared" si="6"/>
        <v>35544.479401045886</v>
      </c>
    </row>
    <row r="74" spans="2:14">
      <c r="B74" s="371" t="s">
        <v>573</v>
      </c>
      <c r="C74" s="257" t="s">
        <v>574</v>
      </c>
      <c r="D74" s="257" t="s">
        <v>433</v>
      </c>
      <c r="E74" s="181" t="s">
        <v>670</v>
      </c>
      <c r="F74" s="255">
        <f>'3.1 Asset useful life'!$E$27</f>
        <v>5</v>
      </c>
      <c r="G74" s="291">
        <v>856305.90806389728</v>
      </c>
      <c r="H74" s="291">
        <v>0</v>
      </c>
      <c r="I74" s="291">
        <v>0</v>
      </c>
      <c r="J74" s="291">
        <v>-159085.17824298143</v>
      </c>
      <c r="K74" s="292">
        <f>SUM(G74:J74)</f>
        <v>697220.72982091585</v>
      </c>
      <c r="L74" s="291">
        <v>-278888.29192836635</v>
      </c>
      <c r="M74" s="291">
        <f>IF(SUM(K74:L74)&gt;0,-K74/F74,0)</f>
        <v>-139444.14596418318</v>
      </c>
      <c r="N74" s="265">
        <f>SUM(K74:M74)</f>
        <v>278888.29192836629</v>
      </c>
    </row>
    <row r="75" spans="2:14">
      <c r="B75" s="371" t="s">
        <v>573</v>
      </c>
      <c r="C75" s="257" t="s">
        <v>574</v>
      </c>
      <c r="D75" s="257" t="s">
        <v>433</v>
      </c>
      <c r="E75" s="181" t="s">
        <v>675</v>
      </c>
      <c r="F75" s="255">
        <f>'3.1 Asset useful life'!$E$27</f>
        <v>5</v>
      </c>
      <c r="G75" s="291">
        <v>525433.84026062267</v>
      </c>
      <c r="H75" s="291">
        <v>0</v>
      </c>
      <c r="I75" s="291">
        <v>0</v>
      </c>
      <c r="J75" s="291">
        <v>-490.09451819739661</v>
      </c>
      <c r="K75" s="292">
        <f>SUM(G75:J75)</f>
        <v>524943.74574242532</v>
      </c>
      <c r="L75" s="291">
        <v>-104988.74914848506</v>
      </c>
      <c r="M75" s="291">
        <f>IF(SUM(K75:L75)&gt;0,-K75/F75,0)</f>
        <v>-104988.74914848506</v>
      </c>
      <c r="N75" s="265">
        <f>SUM(K75:M75)</f>
        <v>314966.24744545517</v>
      </c>
    </row>
    <row r="76" spans="2:14">
      <c r="B76" s="371" t="s">
        <v>573</v>
      </c>
      <c r="C76" s="257" t="s">
        <v>574</v>
      </c>
      <c r="D76" s="257" t="s">
        <v>433</v>
      </c>
      <c r="E76" s="181" t="s">
        <v>954</v>
      </c>
      <c r="F76" s="255">
        <f>'3.1 Asset useful life'!$E$27</f>
        <v>5</v>
      </c>
      <c r="G76" s="291">
        <v>144569.23824796782</v>
      </c>
      <c r="H76" s="291">
        <v>0</v>
      </c>
      <c r="I76" s="291">
        <v>0</v>
      </c>
      <c r="J76" s="291">
        <v>-24001.505013553779</v>
      </c>
      <c r="K76" s="292">
        <f>SUM(G76:J76)</f>
        <v>120567.73323441405</v>
      </c>
      <c r="L76" s="291">
        <v>0</v>
      </c>
      <c r="M76" s="291">
        <f>IF(SUM(K76:L76)&gt;0,-K76/F76,0)</f>
        <v>-24113.546646882809</v>
      </c>
      <c r="N76" s="265">
        <f>SUM(K76:M76)</f>
        <v>96454.186587531236</v>
      </c>
    </row>
    <row r="77" spans="2:14">
      <c r="B77" s="371" t="s">
        <v>573</v>
      </c>
      <c r="C77" s="257" t="s">
        <v>574</v>
      </c>
      <c r="D77" s="257" t="s">
        <v>433</v>
      </c>
      <c r="E77" s="181" t="s">
        <v>1802</v>
      </c>
      <c r="F77" s="255">
        <f>'3.1 Asset useful life'!$E$27</f>
        <v>5</v>
      </c>
      <c r="G77" s="291">
        <v>670088.04102911789</v>
      </c>
      <c r="H77" s="291">
        <v>0</v>
      </c>
      <c r="I77" s="291">
        <v>0</v>
      </c>
      <c r="J77" s="291">
        <v>-7306.8267084433774</v>
      </c>
      <c r="K77" s="292">
        <f>SUM(G77:J77)</f>
        <v>662781.21432067454</v>
      </c>
      <c r="L77" s="291">
        <v>0</v>
      </c>
      <c r="M77" s="291">
        <f>IF(SUM(K77:L77)&gt;0,-K77/F77,0)*0</f>
        <v>0</v>
      </c>
      <c r="N77" s="265">
        <f>SUM(K77:M77)</f>
        <v>662781.21432067454</v>
      </c>
    </row>
    <row r="78" spans="2:14">
      <c r="B78" s="371" t="s">
        <v>573</v>
      </c>
      <c r="C78" s="257" t="s">
        <v>314</v>
      </c>
      <c r="D78" s="257" t="s">
        <v>314</v>
      </c>
      <c r="E78" s="181" t="s">
        <v>656</v>
      </c>
      <c r="F78" s="255" t="str">
        <f>'3.1 Asset useful life'!$E$33</f>
        <v>Various</v>
      </c>
      <c r="G78" s="291">
        <v>172034.61822661289</v>
      </c>
      <c r="H78" s="291">
        <v>66031.526328047679</v>
      </c>
      <c r="I78" s="291">
        <v>0</v>
      </c>
      <c r="J78" s="291">
        <v>-189.10444201108203</v>
      </c>
      <c r="K78" s="292">
        <f t="shared" si="7"/>
        <v>237877.0401126495</v>
      </c>
      <c r="L78" s="291">
        <v>-54371.894368640424</v>
      </c>
      <c r="M78" s="291">
        <v>0</v>
      </c>
      <c r="N78" s="265">
        <f t="shared" si="6"/>
        <v>183505.14574400906</v>
      </c>
    </row>
    <row r="79" spans="2:14">
      <c r="B79" s="371" t="s">
        <v>573</v>
      </c>
      <c r="C79" s="257" t="s">
        <v>314</v>
      </c>
      <c r="D79" s="257" t="s">
        <v>314</v>
      </c>
      <c r="E79" s="181" t="s">
        <v>583</v>
      </c>
      <c r="F79" s="255" t="str">
        <f>'3.1 Asset useful life'!$E$33</f>
        <v>Various</v>
      </c>
      <c r="G79" s="291">
        <v>0</v>
      </c>
      <c r="H79" s="291">
        <v>59895.770416821491</v>
      </c>
      <c r="I79" s="291">
        <v>0</v>
      </c>
      <c r="J79" s="291">
        <v>-8751.6455987203917</v>
      </c>
      <c r="K79" s="292">
        <f t="shared" si="7"/>
        <v>51144.124818101103</v>
      </c>
      <c r="L79" s="291">
        <v>-63985.983524120405</v>
      </c>
      <c r="M79" s="291">
        <v>0</v>
      </c>
      <c r="N79" s="265">
        <f t="shared" si="6"/>
        <v>-12841.858706019302</v>
      </c>
    </row>
    <row r="80" spans="2:14">
      <c r="B80" s="371" t="s">
        <v>573</v>
      </c>
      <c r="C80" s="257" t="s">
        <v>314</v>
      </c>
      <c r="D80" s="257" t="s">
        <v>314</v>
      </c>
      <c r="E80" s="181" t="s">
        <v>670</v>
      </c>
      <c r="F80" s="255" t="str">
        <f>'3.1 Asset useful life'!$E$33</f>
        <v>Various</v>
      </c>
      <c r="G80" s="291"/>
      <c r="H80" s="291">
        <v>64747.782405826729</v>
      </c>
      <c r="I80" s="291">
        <v>0</v>
      </c>
      <c r="J80" s="291">
        <v>-7109.709491107149</v>
      </c>
      <c r="K80" s="292">
        <f>SUM(G80:J80)</f>
        <v>57638.072914719582</v>
      </c>
      <c r="L80" s="291">
        <v>-65684.692514744384</v>
      </c>
      <c r="M80" s="291">
        <v>0</v>
      </c>
      <c r="N80" s="265">
        <f t="shared" si="6"/>
        <v>-8046.6196000248019</v>
      </c>
    </row>
    <row r="81" spans="2:14">
      <c r="B81" s="371" t="s">
        <v>573</v>
      </c>
      <c r="C81" s="257" t="s">
        <v>314</v>
      </c>
      <c r="D81" s="257" t="s">
        <v>314</v>
      </c>
      <c r="E81" s="181" t="s">
        <v>675</v>
      </c>
      <c r="F81" s="255" t="str">
        <f>'3.1 Asset useful life'!$E$33</f>
        <v>Various</v>
      </c>
      <c r="G81" s="291"/>
      <c r="H81" s="291">
        <v>123993.93667007936</v>
      </c>
      <c r="I81" s="291">
        <v>0</v>
      </c>
      <c r="J81" s="291">
        <v>-1506.7086629855273</v>
      </c>
      <c r="K81" s="292">
        <f>SUM(G81:J81)</f>
        <v>122487.22800709383</v>
      </c>
      <c r="L81" s="291">
        <v>-76179.088020015362</v>
      </c>
      <c r="M81" s="291">
        <v>0</v>
      </c>
      <c r="N81" s="265">
        <f t="shared" si="6"/>
        <v>46308.139987078466</v>
      </c>
    </row>
    <row r="82" spans="2:14">
      <c r="B82" s="371" t="s">
        <v>573</v>
      </c>
      <c r="C82" s="257" t="s">
        <v>314</v>
      </c>
      <c r="D82" s="257" t="s">
        <v>314</v>
      </c>
      <c r="E82" s="181" t="str">
        <f>E76</f>
        <v>During FY24</v>
      </c>
      <c r="F82" s="255" t="str">
        <f>'3.1 Asset useful life'!$E$33</f>
        <v>Various</v>
      </c>
      <c r="G82" s="291"/>
      <c r="H82" s="291">
        <v>122638.73095161666</v>
      </c>
      <c r="I82" s="291">
        <v>0</v>
      </c>
      <c r="J82" s="291">
        <v>238.44368739536381</v>
      </c>
      <c r="K82" s="292">
        <f>SUM(G82:J82)</f>
        <v>122877.17463901202</v>
      </c>
      <c r="L82" s="291">
        <v>-46011.117585668893</v>
      </c>
      <c r="M82" s="291">
        <v>0</v>
      </c>
      <c r="N82" s="265">
        <f t="shared" si="6"/>
        <v>76866.057053343131</v>
      </c>
    </row>
    <row r="83" spans="2:14">
      <c r="B83" s="371" t="s">
        <v>573</v>
      </c>
      <c r="C83" s="257" t="s">
        <v>314</v>
      </c>
      <c r="D83" s="257" t="s">
        <v>314</v>
      </c>
      <c r="E83" s="181" t="str">
        <f>E77</f>
        <v>During FY25</v>
      </c>
      <c r="F83" s="255" t="str">
        <f>'3.1 Asset useful life'!$E$33</f>
        <v>Various</v>
      </c>
      <c r="G83" s="291"/>
      <c r="H83" s="291">
        <v>89271.952193608013</v>
      </c>
      <c r="I83" s="291"/>
      <c r="J83" s="291">
        <v>-2017.0810945033245</v>
      </c>
      <c r="K83" s="292">
        <f>SUM(G83:J83)</f>
        <v>87254.871099104683</v>
      </c>
      <c r="L83" s="291"/>
      <c r="M83" s="291">
        <v>-85133.101879488662</v>
      </c>
      <c r="N83" s="265">
        <f t="shared" si="6"/>
        <v>2121.7692196160206</v>
      </c>
    </row>
    <row r="84" spans="2:14">
      <c r="B84" s="35"/>
      <c r="C84" s="34"/>
      <c r="D84" s="34" t="s">
        <v>26</v>
      </c>
      <c r="E84" s="40"/>
      <c r="F84" s="40"/>
      <c r="G84" s="267">
        <f>SUM(G60:G83)</f>
        <v>3573074.1707501747</v>
      </c>
      <c r="H84" s="267">
        <f>SUM(H60:H83)</f>
        <v>526579.698966</v>
      </c>
      <c r="I84" s="267">
        <f t="shared" ref="I84" si="9">SUM(I60:I82)</f>
        <v>0</v>
      </c>
      <c r="J84" s="267">
        <f>SUM(J60:J83)</f>
        <v>-275634.27562126186</v>
      </c>
      <c r="K84" s="267">
        <f>SUM(K60:K83)</f>
        <v>3824019.5940949135</v>
      </c>
      <c r="L84" s="267">
        <f>SUM(L60:L83)</f>
        <v>-1700797.5998602384</v>
      </c>
      <c r="M84" s="267">
        <f>SUM(M60:M83)</f>
        <v>-446674.94085359864</v>
      </c>
      <c r="N84" s="267">
        <f>SUM(N60:N83)</f>
        <v>1676547.0533810756</v>
      </c>
    </row>
    <row r="95" spans="2:14" ht="29.25" customHeight="1"/>
  </sheetData>
  <mergeCells count="1">
    <mergeCell ref="I5:K5"/>
  </mergeCells>
  <phoneticPr fontId="41" type="noConversion"/>
  <dataValidations count="3">
    <dataValidation type="list" showInputMessage="1" showErrorMessage="1" sqref="D9:D10 D12:D52" xr:uid="{00000000-0002-0000-0E00-000000000000}">
      <formula1>rpipelines</formula1>
    </dataValidation>
    <dataValidation type="list" allowBlank="1" showInputMessage="1" showErrorMessage="1" sqref="D11" xr:uid="{00000000-0002-0000-0E00-000001000000}">
      <formula1>rpipelines</formula1>
    </dataValidation>
    <dataValidation type="list" allowBlank="1" showInputMessage="1" showErrorMessage="1" sqref="D60:D83" xr:uid="{00000000-0002-0000-0E00-000002000000}">
      <formula1>rsharedassets</formula1>
    </dataValidation>
  </dataValidations>
  <pageMargins left="0.75" right="0.75" top="1" bottom="1" header="0.5" footer="0.5"/>
  <pageSetup paperSize="9" scale="27" orientation="landscape" r:id="rId1"/>
  <headerFooter alignWithMargins="0"/>
  <ignoredErrors>
    <ignoredError sqref="K66:K72 L9:L18 K60"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tabColor rgb="FF009999"/>
  </sheetPr>
  <dimension ref="B1:G37"/>
  <sheetViews>
    <sheetView zoomScaleNormal="100" workbookViewId="0"/>
  </sheetViews>
  <sheetFormatPr defaultColWidth="9.140625" defaultRowHeight="12.75"/>
  <cols>
    <col min="1" max="1" width="12.140625" style="28" customWidth="1"/>
    <col min="2" max="2" width="21" style="28" customWidth="1"/>
    <col min="3" max="3" width="42.140625" style="28" customWidth="1"/>
    <col min="4" max="4" width="28.85546875" style="28" customWidth="1"/>
    <col min="5" max="5" width="22.5703125" style="28" customWidth="1"/>
    <col min="6" max="6" width="20.5703125" style="28" customWidth="1"/>
    <col min="7" max="7" width="22.5703125" style="28" customWidth="1"/>
    <col min="8" max="8" width="9.42578125" style="28" customWidth="1"/>
    <col min="9" max="9" width="25.140625" style="28" customWidth="1"/>
    <col min="10" max="16384" width="9.140625" style="28"/>
  </cols>
  <sheetData>
    <row r="1" spans="2:7" ht="20.25">
      <c r="B1" s="29" t="s">
        <v>120</v>
      </c>
      <c r="C1" s="29"/>
      <c r="D1" s="15"/>
      <c r="E1" s="15"/>
      <c r="F1" s="15"/>
      <c r="G1" s="15"/>
    </row>
    <row r="2" spans="2:7" ht="20.25">
      <c r="B2" s="45" t="str">
        <f>Tradingname</f>
        <v>APA OPERATIONS PTY LIMITED</v>
      </c>
      <c r="C2" s="46"/>
      <c r="D2" s="29"/>
      <c r="E2" s="456" t="s">
        <v>485</v>
      </c>
      <c r="F2" s="456"/>
      <c r="G2" s="456"/>
    </row>
    <row r="3" spans="2:7" ht="17.25" customHeight="1">
      <c r="B3" s="47" t="s">
        <v>240</v>
      </c>
      <c r="C3" s="48" t="str">
        <f>TEXT(Yearstart,"dd/mm/yyyy")&amp;" to "&amp;TEXT(Yearending,"dd/mm/yyyy")</f>
        <v>01/07/2024 to 30/06/2025</v>
      </c>
      <c r="E3" s="456"/>
      <c r="F3" s="456"/>
      <c r="G3" s="456"/>
    </row>
    <row r="4" spans="2:7">
      <c r="E4" s="456"/>
      <c r="F4" s="456"/>
      <c r="G4" s="456"/>
    </row>
    <row r="5" spans="2:7" ht="15.75">
      <c r="B5" s="32" t="s">
        <v>215</v>
      </c>
      <c r="C5" s="30"/>
      <c r="D5" s="30"/>
      <c r="E5" s="30"/>
      <c r="F5" s="31"/>
      <c r="G5" s="30"/>
    </row>
    <row r="6" spans="2:7" ht="15.75">
      <c r="B6" s="32"/>
      <c r="C6" s="30"/>
      <c r="D6" s="30"/>
      <c r="E6" s="30"/>
      <c r="F6" s="31"/>
      <c r="G6" s="30"/>
    </row>
    <row r="7" spans="2:7" ht="40.5" customHeight="1">
      <c r="B7" s="101" t="s">
        <v>223</v>
      </c>
      <c r="C7" s="101" t="s">
        <v>170</v>
      </c>
      <c r="D7" s="101" t="s">
        <v>171</v>
      </c>
      <c r="E7" s="110" t="s">
        <v>172</v>
      </c>
      <c r="F7" s="110" t="s">
        <v>69</v>
      </c>
      <c r="G7" s="110" t="s">
        <v>136</v>
      </c>
    </row>
    <row r="8" spans="2:7">
      <c r="B8" s="103"/>
      <c r="C8" s="103"/>
      <c r="D8" s="107"/>
      <c r="E8" s="116" t="s">
        <v>183</v>
      </c>
      <c r="F8" s="116"/>
      <c r="G8" s="116" t="s">
        <v>183</v>
      </c>
    </row>
    <row r="9" spans="2:7">
      <c r="B9" s="371" t="s">
        <v>573</v>
      </c>
      <c r="C9" s="372" t="s">
        <v>574</v>
      </c>
      <c r="D9" s="372" t="s">
        <v>433</v>
      </c>
      <c r="E9" s="278">
        <v>499863137.33000004</v>
      </c>
      <c r="F9" s="105">
        <v>6.2912042269987088E-3</v>
      </c>
      <c r="G9" s="294">
        <f t="shared" ref="G9:G35" si="0">E9*F9</f>
        <v>3144741.0824913322</v>
      </c>
    </row>
    <row r="10" spans="2:7">
      <c r="B10" s="371" t="s">
        <v>573</v>
      </c>
      <c r="C10" s="372" t="s">
        <v>314</v>
      </c>
      <c r="D10" s="372" t="s">
        <v>314</v>
      </c>
      <c r="E10" s="278">
        <v>86146034.725643426</v>
      </c>
      <c r="F10" s="105">
        <v>7.8851976617848596E-3</v>
      </c>
      <c r="G10" s="294">
        <f t="shared" si="0"/>
        <v>679278.51159068081</v>
      </c>
    </row>
    <row r="11" spans="2:7">
      <c r="B11" s="136"/>
      <c r="C11" s="136"/>
      <c r="D11" s="136"/>
      <c r="E11" s="278"/>
      <c r="F11" s="105"/>
      <c r="G11" s="294">
        <f t="shared" si="0"/>
        <v>0</v>
      </c>
    </row>
    <row r="12" spans="2:7">
      <c r="B12" s="136"/>
      <c r="C12" s="136"/>
      <c r="D12" s="136"/>
      <c r="E12" s="278"/>
      <c r="F12" s="105"/>
      <c r="G12" s="294">
        <f t="shared" si="0"/>
        <v>0</v>
      </c>
    </row>
    <row r="13" spans="2:7">
      <c r="B13" s="136"/>
      <c r="C13" s="136"/>
      <c r="D13" s="136"/>
      <c r="E13" s="278"/>
      <c r="F13" s="105"/>
      <c r="G13" s="294">
        <f t="shared" si="0"/>
        <v>0</v>
      </c>
    </row>
    <row r="14" spans="2:7">
      <c r="B14" s="136"/>
      <c r="C14" s="136"/>
      <c r="D14" s="136"/>
      <c r="E14" s="278"/>
      <c r="F14" s="105"/>
      <c r="G14" s="294">
        <f t="shared" si="0"/>
        <v>0</v>
      </c>
    </row>
    <row r="15" spans="2:7">
      <c r="B15" s="136"/>
      <c r="C15" s="136"/>
      <c r="D15" s="136"/>
      <c r="E15" s="278"/>
      <c r="F15" s="105"/>
      <c r="G15" s="294">
        <f t="shared" si="0"/>
        <v>0</v>
      </c>
    </row>
    <row r="16" spans="2:7">
      <c r="B16" s="136"/>
      <c r="C16" s="136"/>
      <c r="D16" s="136"/>
      <c r="E16" s="278"/>
      <c r="F16" s="105"/>
      <c r="G16" s="294">
        <f t="shared" si="0"/>
        <v>0</v>
      </c>
    </row>
    <row r="17" spans="2:7">
      <c r="B17" s="136"/>
      <c r="C17" s="136"/>
      <c r="D17" s="136"/>
      <c r="E17" s="278"/>
      <c r="F17" s="105"/>
      <c r="G17" s="294">
        <f t="shared" si="0"/>
        <v>0</v>
      </c>
    </row>
    <row r="18" spans="2:7">
      <c r="B18" s="136"/>
      <c r="C18" s="136"/>
      <c r="D18" s="136"/>
      <c r="E18" s="278"/>
      <c r="F18" s="105"/>
      <c r="G18" s="294">
        <f t="shared" si="0"/>
        <v>0</v>
      </c>
    </row>
    <row r="19" spans="2:7">
      <c r="B19" s="136"/>
      <c r="C19" s="136"/>
      <c r="D19" s="136"/>
      <c r="E19" s="278"/>
      <c r="F19" s="105"/>
      <c r="G19" s="294">
        <f t="shared" si="0"/>
        <v>0</v>
      </c>
    </row>
    <row r="20" spans="2:7">
      <c r="B20" s="136"/>
      <c r="C20" s="136"/>
      <c r="D20" s="136"/>
      <c r="E20" s="278"/>
      <c r="F20" s="105"/>
      <c r="G20" s="294">
        <f t="shared" si="0"/>
        <v>0</v>
      </c>
    </row>
    <row r="21" spans="2:7">
      <c r="B21" s="136"/>
      <c r="C21" s="136"/>
      <c r="D21" s="136"/>
      <c r="E21" s="278"/>
      <c r="F21" s="105"/>
      <c r="G21" s="294">
        <f t="shared" si="0"/>
        <v>0</v>
      </c>
    </row>
    <row r="22" spans="2:7">
      <c r="B22" s="136"/>
      <c r="C22" s="136"/>
      <c r="D22" s="136"/>
      <c r="E22" s="278"/>
      <c r="F22" s="105"/>
      <c r="G22" s="294">
        <f t="shared" si="0"/>
        <v>0</v>
      </c>
    </row>
    <row r="23" spans="2:7">
      <c r="B23" s="136"/>
      <c r="C23" s="136"/>
      <c r="D23" s="136"/>
      <c r="E23" s="278"/>
      <c r="F23" s="105"/>
      <c r="G23" s="294">
        <f t="shared" si="0"/>
        <v>0</v>
      </c>
    </row>
    <row r="24" spans="2:7">
      <c r="B24" s="136"/>
      <c r="C24" s="136"/>
      <c r="D24" s="136"/>
      <c r="E24" s="278"/>
      <c r="F24" s="105"/>
      <c r="G24" s="294">
        <f t="shared" si="0"/>
        <v>0</v>
      </c>
    </row>
    <row r="25" spans="2:7">
      <c r="B25" s="136"/>
      <c r="C25" s="136"/>
      <c r="D25" s="136"/>
      <c r="E25" s="278"/>
      <c r="F25" s="105"/>
      <c r="G25" s="294">
        <f t="shared" si="0"/>
        <v>0</v>
      </c>
    </row>
    <row r="26" spans="2:7">
      <c r="B26" s="136"/>
      <c r="C26" s="136"/>
      <c r="D26" s="136"/>
      <c r="E26" s="278"/>
      <c r="F26" s="105"/>
      <c r="G26" s="294">
        <f t="shared" si="0"/>
        <v>0</v>
      </c>
    </row>
    <row r="27" spans="2:7">
      <c r="B27" s="136"/>
      <c r="C27" s="136"/>
      <c r="D27" s="136"/>
      <c r="E27" s="278"/>
      <c r="F27" s="105"/>
      <c r="G27" s="294">
        <f t="shared" si="0"/>
        <v>0</v>
      </c>
    </row>
    <row r="28" spans="2:7">
      <c r="B28" s="136"/>
      <c r="C28" s="136"/>
      <c r="D28" s="136"/>
      <c r="E28" s="278"/>
      <c r="F28" s="105"/>
      <c r="G28" s="294">
        <f t="shared" si="0"/>
        <v>0</v>
      </c>
    </row>
    <row r="29" spans="2:7">
      <c r="B29" s="136"/>
      <c r="C29" s="136"/>
      <c r="D29" s="136"/>
      <c r="E29" s="278"/>
      <c r="F29" s="105"/>
      <c r="G29" s="294">
        <f t="shared" si="0"/>
        <v>0</v>
      </c>
    </row>
    <row r="30" spans="2:7">
      <c r="B30" s="136"/>
      <c r="C30" s="136"/>
      <c r="D30" s="136"/>
      <c r="E30" s="278"/>
      <c r="F30" s="105"/>
      <c r="G30" s="294">
        <f t="shared" si="0"/>
        <v>0</v>
      </c>
    </row>
    <row r="31" spans="2:7">
      <c r="B31" s="136"/>
      <c r="C31" s="136"/>
      <c r="D31" s="136"/>
      <c r="E31" s="278"/>
      <c r="F31" s="105"/>
      <c r="G31" s="294">
        <f t="shared" si="0"/>
        <v>0</v>
      </c>
    </row>
    <row r="32" spans="2:7">
      <c r="B32" s="136"/>
      <c r="C32" s="136"/>
      <c r="D32" s="136"/>
      <c r="E32" s="278"/>
      <c r="F32" s="105"/>
      <c r="G32" s="294">
        <f t="shared" si="0"/>
        <v>0</v>
      </c>
    </row>
    <row r="33" spans="2:7">
      <c r="B33" s="136"/>
      <c r="C33" s="136"/>
      <c r="D33" s="136"/>
      <c r="E33" s="278"/>
      <c r="F33" s="105"/>
      <c r="G33" s="294">
        <f t="shared" si="0"/>
        <v>0</v>
      </c>
    </row>
    <row r="34" spans="2:7">
      <c r="B34" s="136"/>
      <c r="C34" s="136"/>
      <c r="D34" s="136"/>
      <c r="E34" s="278"/>
      <c r="F34" s="105"/>
      <c r="G34" s="294">
        <f t="shared" si="0"/>
        <v>0</v>
      </c>
    </row>
    <row r="35" spans="2:7">
      <c r="B35" s="136"/>
      <c r="C35" s="136"/>
      <c r="D35" s="136"/>
      <c r="E35" s="278"/>
      <c r="F35" s="105"/>
      <c r="G35" s="294">
        <f t="shared" si="0"/>
        <v>0</v>
      </c>
    </row>
    <row r="36" spans="2:7">
      <c r="B36" s="36"/>
      <c r="C36" s="459" t="s">
        <v>25</v>
      </c>
      <c r="D36" s="460"/>
      <c r="E36" s="265">
        <f>SUM(E9:E35)</f>
        <v>586009172.05564344</v>
      </c>
      <c r="F36" s="33"/>
      <c r="G36" s="294">
        <f>SUM(G9:G35)</f>
        <v>3824019.5940820128</v>
      </c>
    </row>
    <row r="37" spans="2:7">
      <c r="E37" s="258"/>
    </row>
  </sheetData>
  <mergeCells count="2">
    <mergeCell ref="C36:D36"/>
    <mergeCell ref="E2:G4"/>
  </mergeCells>
  <dataValidations count="1">
    <dataValidation type="list" allowBlank="1" showInputMessage="1" showErrorMessage="1" sqref="D9:D35" xr:uid="{00000000-0002-0000-0F00-000000000000}">
      <formula1>rsharedassets</formula1>
    </dataValidation>
  </dataValidations>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tabColor rgb="FFFFE9D9"/>
  </sheetPr>
  <dimension ref="A54"/>
  <sheetViews>
    <sheetView zoomScaleNormal="100" workbookViewId="0"/>
  </sheetViews>
  <sheetFormatPr defaultColWidth="9" defaultRowHeight="12.75"/>
  <cols>
    <col min="1" max="16384" width="9" style="345"/>
  </cols>
  <sheetData>
    <row r="54" customFormat="1"/>
  </sheetData>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tabColor rgb="FF009999"/>
  </sheetPr>
  <dimension ref="B1:BI39"/>
  <sheetViews>
    <sheetView zoomScaleNormal="100" workbookViewId="0">
      <pane xSplit="5" ySplit="8" topLeftCell="T9" activePane="bottomRight" state="frozen"/>
      <selection pane="topRight" activeCell="F1" sqref="F1"/>
      <selection pane="bottomLeft" activeCell="A9" sqref="A9"/>
      <selection pane="bottomRight"/>
    </sheetView>
  </sheetViews>
  <sheetFormatPr defaultColWidth="9" defaultRowHeight="12.75" outlineLevelCol="1"/>
  <cols>
    <col min="1" max="1" width="11.42578125" style="345" customWidth="1"/>
    <col min="2" max="2" width="22.140625" style="345" customWidth="1"/>
    <col min="3" max="3" width="25.42578125" style="345" customWidth="1"/>
    <col min="4" max="4" width="50.5703125" style="345" customWidth="1"/>
    <col min="5" max="5" width="23.85546875" style="345" customWidth="1"/>
    <col min="6" max="26" width="12" style="345" customWidth="1"/>
    <col min="27" max="29" width="13.5703125" style="345" bestFit="1" customWidth="1"/>
    <col min="30" max="30" width="13.5703125" style="345" customWidth="1"/>
    <col min="31" max="31" width="13" style="345" bestFit="1" customWidth="1"/>
    <col min="32" max="33" width="12" style="345" customWidth="1"/>
    <col min="34" max="60" width="12" style="345" hidden="1" customWidth="1" outlineLevel="1"/>
    <col min="61" max="61" width="18.85546875" style="345" customWidth="1" collapsed="1"/>
    <col min="62" max="16384" width="9" style="345"/>
  </cols>
  <sheetData>
    <row r="1" spans="2:61" ht="20.25">
      <c r="B1" s="344" t="s">
        <v>164</v>
      </c>
    </row>
    <row r="2" spans="2:61" ht="15">
      <c r="B2" s="45" t="str">
        <f>Tradingname</f>
        <v>APA OPERATIONS PTY LIMITED</v>
      </c>
      <c r="C2" s="46"/>
    </row>
    <row r="3" spans="2:61" ht="19.5" customHeight="1">
      <c r="B3" s="47" t="s">
        <v>240</v>
      </c>
      <c r="C3" s="48" t="str">
        <f>TEXT(Yearstart,"dd/mm/yyyy")&amp;" to "&amp;TEXT(Yearending,"dd/mm/yyyy")</f>
        <v>01/07/2024 to 30/06/2025</v>
      </c>
      <c r="K3" s="348"/>
    </row>
    <row r="4" spans="2:61" ht="20.25">
      <c r="B4" s="344"/>
    </row>
    <row r="5" spans="2:61" ht="15.75">
      <c r="B5" s="347" t="s">
        <v>199</v>
      </c>
      <c r="D5" s="39"/>
      <c r="E5" s="39"/>
    </row>
    <row r="7" spans="2:61" ht="38.25">
      <c r="B7" s="113" t="s">
        <v>223</v>
      </c>
      <c r="C7" s="114" t="s">
        <v>84</v>
      </c>
      <c r="D7" s="114"/>
      <c r="E7" s="117" t="s">
        <v>25</v>
      </c>
      <c r="F7" s="461" t="s">
        <v>83</v>
      </c>
      <c r="G7" s="462"/>
      <c r="H7" s="462"/>
      <c r="I7" s="462"/>
      <c r="J7" s="462"/>
      <c r="K7" s="462"/>
      <c r="L7" s="462"/>
      <c r="M7" s="462"/>
      <c r="N7" s="462"/>
      <c r="O7" s="462"/>
      <c r="P7" s="462"/>
      <c r="Q7" s="462"/>
      <c r="R7" s="462"/>
      <c r="S7" s="462"/>
      <c r="T7" s="462"/>
      <c r="U7" s="462"/>
      <c r="V7" s="462"/>
      <c r="W7" s="462"/>
      <c r="X7" s="462"/>
      <c r="Y7" s="462"/>
      <c r="Z7" s="462"/>
      <c r="AA7" s="462"/>
      <c r="AB7" s="462"/>
      <c r="AC7" s="462"/>
      <c r="AD7" s="462"/>
      <c r="AE7" s="462"/>
      <c r="AF7" s="462"/>
      <c r="AG7" s="462"/>
      <c r="AH7" s="462"/>
      <c r="AI7" s="462"/>
      <c r="AJ7" s="462"/>
      <c r="AK7" s="462"/>
      <c r="AL7" s="462"/>
      <c r="AM7" s="462"/>
      <c r="AN7" s="462"/>
      <c r="AO7" s="462"/>
      <c r="AP7" s="462"/>
      <c r="AQ7" s="462"/>
      <c r="AR7" s="462"/>
      <c r="AS7" s="462"/>
      <c r="AT7" s="462"/>
      <c r="AU7" s="462"/>
      <c r="AV7" s="462"/>
      <c r="AW7" s="462"/>
      <c r="AX7" s="462"/>
      <c r="AY7" s="462"/>
      <c r="AZ7" s="462"/>
      <c r="BA7" s="462"/>
      <c r="BB7" s="462"/>
      <c r="BC7" s="462"/>
      <c r="BD7" s="462"/>
      <c r="BE7" s="462"/>
      <c r="BF7" s="462"/>
      <c r="BG7" s="462"/>
      <c r="BH7" s="462"/>
      <c r="BI7" s="118" t="s">
        <v>206</v>
      </c>
    </row>
    <row r="8" spans="2:61" s="346" customFormat="1">
      <c r="B8" s="119"/>
      <c r="C8" s="259"/>
      <c r="D8" s="259"/>
      <c r="E8" s="259"/>
      <c r="F8" s="322" t="str">
        <f>RIGHT(TEXT(C38,"dd/mm/yyyy"),4)</f>
        <v>1998</v>
      </c>
      <c r="G8" s="323">
        <f>F8+1</f>
        <v>1999</v>
      </c>
      <c r="H8" s="323">
        <f t="shared" ref="H8:BH8" si="0">G8+1</f>
        <v>2000</v>
      </c>
      <c r="I8" s="323">
        <f t="shared" si="0"/>
        <v>2001</v>
      </c>
      <c r="J8" s="323">
        <f t="shared" si="0"/>
        <v>2002</v>
      </c>
      <c r="K8" s="323">
        <f t="shared" si="0"/>
        <v>2003</v>
      </c>
      <c r="L8" s="323">
        <f t="shared" si="0"/>
        <v>2004</v>
      </c>
      <c r="M8" s="323">
        <f t="shared" si="0"/>
        <v>2005</v>
      </c>
      <c r="N8" s="323">
        <f t="shared" si="0"/>
        <v>2006</v>
      </c>
      <c r="O8" s="323">
        <f t="shared" si="0"/>
        <v>2007</v>
      </c>
      <c r="P8" s="323">
        <f t="shared" si="0"/>
        <v>2008</v>
      </c>
      <c r="Q8" s="323">
        <f t="shared" si="0"/>
        <v>2009</v>
      </c>
      <c r="R8" s="323">
        <f t="shared" si="0"/>
        <v>2010</v>
      </c>
      <c r="S8" s="323">
        <f t="shared" si="0"/>
        <v>2011</v>
      </c>
      <c r="T8" s="323">
        <f t="shared" si="0"/>
        <v>2012</v>
      </c>
      <c r="U8" s="323">
        <f t="shared" si="0"/>
        <v>2013</v>
      </c>
      <c r="V8" s="323">
        <f t="shared" si="0"/>
        <v>2014</v>
      </c>
      <c r="W8" s="323">
        <f t="shared" si="0"/>
        <v>2015</v>
      </c>
      <c r="X8" s="323">
        <f t="shared" si="0"/>
        <v>2016</v>
      </c>
      <c r="Y8" s="323">
        <f t="shared" si="0"/>
        <v>2017</v>
      </c>
      <c r="Z8" s="323">
        <f t="shared" si="0"/>
        <v>2018</v>
      </c>
      <c r="AA8" s="323">
        <f t="shared" si="0"/>
        <v>2019</v>
      </c>
      <c r="AB8" s="323">
        <f t="shared" si="0"/>
        <v>2020</v>
      </c>
      <c r="AC8" s="323">
        <f t="shared" si="0"/>
        <v>2021</v>
      </c>
      <c r="AD8" s="323">
        <f t="shared" si="0"/>
        <v>2022</v>
      </c>
      <c r="AE8" s="323">
        <f t="shared" si="0"/>
        <v>2023</v>
      </c>
      <c r="AF8" s="323">
        <f t="shared" si="0"/>
        <v>2024</v>
      </c>
      <c r="AG8" s="323">
        <f t="shared" si="0"/>
        <v>2025</v>
      </c>
      <c r="AH8" s="323">
        <f t="shared" si="0"/>
        <v>2026</v>
      </c>
      <c r="AI8" s="323">
        <f t="shared" si="0"/>
        <v>2027</v>
      </c>
      <c r="AJ8" s="323">
        <f t="shared" si="0"/>
        <v>2028</v>
      </c>
      <c r="AK8" s="323">
        <f t="shared" si="0"/>
        <v>2029</v>
      </c>
      <c r="AL8" s="323">
        <f t="shared" si="0"/>
        <v>2030</v>
      </c>
      <c r="AM8" s="323">
        <f t="shared" si="0"/>
        <v>2031</v>
      </c>
      <c r="AN8" s="323">
        <f t="shared" si="0"/>
        <v>2032</v>
      </c>
      <c r="AO8" s="323">
        <f t="shared" si="0"/>
        <v>2033</v>
      </c>
      <c r="AP8" s="323">
        <f t="shared" si="0"/>
        <v>2034</v>
      </c>
      <c r="AQ8" s="323">
        <f t="shared" si="0"/>
        <v>2035</v>
      </c>
      <c r="AR8" s="323">
        <f t="shared" si="0"/>
        <v>2036</v>
      </c>
      <c r="AS8" s="323">
        <f t="shared" si="0"/>
        <v>2037</v>
      </c>
      <c r="AT8" s="323">
        <f t="shared" si="0"/>
        <v>2038</v>
      </c>
      <c r="AU8" s="323">
        <f t="shared" si="0"/>
        <v>2039</v>
      </c>
      <c r="AV8" s="323">
        <f t="shared" si="0"/>
        <v>2040</v>
      </c>
      <c r="AW8" s="323">
        <f t="shared" si="0"/>
        <v>2041</v>
      </c>
      <c r="AX8" s="323">
        <f t="shared" si="0"/>
        <v>2042</v>
      </c>
      <c r="AY8" s="323">
        <f t="shared" si="0"/>
        <v>2043</v>
      </c>
      <c r="AZ8" s="323">
        <f t="shared" si="0"/>
        <v>2044</v>
      </c>
      <c r="BA8" s="323">
        <f t="shared" si="0"/>
        <v>2045</v>
      </c>
      <c r="BB8" s="323">
        <f t="shared" si="0"/>
        <v>2046</v>
      </c>
      <c r="BC8" s="323">
        <f t="shared" si="0"/>
        <v>2047</v>
      </c>
      <c r="BD8" s="323">
        <f t="shared" si="0"/>
        <v>2048</v>
      </c>
      <c r="BE8" s="323">
        <f t="shared" si="0"/>
        <v>2049</v>
      </c>
      <c r="BF8" s="323">
        <f t="shared" si="0"/>
        <v>2050</v>
      </c>
      <c r="BG8" s="323">
        <f t="shared" si="0"/>
        <v>2051</v>
      </c>
      <c r="BH8" s="323">
        <f t="shared" si="0"/>
        <v>2052</v>
      </c>
    </row>
    <row r="9" spans="2:61">
      <c r="B9" s="373">
        <v>3</v>
      </c>
      <c r="C9" s="146" t="s">
        <v>66</v>
      </c>
      <c r="D9" s="147"/>
      <c r="E9" s="265"/>
      <c r="F9" s="266"/>
      <c r="G9" s="266"/>
      <c r="H9" s="266"/>
      <c r="I9" s="266"/>
      <c r="J9" s="266"/>
      <c r="K9" s="266"/>
      <c r="L9" s="266"/>
      <c r="M9" s="266"/>
      <c r="N9" s="266"/>
      <c r="O9" s="266"/>
      <c r="P9" s="266"/>
      <c r="Q9" s="266"/>
      <c r="R9" s="266"/>
      <c r="S9" s="266"/>
      <c r="T9" s="266"/>
      <c r="U9" s="266"/>
      <c r="V9" s="266"/>
      <c r="W9" s="266"/>
      <c r="X9" s="266"/>
      <c r="Y9" s="266"/>
      <c r="Z9" s="266"/>
      <c r="AA9" s="266"/>
      <c r="AB9" s="266"/>
      <c r="AC9" s="266"/>
      <c r="AD9" s="266"/>
      <c r="AE9" s="266"/>
      <c r="AF9" s="266"/>
      <c r="AG9" s="266"/>
      <c r="AH9" s="266"/>
      <c r="AI9" s="266"/>
      <c r="AJ9" s="266"/>
      <c r="AK9" s="266"/>
      <c r="AL9" s="266"/>
      <c r="AM9" s="266"/>
      <c r="AN9" s="266"/>
      <c r="AO9" s="266"/>
      <c r="AP9" s="266"/>
      <c r="AQ9" s="266"/>
      <c r="AR9" s="266"/>
      <c r="AS9" s="266"/>
      <c r="AT9" s="266"/>
      <c r="AU9" s="266"/>
      <c r="AV9" s="266"/>
      <c r="AW9" s="266"/>
      <c r="AX9" s="266"/>
      <c r="AY9" s="266"/>
      <c r="AZ9" s="266"/>
      <c r="BA9" s="266"/>
      <c r="BB9" s="266"/>
      <c r="BC9" s="266"/>
      <c r="BD9" s="266"/>
      <c r="BE9" s="266"/>
      <c r="BF9" s="266"/>
      <c r="BG9" s="266"/>
      <c r="BH9" s="266"/>
    </row>
    <row r="10" spans="2:61">
      <c r="B10" s="307"/>
      <c r="C10" s="120"/>
      <c r="D10" s="142" t="s">
        <v>73</v>
      </c>
      <c r="E10" s="265">
        <f t="shared" ref="E10:E32" si="1">SUM(F10:BH10)</f>
        <v>16860431.90574909</v>
      </c>
      <c r="F10" s="266">
        <v>16860431.90574909</v>
      </c>
      <c r="G10" s="266">
        <v>0</v>
      </c>
      <c r="H10" s="266">
        <v>0</v>
      </c>
      <c r="I10" s="266">
        <v>0</v>
      </c>
      <c r="J10" s="266">
        <v>0</v>
      </c>
      <c r="K10" s="266">
        <v>0</v>
      </c>
      <c r="L10" s="266">
        <v>0</v>
      </c>
      <c r="M10" s="266">
        <v>0</v>
      </c>
      <c r="N10" s="266">
        <v>0</v>
      </c>
      <c r="O10" s="266">
        <v>0</v>
      </c>
      <c r="P10" s="266">
        <v>0</v>
      </c>
      <c r="Q10" s="266">
        <v>0</v>
      </c>
      <c r="R10" s="266">
        <v>0</v>
      </c>
      <c r="S10" s="266">
        <v>0</v>
      </c>
      <c r="T10" s="266">
        <v>0</v>
      </c>
      <c r="U10" s="266">
        <v>0</v>
      </c>
      <c r="V10" s="266">
        <v>0</v>
      </c>
      <c r="W10" s="266">
        <v>0</v>
      </c>
      <c r="X10" s="266">
        <v>0</v>
      </c>
      <c r="Y10" s="266">
        <v>0</v>
      </c>
      <c r="Z10" s="266">
        <v>0</v>
      </c>
      <c r="AA10" s="266">
        <v>0</v>
      </c>
      <c r="AB10" s="266">
        <v>0</v>
      </c>
      <c r="AC10" s="266">
        <v>0</v>
      </c>
      <c r="AD10" s="266">
        <v>0</v>
      </c>
      <c r="AE10" s="266">
        <v>0</v>
      </c>
      <c r="AF10" s="266">
        <v>0</v>
      </c>
      <c r="AG10" s="266">
        <v>0</v>
      </c>
      <c r="AH10" s="266"/>
      <c r="AI10" s="266"/>
      <c r="AJ10" s="266"/>
      <c r="AK10" s="266"/>
      <c r="AL10" s="266"/>
      <c r="AM10" s="266"/>
      <c r="AN10" s="266"/>
      <c r="AO10" s="266"/>
      <c r="AP10" s="266"/>
      <c r="AQ10" s="266"/>
      <c r="AR10" s="266"/>
      <c r="AS10" s="266"/>
      <c r="AT10" s="266"/>
      <c r="AU10" s="266"/>
      <c r="AV10" s="266"/>
      <c r="AW10" s="266"/>
      <c r="AX10" s="266"/>
      <c r="AY10" s="266"/>
      <c r="AZ10" s="266"/>
      <c r="BA10" s="266"/>
      <c r="BB10" s="266"/>
      <c r="BC10" s="266"/>
      <c r="BD10" s="266"/>
      <c r="BE10" s="266"/>
      <c r="BF10" s="266"/>
      <c r="BG10" s="266"/>
      <c r="BH10" s="266"/>
    </row>
    <row r="11" spans="2:61">
      <c r="B11" s="307"/>
      <c r="C11" s="120"/>
      <c r="D11" s="142" t="s">
        <v>167</v>
      </c>
      <c r="E11" s="265">
        <f>SUM(F11:BH11)</f>
        <v>1629072.4242517159</v>
      </c>
      <c r="F11" s="266">
        <v>731028.02664993447</v>
      </c>
      <c r="G11" s="266">
        <v>7592.2792085303226</v>
      </c>
      <c r="H11" s="266">
        <v>22776.83762559155</v>
      </c>
      <c r="I11" s="266">
        <v>46638.286566687166</v>
      </c>
      <c r="J11" s="266">
        <v>22776.837625591434</v>
      </c>
      <c r="K11" s="266">
        <v>21692.226310087135</v>
      </c>
      <c r="L11" s="266">
        <v>21692.226310087135</v>
      </c>
      <c r="M11" s="266">
        <v>21692.226310087135</v>
      </c>
      <c r="N11" s="266">
        <v>35792.173411643831</v>
      </c>
      <c r="O11" s="266">
        <v>19523.003679078305</v>
      </c>
      <c r="P11" s="266">
        <v>42299.841304669739</v>
      </c>
      <c r="Q11" s="266">
        <v>14099.947101556696</v>
      </c>
      <c r="R11" s="266">
        <v>31453.728149626171</v>
      </c>
      <c r="S11" s="266">
        <v>36876.784727148013</v>
      </c>
      <c r="T11" s="266">
        <v>13015.335786052281</v>
      </c>
      <c r="U11" s="266">
        <v>26030.671572104329</v>
      </c>
      <c r="V11" s="266">
        <v>33622.950780635001</v>
      </c>
      <c r="W11" s="266">
        <v>17353.781048069475</v>
      </c>
      <c r="X11" s="266">
        <v>11930.724470547866</v>
      </c>
      <c r="Y11" s="266">
        <v>22776.83762559155</v>
      </c>
      <c r="Z11" s="266">
        <v>24946.060256600147</v>
      </c>
      <c r="AA11" s="266">
        <v>19523.003679078305</v>
      </c>
      <c r="AB11" s="266">
        <v>-4338.4452620171942</v>
      </c>
      <c r="AC11" s="266">
        <v>47722.897882191464</v>
      </c>
      <c r="AD11" s="266">
        <v>79176.626031817868</v>
      </c>
      <c r="AE11" s="266">
        <v>82430.45997833088</v>
      </c>
      <c r="AF11" s="266">
        <v>145606.86937913485</v>
      </c>
      <c r="AG11" s="266">
        <v>33340.226043259958</v>
      </c>
      <c r="AH11" s="266"/>
      <c r="AI11" s="266"/>
      <c r="AJ11" s="266"/>
      <c r="AK11" s="266"/>
      <c r="AL11" s="266"/>
      <c r="AM11" s="266"/>
      <c r="AN11" s="266"/>
      <c r="AO11" s="266"/>
      <c r="AP11" s="266"/>
      <c r="AQ11" s="266"/>
      <c r="AR11" s="266"/>
      <c r="AS11" s="266"/>
      <c r="AT11" s="266"/>
      <c r="AU11" s="266"/>
      <c r="AV11" s="266"/>
      <c r="AW11" s="266"/>
      <c r="AX11" s="266"/>
      <c r="AY11" s="266"/>
      <c r="AZ11" s="266"/>
      <c r="BA11" s="266"/>
      <c r="BB11" s="266"/>
      <c r="BC11" s="266"/>
      <c r="BD11" s="266"/>
      <c r="BE11" s="266"/>
      <c r="BF11" s="266"/>
      <c r="BG11" s="266"/>
      <c r="BH11" s="266"/>
    </row>
    <row r="12" spans="2:61">
      <c r="B12" s="307"/>
      <c r="C12" s="120"/>
      <c r="D12" s="142" t="s">
        <v>74</v>
      </c>
      <c r="E12" s="265">
        <f t="shared" si="1"/>
        <v>60458206.612509944</v>
      </c>
      <c r="F12" s="266">
        <v>0</v>
      </c>
      <c r="G12" s="266">
        <v>202628.52237787677</v>
      </c>
      <c r="H12" s="266">
        <v>139782.7932419173</v>
      </c>
      <c r="I12" s="266">
        <v>0</v>
      </c>
      <c r="J12" s="266">
        <v>0</v>
      </c>
      <c r="K12" s="266">
        <v>0</v>
      </c>
      <c r="L12" s="266">
        <v>0</v>
      </c>
      <c r="M12" s="266">
        <v>0</v>
      </c>
      <c r="N12" s="266">
        <v>0</v>
      </c>
      <c r="O12" s="266">
        <v>0</v>
      </c>
      <c r="P12" s="266">
        <v>0</v>
      </c>
      <c r="Q12" s="266">
        <v>0</v>
      </c>
      <c r="R12" s="266">
        <v>0</v>
      </c>
      <c r="S12" s="266">
        <v>0</v>
      </c>
      <c r="T12" s="266">
        <v>55626.675554795707</v>
      </c>
      <c r="U12" s="266">
        <v>0</v>
      </c>
      <c r="V12" s="266">
        <v>0</v>
      </c>
      <c r="W12" s="266">
        <v>54977.179014749607</v>
      </c>
      <c r="X12" s="266">
        <v>288270.90319826256</v>
      </c>
      <c r="Y12" s="266">
        <v>790729.68958805862</v>
      </c>
      <c r="Z12" s="266">
        <v>33249.255669572434</v>
      </c>
      <c r="AA12" s="266">
        <v>34230378.571712188</v>
      </c>
      <c r="AB12" s="266">
        <v>5427917.9438046692</v>
      </c>
      <c r="AC12" s="266">
        <v>17030723.844482232</v>
      </c>
      <c r="AD12" s="266">
        <v>98469.866720566788</v>
      </c>
      <c r="AE12" s="266">
        <v>815327.99662773521</v>
      </c>
      <c r="AF12" s="266">
        <v>1003804.6126563182</v>
      </c>
      <c r="AG12" s="266">
        <v>286318.75786101201</v>
      </c>
      <c r="AH12" s="266"/>
      <c r="AI12" s="266"/>
      <c r="AJ12" s="266"/>
      <c r="AK12" s="266"/>
      <c r="AL12" s="266"/>
      <c r="AM12" s="266"/>
      <c r="AN12" s="266"/>
      <c r="AO12" s="266"/>
      <c r="AP12" s="266"/>
      <c r="AQ12" s="266"/>
      <c r="AR12" s="266"/>
      <c r="AS12" s="266"/>
      <c r="AT12" s="266"/>
      <c r="AU12" s="266"/>
      <c r="AV12" s="266"/>
      <c r="AW12" s="266"/>
      <c r="AX12" s="266"/>
      <c r="AY12" s="266"/>
      <c r="AZ12" s="266"/>
      <c r="BA12" s="266"/>
      <c r="BB12" s="266"/>
      <c r="BC12" s="266"/>
      <c r="BD12" s="266"/>
      <c r="BE12" s="266"/>
      <c r="BF12" s="266"/>
      <c r="BG12" s="266"/>
      <c r="BH12" s="266"/>
    </row>
    <row r="13" spans="2:61">
      <c r="B13" s="307"/>
      <c r="C13" s="120"/>
      <c r="D13" s="142" t="s">
        <v>124</v>
      </c>
      <c r="E13" s="265">
        <f t="shared" si="1"/>
        <v>2754711.3400150011</v>
      </c>
      <c r="F13" s="266">
        <v>0</v>
      </c>
      <c r="G13" s="266">
        <v>0</v>
      </c>
      <c r="H13" s="266">
        <v>0</v>
      </c>
      <c r="I13" s="266">
        <v>0</v>
      </c>
      <c r="J13" s="266">
        <v>0</v>
      </c>
      <c r="K13" s="266">
        <v>0</v>
      </c>
      <c r="L13" s="266">
        <v>0</v>
      </c>
      <c r="M13" s="266">
        <v>0</v>
      </c>
      <c r="N13" s="266">
        <v>0</v>
      </c>
      <c r="O13" s="266">
        <v>0</v>
      </c>
      <c r="P13" s="266">
        <v>0</v>
      </c>
      <c r="Q13" s="266">
        <v>0</v>
      </c>
      <c r="R13" s="266">
        <v>0</v>
      </c>
      <c r="S13" s="266">
        <v>0</v>
      </c>
      <c r="T13" s="266">
        <v>163780.2809887664</v>
      </c>
      <c r="U13" s="266">
        <v>0</v>
      </c>
      <c r="V13" s="266">
        <v>60573.60165265113</v>
      </c>
      <c r="W13" s="266">
        <v>0</v>
      </c>
      <c r="X13" s="266">
        <v>0</v>
      </c>
      <c r="Y13" s="266">
        <v>0</v>
      </c>
      <c r="Z13" s="266">
        <v>0</v>
      </c>
      <c r="AA13" s="266">
        <v>0</v>
      </c>
      <c r="AB13" s="266">
        <v>0</v>
      </c>
      <c r="AC13" s="266">
        <v>0</v>
      </c>
      <c r="AD13" s="266">
        <v>0</v>
      </c>
      <c r="AE13" s="266">
        <v>1306993.2336130003</v>
      </c>
      <c r="AF13" s="266">
        <v>1223364.2237605834</v>
      </c>
      <c r="AG13" s="266">
        <v>0</v>
      </c>
      <c r="AH13" s="266"/>
      <c r="AI13" s="266"/>
      <c r="AJ13" s="266"/>
      <c r="AK13" s="266"/>
      <c r="AL13" s="266"/>
      <c r="AM13" s="266"/>
      <c r="AN13" s="266"/>
      <c r="AO13" s="266"/>
      <c r="AP13" s="266"/>
      <c r="AQ13" s="266"/>
      <c r="AR13" s="266"/>
      <c r="AS13" s="266"/>
      <c r="AT13" s="266"/>
      <c r="AU13" s="266"/>
      <c r="AV13" s="266"/>
      <c r="AW13" s="266"/>
      <c r="AX13" s="266"/>
      <c r="AY13" s="266"/>
      <c r="AZ13" s="266"/>
      <c r="BA13" s="266"/>
      <c r="BB13" s="266"/>
      <c r="BC13" s="266"/>
      <c r="BD13" s="266"/>
      <c r="BE13" s="266"/>
      <c r="BF13" s="266"/>
      <c r="BG13" s="266"/>
      <c r="BH13" s="266"/>
    </row>
    <row r="14" spans="2:61">
      <c r="B14" s="307"/>
      <c r="C14" s="120"/>
      <c r="D14" s="142" t="s">
        <v>79</v>
      </c>
      <c r="E14" s="265">
        <f t="shared" si="1"/>
        <v>-43553.135014574298</v>
      </c>
      <c r="F14" s="266">
        <v>0</v>
      </c>
      <c r="G14" s="266">
        <v>0</v>
      </c>
      <c r="H14" s="266">
        <v>0</v>
      </c>
      <c r="I14" s="266">
        <v>0</v>
      </c>
      <c r="J14" s="266">
        <v>0</v>
      </c>
      <c r="K14" s="266">
        <v>0</v>
      </c>
      <c r="L14" s="266">
        <v>0</v>
      </c>
      <c r="M14" s="266">
        <v>0</v>
      </c>
      <c r="N14" s="266">
        <v>0</v>
      </c>
      <c r="O14" s="266">
        <v>0</v>
      </c>
      <c r="P14" s="266">
        <v>0</v>
      </c>
      <c r="Q14" s="266">
        <v>0</v>
      </c>
      <c r="R14" s="266">
        <v>0</v>
      </c>
      <c r="S14" s="266">
        <v>0</v>
      </c>
      <c r="T14" s="266">
        <v>0</v>
      </c>
      <c r="U14" s="266">
        <v>0</v>
      </c>
      <c r="V14" s="266">
        <v>0</v>
      </c>
      <c r="W14" s="266">
        <v>0</v>
      </c>
      <c r="X14" s="266">
        <v>0</v>
      </c>
      <c r="Y14" s="266">
        <v>0</v>
      </c>
      <c r="Z14" s="266">
        <v>0</v>
      </c>
      <c r="AA14" s="266">
        <v>0</v>
      </c>
      <c r="AB14" s="266">
        <v>0</v>
      </c>
      <c r="AC14" s="266">
        <v>0</v>
      </c>
      <c r="AD14" s="266">
        <v>-43553.135014574298</v>
      </c>
      <c r="AE14" s="266">
        <v>0</v>
      </c>
      <c r="AF14" s="266">
        <v>0</v>
      </c>
      <c r="AG14" s="266">
        <v>0</v>
      </c>
      <c r="AH14" s="266"/>
      <c r="AI14" s="266"/>
      <c r="AJ14" s="266"/>
      <c r="AK14" s="266"/>
      <c r="AL14" s="266"/>
      <c r="AM14" s="266"/>
      <c r="AN14" s="266"/>
      <c r="AO14" s="266"/>
      <c r="AP14" s="266"/>
      <c r="AQ14" s="266"/>
      <c r="AR14" s="266"/>
      <c r="AS14" s="266"/>
      <c r="AT14" s="266"/>
      <c r="AU14" s="266"/>
      <c r="AV14" s="266"/>
      <c r="AW14" s="266"/>
      <c r="AX14" s="266"/>
      <c r="AY14" s="266"/>
      <c r="AZ14" s="266"/>
      <c r="BA14" s="266"/>
      <c r="BB14" s="266"/>
      <c r="BC14" s="266"/>
      <c r="BD14" s="266"/>
      <c r="BE14" s="266"/>
      <c r="BF14" s="266"/>
      <c r="BG14" s="266"/>
      <c r="BH14" s="266"/>
    </row>
    <row r="15" spans="2:61">
      <c r="B15" s="307"/>
      <c r="C15" s="120"/>
      <c r="D15" s="142" t="s">
        <v>317</v>
      </c>
      <c r="E15" s="265">
        <f t="shared" si="1"/>
        <v>61484.487713398172</v>
      </c>
      <c r="F15" s="266">
        <v>0</v>
      </c>
      <c r="G15" s="266">
        <v>0</v>
      </c>
      <c r="H15" s="266">
        <v>0</v>
      </c>
      <c r="I15" s="266">
        <v>0</v>
      </c>
      <c r="J15" s="266">
        <v>0</v>
      </c>
      <c r="K15" s="266">
        <v>0</v>
      </c>
      <c r="L15" s="266">
        <v>0</v>
      </c>
      <c r="M15" s="266">
        <v>0</v>
      </c>
      <c r="N15" s="266">
        <v>0</v>
      </c>
      <c r="O15" s="266">
        <v>0</v>
      </c>
      <c r="P15" s="266">
        <v>0</v>
      </c>
      <c r="Q15" s="266">
        <v>0</v>
      </c>
      <c r="R15" s="266">
        <v>0</v>
      </c>
      <c r="S15" s="266">
        <v>0</v>
      </c>
      <c r="T15" s="266">
        <v>0</v>
      </c>
      <c r="U15" s="266">
        <v>0</v>
      </c>
      <c r="V15" s="266">
        <v>0</v>
      </c>
      <c r="W15" s="266">
        <v>0</v>
      </c>
      <c r="X15" s="266">
        <v>0</v>
      </c>
      <c r="Y15" s="266">
        <v>0</v>
      </c>
      <c r="Z15" s="266">
        <v>0</v>
      </c>
      <c r="AA15" s="266">
        <v>0</v>
      </c>
      <c r="AB15" s="266">
        <v>32059.162814823099</v>
      </c>
      <c r="AC15" s="266">
        <v>-1173.3657943171997</v>
      </c>
      <c r="AD15" s="266">
        <v>30598.690692892273</v>
      </c>
      <c r="AE15" s="266">
        <v>0</v>
      </c>
      <c r="AF15" s="266">
        <v>0</v>
      </c>
      <c r="AG15" s="266">
        <v>0</v>
      </c>
      <c r="AH15" s="266"/>
      <c r="AI15" s="266"/>
      <c r="AJ15" s="266"/>
      <c r="AK15" s="266"/>
      <c r="AL15" s="266"/>
      <c r="AM15" s="266"/>
      <c r="AN15" s="266"/>
      <c r="AO15" s="266"/>
      <c r="AP15" s="266"/>
      <c r="AQ15" s="266"/>
      <c r="AR15" s="266"/>
      <c r="AS15" s="266"/>
      <c r="AT15" s="266"/>
      <c r="AU15" s="266"/>
      <c r="AV15" s="266"/>
      <c r="AW15" s="266"/>
      <c r="AX15" s="266"/>
      <c r="AY15" s="266"/>
      <c r="AZ15" s="266"/>
      <c r="BA15" s="266"/>
      <c r="BB15" s="266"/>
      <c r="BC15" s="266"/>
      <c r="BD15" s="266"/>
      <c r="BE15" s="266"/>
      <c r="BF15" s="266"/>
      <c r="BG15" s="266"/>
      <c r="BH15" s="266"/>
    </row>
    <row r="16" spans="2:61">
      <c r="B16" s="307"/>
      <c r="C16" s="120"/>
      <c r="D16" s="143" t="s">
        <v>75</v>
      </c>
      <c r="E16" s="265">
        <f>SUM(F16:BH16)</f>
        <v>81720353.635224566</v>
      </c>
      <c r="F16" s="267">
        <f>SUM(F9:F15)</f>
        <v>17591459.932399023</v>
      </c>
      <c r="G16" s="267">
        <f t="shared" ref="G16:BH16" si="2">SUM(G9:G15)</f>
        <v>210220.80158640709</v>
      </c>
      <c r="H16" s="267">
        <f t="shared" si="2"/>
        <v>162559.63086750885</v>
      </c>
      <c r="I16" s="267">
        <f t="shared" si="2"/>
        <v>46638.286566687166</v>
      </c>
      <c r="J16" s="267">
        <f t="shared" si="2"/>
        <v>22776.837625591434</v>
      </c>
      <c r="K16" s="267">
        <f t="shared" si="2"/>
        <v>21692.226310087135</v>
      </c>
      <c r="L16" s="267">
        <f t="shared" si="2"/>
        <v>21692.226310087135</v>
      </c>
      <c r="M16" s="267">
        <f t="shared" si="2"/>
        <v>21692.226310087135</v>
      </c>
      <c r="N16" s="267">
        <f t="shared" si="2"/>
        <v>35792.173411643831</v>
      </c>
      <c r="O16" s="267">
        <f t="shared" si="2"/>
        <v>19523.003679078305</v>
      </c>
      <c r="P16" s="267">
        <f t="shared" si="2"/>
        <v>42299.841304669739</v>
      </c>
      <c r="Q16" s="267">
        <f t="shared" si="2"/>
        <v>14099.947101556696</v>
      </c>
      <c r="R16" s="267">
        <f t="shared" si="2"/>
        <v>31453.728149626171</v>
      </c>
      <c r="S16" s="267">
        <f t="shared" si="2"/>
        <v>36876.784727148013</v>
      </c>
      <c r="T16" s="267">
        <f t="shared" si="2"/>
        <v>232422.2923296144</v>
      </c>
      <c r="U16" s="267">
        <f t="shared" si="2"/>
        <v>26030.671572104329</v>
      </c>
      <c r="V16" s="267">
        <f t="shared" si="2"/>
        <v>94196.552433286124</v>
      </c>
      <c r="W16" s="267">
        <f t="shared" si="2"/>
        <v>72330.960062819082</v>
      </c>
      <c r="X16" s="267">
        <f t="shared" si="2"/>
        <v>300201.62766881043</v>
      </c>
      <c r="Y16" s="267">
        <f t="shared" si="2"/>
        <v>813506.52721365017</v>
      </c>
      <c r="Z16" s="267">
        <f t="shared" si="2"/>
        <v>58195.315926172581</v>
      </c>
      <c r="AA16" s="267">
        <f t="shared" si="2"/>
        <v>34249901.57539127</v>
      </c>
      <c r="AB16" s="267">
        <f t="shared" si="2"/>
        <v>5455638.6613574745</v>
      </c>
      <c r="AC16" s="267">
        <f t="shared" si="2"/>
        <v>17077273.376570106</v>
      </c>
      <c r="AD16" s="267">
        <f t="shared" si="2"/>
        <v>164692.04843070262</v>
      </c>
      <c r="AE16" s="267">
        <f t="shared" si="2"/>
        <v>2204751.6902190661</v>
      </c>
      <c r="AF16" s="267">
        <f t="shared" si="2"/>
        <v>2372775.7057960364</v>
      </c>
      <c r="AG16" s="267">
        <f t="shared" si="2"/>
        <v>319658.98390427197</v>
      </c>
      <c r="AH16" s="267">
        <f t="shared" si="2"/>
        <v>0</v>
      </c>
      <c r="AI16" s="267">
        <f t="shared" si="2"/>
        <v>0</v>
      </c>
      <c r="AJ16" s="267">
        <f t="shared" si="2"/>
        <v>0</v>
      </c>
      <c r="AK16" s="267">
        <f t="shared" si="2"/>
        <v>0</v>
      </c>
      <c r="AL16" s="267">
        <f t="shared" si="2"/>
        <v>0</v>
      </c>
      <c r="AM16" s="267">
        <f t="shared" si="2"/>
        <v>0</v>
      </c>
      <c r="AN16" s="267">
        <f t="shared" si="2"/>
        <v>0</v>
      </c>
      <c r="AO16" s="267">
        <f t="shared" si="2"/>
        <v>0</v>
      </c>
      <c r="AP16" s="267">
        <f t="shared" si="2"/>
        <v>0</v>
      </c>
      <c r="AQ16" s="267">
        <f t="shared" si="2"/>
        <v>0</v>
      </c>
      <c r="AR16" s="267">
        <f t="shared" si="2"/>
        <v>0</v>
      </c>
      <c r="AS16" s="267">
        <f t="shared" si="2"/>
        <v>0</v>
      </c>
      <c r="AT16" s="267">
        <f t="shared" si="2"/>
        <v>0</v>
      </c>
      <c r="AU16" s="267">
        <f t="shared" si="2"/>
        <v>0</v>
      </c>
      <c r="AV16" s="267">
        <f t="shared" si="2"/>
        <v>0</v>
      </c>
      <c r="AW16" s="267">
        <f t="shared" si="2"/>
        <v>0</v>
      </c>
      <c r="AX16" s="267">
        <f t="shared" si="2"/>
        <v>0</v>
      </c>
      <c r="AY16" s="267">
        <f t="shared" si="2"/>
        <v>0</v>
      </c>
      <c r="AZ16" s="267">
        <f t="shared" si="2"/>
        <v>0</v>
      </c>
      <c r="BA16" s="267">
        <f t="shared" si="2"/>
        <v>0</v>
      </c>
      <c r="BB16" s="267">
        <f t="shared" si="2"/>
        <v>0</v>
      </c>
      <c r="BC16" s="267">
        <f t="shared" si="2"/>
        <v>0</v>
      </c>
      <c r="BD16" s="267">
        <f t="shared" si="2"/>
        <v>0</v>
      </c>
      <c r="BE16" s="267">
        <f t="shared" si="2"/>
        <v>0</v>
      </c>
      <c r="BF16" s="267">
        <f t="shared" si="2"/>
        <v>0</v>
      </c>
      <c r="BG16" s="267">
        <f t="shared" si="2"/>
        <v>0</v>
      </c>
      <c r="BH16" s="267">
        <f t="shared" si="2"/>
        <v>0</v>
      </c>
    </row>
    <row r="17" spans="2:60">
      <c r="B17" s="373" t="s">
        <v>584</v>
      </c>
      <c r="C17" s="146" t="s">
        <v>163</v>
      </c>
      <c r="D17" s="147"/>
      <c r="E17" s="265"/>
      <c r="F17" s="267"/>
      <c r="G17" s="267"/>
      <c r="H17" s="267"/>
      <c r="I17" s="267"/>
      <c r="J17" s="267"/>
      <c r="K17" s="267"/>
      <c r="L17" s="267"/>
      <c r="M17" s="267"/>
      <c r="N17" s="267"/>
      <c r="O17" s="267"/>
      <c r="P17" s="267"/>
      <c r="Q17" s="267"/>
      <c r="R17" s="267"/>
      <c r="S17" s="267"/>
      <c r="T17" s="267"/>
      <c r="U17" s="267"/>
      <c r="V17" s="267"/>
      <c r="W17" s="267"/>
      <c r="X17" s="267"/>
      <c r="Y17" s="267"/>
      <c r="Z17" s="267"/>
      <c r="AA17" s="267"/>
      <c r="AB17" s="267"/>
      <c r="AC17" s="267"/>
      <c r="AD17" s="267"/>
      <c r="AE17" s="267"/>
      <c r="AF17" s="267"/>
      <c r="AG17" s="267"/>
      <c r="AH17" s="267"/>
      <c r="AI17" s="267"/>
      <c r="AJ17" s="267"/>
      <c r="AK17" s="267"/>
      <c r="AL17" s="267"/>
      <c r="AM17" s="267"/>
      <c r="AN17" s="267"/>
      <c r="AO17" s="267"/>
      <c r="AP17" s="267"/>
      <c r="AQ17" s="267"/>
      <c r="AR17" s="267"/>
      <c r="AS17" s="267"/>
      <c r="AT17" s="267"/>
      <c r="AU17" s="267"/>
      <c r="AV17" s="267"/>
      <c r="AW17" s="267"/>
      <c r="AX17" s="267"/>
      <c r="AY17" s="267"/>
      <c r="AZ17" s="267"/>
      <c r="BA17" s="267"/>
      <c r="BB17" s="267"/>
      <c r="BC17" s="267"/>
      <c r="BD17" s="267"/>
      <c r="BE17" s="267"/>
      <c r="BF17" s="267"/>
      <c r="BG17" s="267"/>
      <c r="BH17" s="267"/>
    </row>
    <row r="18" spans="2:60" ht="25.5">
      <c r="B18" s="307"/>
      <c r="C18" s="120"/>
      <c r="D18" s="142" t="s">
        <v>326</v>
      </c>
      <c r="E18" s="265">
        <f t="shared" si="1"/>
        <v>0</v>
      </c>
      <c r="F18" s="266">
        <v>0</v>
      </c>
      <c r="G18" s="266">
        <v>0</v>
      </c>
      <c r="H18" s="266">
        <v>0</v>
      </c>
      <c r="I18" s="266">
        <v>0</v>
      </c>
      <c r="J18" s="266">
        <v>0</v>
      </c>
      <c r="K18" s="266">
        <v>0</v>
      </c>
      <c r="L18" s="266">
        <v>0</v>
      </c>
      <c r="M18" s="266">
        <v>0</v>
      </c>
      <c r="N18" s="266">
        <v>0</v>
      </c>
      <c r="O18" s="266">
        <v>0</v>
      </c>
      <c r="P18" s="266">
        <v>0</v>
      </c>
      <c r="Q18" s="266">
        <v>0</v>
      </c>
      <c r="R18" s="266">
        <v>0</v>
      </c>
      <c r="S18" s="266">
        <v>0</v>
      </c>
      <c r="T18" s="266">
        <v>0</v>
      </c>
      <c r="U18" s="266">
        <v>0</v>
      </c>
      <c r="V18" s="266">
        <v>0</v>
      </c>
      <c r="W18" s="266">
        <v>0</v>
      </c>
      <c r="X18" s="266">
        <v>0</v>
      </c>
      <c r="Y18" s="266">
        <v>0</v>
      </c>
      <c r="Z18" s="266">
        <v>0</v>
      </c>
      <c r="AA18" s="266">
        <v>0</v>
      </c>
      <c r="AB18" s="266">
        <v>0</v>
      </c>
      <c r="AC18" s="266">
        <v>0</v>
      </c>
      <c r="AD18" s="266">
        <v>0</v>
      </c>
      <c r="AE18" s="266">
        <v>0</v>
      </c>
      <c r="AF18" s="266">
        <v>0</v>
      </c>
      <c r="AG18" s="266">
        <v>0</v>
      </c>
      <c r="AH18" s="266"/>
      <c r="AI18" s="266"/>
      <c r="AJ18" s="266"/>
      <c r="AK18" s="266"/>
      <c r="AL18" s="266"/>
      <c r="AM18" s="266"/>
      <c r="AN18" s="266"/>
      <c r="AO18" s="266"/>
      <c r="AP18" s="266"/>
      <c r="AQ18" s="266"/>
      <c r="AR18" s="266"/>
      <c r="AS18" s="266"/>
      <c r="AT18" s="266"/>
      <c r="AU18" s="266"/>
      <c r="AV18" s="266"/>
      <c r="AW18" s="266"/>
      <c r="AX18" s="266"/>
      <c r="AY18" s="266"/>
      <c r="AZ18" s="266"/>
      <c r="BA18" s="266"/>
      <c r="BB18" s="266"/>
      <c r="BC18" s="266"/>
      <c r="BD18" s="266"/>
      <c r="BE18" s="266"/>
      <c r="BF18" s="266"/>
      <c r="BG18" s="266"/>
      <c r="BH18" s="266"/>
    </row>
    <row r="19" spans="2:60">
      <c r="B19" s="307"/>
      <c r="C19" s="120"/>
      <c r="D19" s="142" t="s">
        <v>74</v>
      </c>
      <c r="E19" s="265">
        <f t="shared" si="1"/>
        <v>3481260.4489919129</v>
      </c>
      <c r="F19" s="266">
        <v>0</v>
      </c>
      <c r="G19" s="266">
        <v>0</v>
      </c>
      <c r="H19" s="266">
        <v>0</v>
      </c>
      <c r="I19" s="266">
        <v>0</v>
      </c>
      <c r="J19" s="266">
        <v>0</v>
      </c>
      <c r="K19" s="266">
        <v>0</v>
      </c>
      <c r="L19" s="266">
        <v>0</v>
      </c>
      <c r="M19" s="266">
        <v>0</v>
      </c>
      <c r="N19" s="266">
        <v>0</v>
      </c>
      <c r="O19" s="266">
        <v>0</v>
      </c>
      <c r="P19" s="266">
        <v>32679.124986532039</v>
      </c>
      <c r="Q19" s="266">
        <v>1604.6750751933853</v>
      </c>
      <c r="R19" s="266">
        <v>1196.772511916942</v>
      </c>
      <c r="S19" s="266">
        <v>55201.065478015575</v>
      </c>
      <c r="T19" s="266">
        <v>20111.836975171125</v>
      </c>
      <c r="U19" s="266">
        <v>15718.496035230592</v>
      </c>
      <c r="V19" s="266">
        <v>11272.281167084868</v>
      </c>
      <c r="W19" s="266">
        <v>61679.570423789919</v>
      </c>
      <c r="X19" s="266">
        <v>104701.14959620523</v>
      </c>
      <c r="Y19" s="266">
        <v>65388.395397080385</v>
      </c>
      <c r="Z19" s="266">
        <v>100082.30778287924</v>
      </c>
      <c r="AA19" s="266">
        <v>232359.68999669797</v>
      </c>
      <c r="AB19" s="266">
        <v>303737.23774522549</v>
      </c>
      <c r="AC19" s="266">
        <v>195988.03930896914</v>
      </c>
      <c r="AD19" s="266">
        <v>888513.28806997358</v>
      </c>
      <c r="AE19" s="266">
        <v>545224.30585403903</v>
      </c>
      <c r="AF19" s="266">
        <v>150110.5117686638</v>
      </c>
      <c r="AG19" s="266">
        <v>695691.70081924449</v>
      </c>
      <c r="AH19" s="266"/>
      <c r="AI19" s="266"/>
      <c r="AJ19" s="266"/>
      <c r="AK19" s="266"/>
      <c r="AL19" s="266"/>
      <c r="AM19" s="266"/>
      <c r="AN19" s="266"/>
      <c r="AO19" s="266"/>
      <c r="AP19" s="266"/>
      <c r="AQ19" s="266"/>
      <c r="AR19" s="266"/>
      <c r="AS19" s="266"/>
      <c r="AT19" s="266"/>
      <c r="AU19" s="266"/>
      <c r="AV19" s="266"/>
      <c r="AW19" s="266"/>
      <c r="AX19" s="266"/>
      <c r="AY19" s="266"/>
      <c r="AZ19" s="266"/>
      <c r="BA19" s="266"/>
      <c r="BB19" s="266"/>
      <c r="BC19" s="266"/>
      <c r="BD19" s="266"/>
      <c r="BE19" s="266"/>
      <c r="BF19" s="266"/>
      <c r="BG19" s="266"/>
      <c r="BH19" s="266"/>
    </row>
    <row r="20" spans="2:60">
      <c r="B20" s="307"/>
      <c r="C20" s="120"/>
      <c r="D20" s="142" t="s">
        <v>124</v>
      </c>
      <c r="E20" s="265">
        <f t="shared" si="1"/>
        <v>0</v>
      </c>
      <c r="F20" s="266">
        <v>0</v>
      </c>
      <c r="G20" s="266">
        <v>0</v>
      </c>
      <c r="H20" s="266">
        <v>0</v>
      </c>
      <c r="I20" s="266">
        <v>0</v>
      </c>
      <c r="J20" s="266">
        <v>0</v>
      </c>
      <c r="K20" s="266">
        <v>0</v>
      </c>
      <c r="L20" s="266">
        <v>0</v>
      </c>
      <c r="M20" s="266">
        <v>0</v>
      </c>
      <c r="N20" s="266">
        <v>0</v>
      </c>
      <c r="O20" s="266">
        <v>0</v>
      </c>
      <c r="P20" s="266">
        <v>0</v>
      </c>
      <c r="Q20" s="266">
        <v>0</v>
      </c>
      <c r="R20" s="266">
        <v>0</v>
      </c>
      <c r="S20" s="266">
        <v>0</v>
      </c>
      <c r="T20" s="266">
        <v>0</v>
      </c>
      <c r="U20" s="266">
        <v>0</v>
      </c>
      <c r="V20" s="266">
        <v>0</v>
      </c>
      <c r="W20" s="266">
        <v>0</v>
      </c>
      <c r="X20" s="266">
        <v>0</v>
      </c>
      <c r="Y20" s="266">
        <v>0</v>
      </c>
      <c r="Z20" s="266">
        <v>0</v>
      </c>
      <c r="AA20" s="266">
        <v>0</v>
      </c>
      <c r="AB20" s="266">
        <v>0</v>
      </c>
      <c r="AC20" s="266">
        <v>0</v>
      </c>
      <c r="AD20" s="266">
        <v>0</v>
      </c>
      <c r="AE20" s="266">
        <v>0</v>
      </c>
      <c r="AF20" s="266">
        <v>0</v>
      </c>
      <c r="AG20" s="266">
        <v>0</v>
      </c>
      <c r="AH20" s="266"/>
      <c r="AI20" s="266"/>
      <c r="AJ20" s="266"/>
      <c r="AK20" s="266"/>
      <c r="AL20" s="266"/>
      <c r="AM20" s="266"/>
      <c r="AN20" s="266"/>
      <c r="AO20" s="266"/>
      <c r="AP20" s="266"/>
      <c r="AQ20" s="266"/>
      <c r="AR20" s="266"/>
      <c r="AS20" s="266"/>
      <c r="AT20" s="266"/>
      <c r="AU20" s="266"/>
      <c r="AV20" s="266"/>
      <c r="AW20" s="266"/>
      <c r="AX20" s="266"/>
      <c r="AY20" s="266"/>
      <c r="AZ20" s="266"/>
      <c r="BA20" s="266"/>
      <c r="BB20" s="266"/>
      <c r="BC20" s="266"/>
      <c r="BD20" s="266"/>
      <c r="BE20" s="266"/>
      <c r="BF20" s="266"/>
      <c r="BG20" s="266"/>
      <c r="BH20" s="266"/>
    </row>
    <row r="21" spans="2:60">
      <c r="B21" s="307"/>
      <c r="C21" s="120"/>
      <c r="D21" s="142" t="s">
        <v>79</v>
      </c>
      <c r="E21" s="265">
        <f t="shared" si="1"/>
        <v>-236979.17592652419</v>
      </c>
      <c r="F21" s="266">
        <v>0</v>
      </c>
      <c r="G21" s="266">
        <v>0</v>
      </c>
      <c r="H21" s="266">
        <v>0</v>
      </c>
      <c r="I21" s="266">
        <v>0</v>
      </c>
      <c r="J21" s="266">
        <v>0</v>
      </c>
      <c r="K21" s="266">
        <v>0</v>
      </c>
      <c r="L21" s="266">
        <v>0</v>
      </c>
      <c r="M21" s="266">
        <v>0</v>
      </c>
      <c r="N21" s="266">
        <v>0</v>
      </c>
      <c r="O21" s="266">
        <v>0</v>
      </c>
      <c r="P21" s="266">
        <v>0</v>
      </c>
      <c r="Q21" s="266">
        <v>0</v>
      </c>
      <c r="R21" s="266">
        <v>0</v>
      </c>
      <c r="S21" s="266">
        <v>0</v>
      </c>
      <c r="T21" s="266">
        <v>0</v>
      </c>
      <c r="U21" s="266">
        <v>0</v>
      </c>
      <c r="V21" s="266">
        <v>0</v>
      </c>
      <c r="W21" s="266">
        <v>0</v>
      </c>
      <c r="X21" s="266">
        <v>0</v>
      </c>
      <c r="Y21" s="266">
        <v>0</v>
      </c>
      <c r="Z21" s="266">
        <v>0</v>
      </c>
      <c r="AA21" s="266">
        <v>0</v>
      </c>
      <c r="AB21" s="266">
        <v>-6788.4616648662286</v>
      </c>
      <c r="AC21" s="266">
        <v>-21318.833796651281</v>
      </c>
      <c r="AD21" s="266">
        <v>-172445.8102769698</v>
      </c>
      <c r="AE21" s="266">
        <v>-2072.0127730021791</v>
      </c>
      <c r="AF21" s="266">
        <v>-24673.888719960272</v>
      </c>
      <c r="AG21" s="266">
        <v>-9680.1686950744279</v>
      </c>
      <c r="AH21" s="266"/>
      <c r="AI21" s="266"/>
      <c r="AJ21" s="266"/>
      <c r="AK21" s="266"/>
      <c r="AL21" s="266"/>
      <c r="AM21" s="266"/>
      <c r="AN21" s="266"/>
      <c r="AO21" s="266"/>
      <c r="AP21" s="266"/>
      <c r="AQ21" s="266"/>
      <c r="AR21" s="266"/>
      <c r="AS21" s="266"/>
      <c r="AT21" s="266"/>
      <c r="AU21" s="266"/>
      <c r="AV21" s="266"/>
      <c r="AW21" s="266"/>
      <c r="AX21" s="266"/>
      <c r="AY21" s="266"/>
      <c r="AZ21" s="266"/>
      <c r="BA21" s="266"/>
      <c r="BB21" s="266"/>
      <c r="BC21" s="266"/>
      <c r="BD21" s="266"/>
      <c r="BE21" s="266"/>
      <c r="BF21" s="266"/>
      <c r="BG21" s="266"/>
      <c r="BH21" s="266"/>
    </row>
    <row r="22" spans="2:60">
      <c r="B22" s="307"/>
      <c r="C22" s="120"/>
      <c r="D22" s="142" t="s">
        <v>317</v>
      </c>
      <c r="E22" s="265">
        <f t="shared" si="1"/>
        <v>724047.81988938223</v>
      </c>
      <c r="F22" s="266">
        <v>0</v>
      </c>
      <c r="G22" s="266">
        <v>0</v>
      </c>
      <c r="H22" s="266">
        <v>0</v>
      </c>
      <c r="I22" s="266">
        <v>0</v>
      </c>
      <c r="J22" s="266">
        <v>0</v>
      </c>
      <c r="K22" s="266">
        <v>0</v>
      </c>
      <c r="L22" s="266">
        <v>0</v>
      </c>
      <c r="M22" s="266">
        <v>0</v>
      </c>
      <c r="N22" s="266">
        <v>0</v>
      </c>
      <c r="O22" s="266">
        <v>0</v>
      </c>
      <c r="P22" s="266">
        <v>0</v>
      </c>
      <c r="Q22" s="266">
        <v>0</v>
      </c>
      <c r="R22" s="266">
        <v>0</v>
      </c>
      <c r="S22" s="266">
        <v>0</v>
      </c>
      <c r="T22" s="266">
        <v>0</v>
      </c>
      <c r="U22" s="266">
        <v>0</v>
      </c>
      <c r="V22" s="266">
        <v>0</v>
      </c>
      <c r="W22" s="266">
        <v>0</v>
      </c>
      <c r="X22" s="266">
        <v>0</v>
      </c>
      <c r="Y22" s="266">
        <v>0</v>
      </c>
      <c r="Z22" s="266">
        <v>0</v>
      </c>
      <c r="AA22" s="266">
        <v>0</v>
      </c>
      <c r="AB22" s="266">
        <v>246262.45242923679</v>
      </c>
      <c r="AC22" s="266">
        <v>61915.725326243584</v>
      </c>
      <c r="AD22" s="266">
        <v>67183.076163416437</v>
      </c>
      <c r="AE22" s="266">
        <v>128664.16829475791</v>
      </c>
      <c r="AF22" s="266">
        <v>127339.41804570187</v>
      </c>
      <c r="AG22" s="266">
        <v>92682.979630025526</v>
      </c>
      <c r="AH22" s="266"/>
      <c r="AI22" s="266"/>
      <c r="AJ22" s="266"/>
      <c r="AK22" s="266"/>
      <c r="AL22" s="266"/>
      <c r="AM22" s="266"/>
      <c r="AN22" s="266"/>
      <c r="AO22" s="266"/>
      <c r="AP22" s="266"/>
      <c r="AQ22" s="266"/>
      <c r="AR22" s="266"/>
      <c r="AS22" s="266"/>
      <c r="AT22" s="266"/>
      <c r="AU22" s="266"/>
      <c r="AV22" s="266"/>
      <c r="AW22" s="266"/>
      <c r="AX22" s="266"/>
      <c r="AY22" s="266"/>
      <c r="AZ22" s="266"/>
      <c r="BA22" s="266"/>
      <c r="BB22" s="266"/>
      <c r="BC22" s="266"/>
      <c r="BD22" s="266"/>
      <c r="BE22" s="266"/>
      <c r="BF22" s="266"/>
      <c r="BG22" s="266"/>
      <c r="BH22" s="266"/>
    </row>
    <row r="23" spans="2:60">
      <c r="B23" s="307"/>
      <c r="C23" s="120"/>
      <c r="D23" s="143" t="s">
        <v>75</v>
      </c>
      <c r="E23" s="265">
        <f>SUM(F23:BH23)</f>
        <v>3968329.0929547707</v>
      </c>
      <c r="F23" s="267">
        <f>SUM(F18:F22)</f>
        <v>0</v>
      </c>
      <c r="G23" s="267">
        <f t="shared" ref="G23:BH23" si="3">SUM(G18:G22)</f>
        <v>0</v>
      </c>
      <c r="H23" s="267">
        <f t="shared" si="3"/>
        <v>0</v>
      </c>
      <c r="I23" s="267">
        <f t="shared" si="3"/>
        <v>0</v>
      </c>
      <c r="J23" s="267">
        <f t="shared" si="3"/>
        <v>0</v>
      </c>
      <c r="K23" s="267">
        <f t="shared" si="3"/>
        <v>0</v>
      </c>
      <c r="L23" s="267">
        <f t="shared" si="3"/>
        <v>0</v>
      </c>
      <c r="M23" s="267">
        <f t="shared" si="3"/>
        <v>0</v>
      </c>
      <c r="N23" s="267">
        <f t="shared" si="3"/>
        <v>0</v>
      </c>
      <c r="O23" s="267">
        <f t="shared" si="3"/>
        <v>0</v>
      </c>
      <c r="P23" s="267">
        <f t="shared" si="3"/>
        <v>32679.124986532039</v>
      </c>
      <c r="Q23" s="267">
        <f t="shared" si="3"/>
        <v>1604.6750751933853</v>
      </c>
      <c r="R23" s="267">
        <f t="shared" si="3"/>
        <v>1196.772511916942</v>
      </c>
      <c r="S23" s="267">
        <f t="shared" si="3"/>
        <v>55201.065478015575</v>
      </c>
      <c r="T23" s="267">
        <f t="shared" si="3"/>
        <v>20111.836975171125</v>
      </c>
      <c r="U23" s="267">
        <f t="shared" si="3"/>
        <v>15718.496035230592</v>
      </c>
      <c r="V23" s="267">
        <f t="shared" si="3"/>
        <v>11272.281167084868</v>
      </c>
      <c r="W23" s="267">
        <f t="shared" si="3"/>
        <v>61679.570423789919</v>
      </c>
      <c r="X23" s="267">
        <f t="shared" si="3"/>
        <v>104701.14959620523</v>
      </c>
      <c r="Y23" s="267">
        <f t="shared" si="3"/>
        <v>65388.395397080385</v>
      </c>
      <c r="Z23" s="267">
        <f t="shared" si="3"/>
        <v>100082.30778287924</v>
      </c>
      <c r="AA23" s="267">
        <f t="shared" si="3"/>
        <v>232359.68999669797</v>
      </c>
      <c r="AB23" s="267">
        <f t="shared" si="3"/>
        <v>543211.22850959608</v>
      </c>
      <c r="AC23" s="267">
        <f t="shared" si="3"/>
        <v>236584.93083856144</v>
      </c>
      <c r="AD23" s="267">
        <f t="shared" si="3"/>
        <v>783250.55395642016</v>
      </c>
      <c r="AE23" s="267">
        <f t="shared" si="3"/>
        <v>671816.46137579484</v>
      </c>
      <c r="AF23" s="267">
        <f t="shared" si="3"/>
        <v>252776.0410944054</v>
      </c>
      <c r="AG23" s="267">
        <f t="shared" si="3"/>
        <v>778694.51175419567</v>
      </c>
      <c r="AH23" s="267">
        <f t="shared" si="3"/>
        <v>0</v>
      </c>
      <c r="AI23" s="267">
        <f t="shared" si="3"/>
        <v>0</v>
      </c>
      <c r="AJ23" s="267">
        <f t="shared" si="3"/>
        <v>0</v>
      </c>
      <c r="AK23" s="267">
        <f t="shared" si="3"/>
        <v>0</v>
      </c>
      <c r="AL23" s="267">
        <f t="shared" si="3"/>
        <v>0</v>
      </c>
      <c r="AM23" s="267">
        <f t="shared" si="3"/>
        <v>0</v>
      </c>
      <c r="AN23" s="267">
        <f t="shared" si="3"/>
        <v>0</v>
      </c>
      <c r="AO23" s="267">
        <f t="shared" si="3"/>
        <v>0</v>
      </c>
      <c r="AP23" s="267">
        <f t="shared" si="3"/>
        <v>0</v>
      </c>
      <c r="AQ23" s="267">
        <f t="shared" si="3"/>
        <v>0</v>
      </c>
      <c r="AR23" s="267">
        <f t="shared" si="3"/>
        <v>0</v>
      </c>
      <c r="AS23" s="267">
        <f t="shared" si="3"/>
        <v>0</v>
      </c>
      <c r="AT23" s="267">
        <f t="shared" si="3"/>
        <v>0</v>
      </c>
      <c r="AU23" s="267">
        <f t="shared" si="3"/>
        <v>0</v>
      </c>
      <c r="AV23" s="267">
        <f t="shared" si="3"/>
        <v>0</v>
      </c>
      <c r="AW23" s="267">
        <f t="shared" si="3"/>
        <v>0</v>
      </c>
      <c r="AX23" s="267">
        <f t="shared" si="3"/>
        <v>0</v>
      </c>
      <c r="AY23" s="267">
        <f t="shared" si="3"/>
        <v>0</v>
      </c>
      <c r="AZ23" s="267">
        <f t="shared" si="3"/>
        <v>0</v>
      </c>
      <c r="BA23" s="267">
        <f t="shared" si="3"/>
        <v>0</v>
      </c>
      <c r="BB23" s="267">
        <f t="shared" si="3"/>
        <v>0</v>
      </c>
      <c r="BC23" s="267">
        <f t="shared" si="3"/>
        <v>0</v>
      </c>
      <c r="BD23" s="267">
        <f t="shared" si="3"/>
        <v>0</v>
      </c>
      <c r="BE23" s="267">
        <f t="shared" si="3"/>
        <v>0</v>
      </c>
      <c r="BF23" s="267">
        <f t="shared" si="3"/>
        <v>0</v>
      </c>
      <c r="BG23" s="267">
        <f t="shared" si="3"/>
        <v>0</v>
      </c>
      <c r="BH23" s="267">
        <f t="shared" si="3"/>
        <v>0</v>
      </c>
    </row>
    <row r="24" spans="2:60">
      <c r="B24" s="307"/>
      <c r="C24" s="120"/>
      <c r="D24" s="143" t="s">
        <v>96</v>
      </c>
      <c r="E24" s="265">
        <f>E16+E23</f>
        <v>85688682.728179336</v>
      </c>
      <c r="F24" s="267">
        <f t="shared" ref="F24:BH24" si="4">F16+F23</f>
        <v>17591459.932399023</v>
      </c>
      <c r="G24" s="267">
        <f t="shared" si="4"/>
        <v>210220.80158640709</v>
      </c>
      <c r="H24" s="267">
        <f t="shared" si="4"/>
        <v>162559.63086750885</v>
      </c>
      <c r="I24" s="267">
        <f t="shared" si="4"/>
        <v>46638.286566687166</v>
      </c>
      <c r="J24" s="267">
        <f t="shared" si="4"/>
        <v>22776.837625591434</v>
      </c>
      <c r="K24" s="267">
        <f t="shared" si="4"/>
        <v>21692.226310087135</v>
      </c>
      <c r="L24" s="267">
        <f t="shared" si="4"/>
        <v>21692.226310087135</v>
      </c>
      <c r="M24" s="267">
        <f t="shared" si="4"/>
        <v>21692.226310087135</v>
      </c>
      <c r="N24" s="267">
        <f t="shared" si="4"/>
        <v>35792.173411643831</v>
      </c>
      <c r="O24" s="267">
        <f t="shared" si="4"/>
        <v>19523.003679078305</v>
      </c>
      <c r="P24" s="267">
        <f t="shared" si="4"/>
        <v>74978.966291201781</v>
      </c>
      <c r="Q24" s="267">
        <f t="shared" si="4"/>
        <v>15704.622176750081</v>
      </c>
      <c r="R24" s="267">
        <f t="shared" si="4"/>
        <v>32650.500661543112</v>
      </c>
      <c r="S24" s="267">
        <f t="shared" si="4"/>
        <v>92077.850205163588</v>
      </c>
      <c r="T24" s="267">
        <f t="shared" si="4"/>
        <v>252534.12930478551</v>
      </c>
      <c r="U24" s="267">
        <f t="shared" si="4"/>
        <v>41749.167607334923</v>
      </c>
      <c r="V24" s="267">
        <f t="shared" si="4"/>
        <v>105468.833600371</v>
      </c>
      <c r="W24" s="267">
        <f t="shared" si="4"/>
        <v>134010.530486609</v>
      </c>
      <c r="X24" s="267">
        <f t="shared" si="4"/>
        <v>404902.77726501564</v>
      </c>
      <c r="Y24" s="267">
        <f t="shared" si="4"/>
        <v>878894.92261073051</v>
      </c>
      <c r="Z24" s="267">
        <f t="shared" si="4"/>
        <v>158277.62370905181</v>
      </c>
      <c r="AA24" s="267">
        <f t="shared" si="4"/>
        <v>34482261.265387967</v>
      </c>
      <c r="AB24" s="267">
        <f t="shared" si="4"/>
        <v>5998849.8898670711</v>
      </c>
      <c r="AC24" s="267">
        <f t="shared" si="4"/>
        <v>17313858.307408668</v>
      </c>
      <c r="AD24" s="267">
        <f t="shared" si="4"/>
        <v>947942.60238712281</v>
      </c>
      <c r="AE24" s="267">
        <f t="shared" si="4"/>
        <v>2876568.1515948609</v>
      </c>
      <c r="AF24" s="267">
        <f t="shared" si="4"/>
        <v>2625551.746890442</v>
      </c>
      <c r="AG24" s="267">
        <f t="shared" si="4"/>
        <v>1098353.4956584675</v>
      </c>
      <c r="AH24" s="267">
        <f t="shared" si="4"/>
        <v>0</v>
      </c>
      <c r="AI24" s="267">
        <f t="shared" si="4"/>
        <v>0</v>
      </c>
      <c r="AJ24" s="267">
        <f t="shared" si="4"/>
        <v>0</v>
      </c>
      <c r="AK24" s="267">
        <f t="shared" si="4"/>
        <v>0</v>
      </c>
      <c r="AL24" s="267">
        <f t="shared" si="4"/>
        <v>0</v>
      </c>
      <c r="AM24" s="267">
        <f t="shared" si="4"/>
        <v>0</v>
      </c>
      <c r="AN24" s="267">
        <f t="shared" si="4"/>
        <v>0</v>
      </c>
      <c r="AO24" s="267">
        <f t="shared" si="4"/>
        <v>0</v>
      </c>
      <c r="AP24" s="267">
        <f t="shared" si="4"/>
        <v>0</v>
      </c>
      <c r="AQ24" s="267">
        <f t="shared" si="4"/>
        <v>0</v>
      </c>
      <c r="AR24" s="267">
        <f t="shared" si="4"/>
        <v>0</v>
      </c>
      <c r="AS24" s="267">
        <f t="shared" si="4"/>
        <v>0</v>
      </c>
      <c r="AT24" s="267">
        <f t="shared" si="4"/>
        <v>0</v>
      </c>
      <c r="AU24" s="267">
        <f t="shared" si="4"/>
        <v>0</v>
      </c>
      <c r="AV24" s="267">
        <f t="shared" si="4"/>
        <v>0</v>
      </c>
      <c r="AW24" s="267">
        <f t="shared" si="4"/>
        <v>0</v>
      </c>
      <c r="AX24" s="267">
        <f t="shared" si="4"/>
        <v>0</v>
      </c>
      <c r="AY24" s="267">
        <f t="shared" si="4"/>
        <v>0</v>
      </c>
      <c r="AZ24" s="267">
        <f t="shared" si="4"/>
        <v>0</v>
      </c>
      <c r="BA24" s="267">
        <f t="shared" si="4"/>
        <v>0</v>
      </c>
      <c r="BB24" s="267">
        <f t="shared" si="4"/>
        <v>0</v>
      </c>
      <c r="BC24" s="267">
        <f t="shared" si="4"/>
        <v>0</v>
      </c>
      <c r="BD24" s="267">
        <f t="shared" si="4"/>
        <v>0</v>
      </c>
      <c r="BE24" s="267">
        <f t="shared" si="4"/>
        <v>0</v>
      </c>
      <c r="BF24" s="267">
        <f t="shared" si="4"/>
        <v>0</v>
      </c>
      <c r="BG24" s="267">
        <f t="shared" si="4"/>
        <v>0</v>
      </c>
      <c r="BH24" s="267">
        <f t="shared" si="4"/>
        <v>0</v>
      </c>
    </row>
    <row r="25" spans="2:60">
      <c r="B25" s="307"/>
      <c r="C25" s="146" t="s">
        <v>204</v>
      </c>
      <c r="D25" s="147"/>
      <c r="E25" s="265"/>
      <c r="F25" s="292"/>
      <c r="G25" s="292"/>
      <c r="H25" s="292"/>
      <c r="I25" s="292"/>
      <c r="J25" s="292"/>
      <c r="K25" s="292"/>
      <c r="L25" s="292"/>
      <c r="M25" s="292"/>
      <c r="N25" s="292"/>
      <c r="O25" s="292"/>
      <c r="P25" s="292"/>
      <c r="Q25" s="292"/>
      <c r="R25" s="292"/>
      <c r="S25" s="292"/>
      <c r="T25" s="292"/>
      <c r="U25" s="292"/>
      <c r="V25" s="292"/>
      <c r="W25" s="292"/>
      <c r="X25" s="292"/>
      <c r="Y25" s="292"/>
      <c r="Z25" s="292"/>
      <c r="AA25" s="292"/>
      <c r="AB25" s="292"/>
      <c r="AC25" s="292"/>
      <c r="AD25" s="292"/>
      <c r="AE25" s="292"/>
      <c r="AF25" s="292"/>
      <c r="AG25" s="292"/>
      <c r="AH25" s="292"/>
      <c r="AI25" s="292"/>
      <c r="AJ25" s="292"/>
      <c r="AK25" s="292"/>
      <c r="AL25" s="292"/>
      <c r="AM25" s="292"/>
      <c r="AN25" s="292"/>
      <c r="AO25" s="292"/>
      <c r="AP25" s="292"/>
      <c r="AQ25" s="292"/>
      <c r="AR25" s="292"/>
      <c r="AS25" s="292"/>
      <c r="AT25" s="292"/>
      <c r="AU25" s="292"/>
      <c r="AV25" s="292"/>
      <c r="AW25" s="292"/>
      <c r="AX25" s="292"/>
      <c r="AY25" s="292"/>
      <c r="AZ25" s="292"/>
      <c r="BA25" s="292"/>
      <c r="BB25" s="292"/>
      <c r="BC25" s="292"/>
      <c r="BD25" s="292"/>
      <c r="BE25" s="292"/>
      <c r="BF25" s="292"/>
      <c r="BG25" s="292"/>
      <c r="BH25" s="292"/>
    </row>
    <row r="26" spans="2:60">
      <c r="B26" s="373" t="s">
        <v>585</v>
      </c>
      <c r="C26" s="120"/>
      <c r="D26" s="144" t="s">
        <v>117</v>
      </c>
      <c r="E26" s="265">
        <f t="shared" si="1"/>
        <v>134045427.66583239</v>
      </c>
      <c r="F26" s="266">
        <v>895801.66032008256</v>
      </c>
      <c r="G26" s="266">
        <v>1892142.9958654793</v>
      </c>
      <c r="H26" s="266">
        <v>1740030.9234703672</v>
      </c>
      <c r="I26" s="266">
        <v>1767982.77072819</v>
      </c>
      <c r="J26" s="266">
        <v>1667828.832298941</v>
      </c>
      <c r="K26" s="266">
        <v>1664939.9626778383</v>
      </c>
      <c r="L26" s="266">
        <v>1628050.8122673105</v>
      </c>
      <c r="M26" s="266">
        <v>1581649.0755658851</v>
      </c>
      <c r="N26" s="266">
        <v>1595299.0895304875</v>
      </c>
      <c r="O26" s="266">
        <v>1604096.186425746</v>
      </c>
      <c r="P26" s="266">
        <v>2056078.93</v>
      </c>
      <c r="Q26" s="266">
        <v>2399161.2200000002</v>
      </c>
      <c r="R26" s="266">
        <v>2617691.54</v>
      </c>
      <c r="S26" s="266">
        <v>2587945.58</v>
      </c>
      <c r="T26" s="266">
        <v>2762030.7300000004</v>
      </c>
      <c r="U26" s="266">
        <v>2816635.3600000003</v>
      </c>
      <c r="V26" s="266">
        <v>2914283.62</v>
      </c>
      <c r="W26" s="266">
        <v>2865595.57</v>
      </c>
      <c r="X26" s="266">
        <v>3464308.41</v>
      </c>
      <c r="Y26" s="266">
        <v>5134243.78</v>
      </c>
      <c r="Z26" s="266">
        <v>4731990.51</v>
      </c>
      <c r="AA26" s="266">
        <v>7560717.4107890902</v>
      </c>
      <c r="AB26" s="266">
        <v>11597528.830000002</v>
      </c>
      <c r="AC26" s="266">
        <v>11994577.579999952</v>
      </c>
      <c r="AD26" s="266">
        <v>12607617.403448334</v>
      </c>
      <c r="AE26" s="266">
        <v>13407638.542444672</v>
      </c>
      <c r="AF26" s="266">
        <v>13136604.25</v>
      </c>
      <c r="AG26" s="266">
        <v>13352956.090000004</v>
      </c>
      <c r="AH26" s="266"/>
      <c r="AI26" s="266"/>
      <c r="AJ26" s="266"/>
      <c r="AK26" s="266"/>
      <c r="AL26" s="266"/>
      <c r="AM26" s="266"/>
      <c r="AN26" s="266"/>
      <c r="AO26" s="266"/>
      <c r="AP26" s="266"/>
      <c r="AQ26" s="266"/>
      <c r="AR26" s="266"/>
      <c r="AS26" s="266"/>
      <c r="AT26" s="266"/>
      <c r="AU26" s="266"/>
      <c r="AV26" s="266"/>
      <c r="AW26" s="266"/>
      <c r="AX26" s="266"/>
      <c r="AY26" s="266"/>
      <c r="AZ26" s="266"/>
      <c r="BA26" s="266"/>
      <c r="BB26" s="266"/>
      <c r="BC26" s="266"/>
      <c r="BD26" s="266"/>
      <c r="BE26" s="266"/>
      <c r="BF26" s="266"/>
      <c r="BG26" s="266"/>
      <c r="BH26" s="266"/>
    </row>
    <row r="27" spans="2:60">
      <c r="B27" s="373" t="s">
        <v>585</v>
      </c>
      <c r="C27" s="120"/>
      <c r="D27" s="144" t="s">
        <v>118</v>
      </c>
      <c r="E27" s="265">
        <f t="shared" si="1"/>
        <v>-37222377.316460133</v>
      </c>
      <c r="F27" s="266">
        <v>0</v>
      </c>
      <c r="G27" s="266">
        <v>0</v>
      </c>
      <c r="H27" s="266">
        <v>0</v>
      </c>
      <c r="I27" s="266">
        <v>0</v>
      </c>
      <c r="J27" s="266">
        <v>0</v>
      </c>
      <c r="K27" s="266">
        <v>0</v>
      </c>
      <c r="L27" s="266">
        <v>0</v>
      </c>
      <c r="M27" s="266">
        <v>0</v>
      </c>
      <c r="N27" s="266">
        <v>0</v>
      </c>
      <c r="O27" s="266">
        <v>0</v>
      </c>
      <c r="P27" s="266">
        <v>-493457.81999999995</v>
      </c>
      <c r="Q27" s="266">
        <v>-262058.52000000002</v>
      </c>
      <c r="R27" s="266">
        <v>-262483.78354848962</v>
      </c>
      <c r="S27" s="266">
        <v>-467652.27098620264</v>
      </c>
      <c r="T27" s="266">
        <v>-574285.25569669995</v>
      </c>
      <c r="U27" s="266">
        <v>-520580.78999999992</v>
      </c>
      <c r="V27" s="266">
        <v>-645055.88691528526</v>
      </c>
      <c r="W27" s="266">
        <v>-624805.66121240007</v>
      </c>
      <c r="X27" s="266">
        <v>-657634.22178101784</v>
      </c>
      <c r="Y27" s="266">
        <v>-911793.34842475597</v>
      </c>
      <c r="Z27" s="266">
        <v>-1022205.5347873003</v>
      </c>
      <c r="AA27" s="266">
        <v>-2600836.8634922481</v>
      </c>
      <c r="AB27" s="266">
        <v>-4205583.4301651204</v>
      </c>
      <c r="AC27" s="266">
        <v>-3882516.3095327434</v>
      </c>
      <c r="AD27" s="266">
        <v>-4644971.5414616754</v>
      </c>
      <c r="AE27" s="266">
        <v>-5290100.5646517202</v>
      </c>
      <c r="AF27" s="266">
        <v>-5897620.6922214963</v>
      </c>
      <c r="AG27" s="266">
        <v>-4258734.8215829786</v>
      </c>
      <c r="AH27" s="266"/>
      <c r="AI27" s="266"/>
      <c r="AJ27" s="266"/>
      <c r="AK27" s="266"/>
      <c r="AL27" s="266"/>
      <c r="AM27" s="266"/>
      <c r="AN27" s="266"/>
      <c r="AO27" s="266"/>
      <c r="AP27" s="266"/>
      <c r="AQ27" s="266"/>
      <c r="AR27" s="266"/>
      <c r="AS27" s="266"/>
      <c r="AT27" s="266"/>
      <c r="AU27" s="266"/>
      <c r="AV27" s="266"/>
      <c r="AW27" s="266"/>
      <c r="AX27" s="266"/>
      <c r="AY27" s="266"/>
      <c r="AZ27" s="266"/>
      <c r="BA27" s="266"/>
      <c r="BB27" s="266"/>
      <c r="BC27" s="266"/>
      <c r="BD27" s="266"/>
      <c r="BE27" s="266"/>
      <c r="BF27" s="266"/>
      <c r="BG27" s="266"/>
      <c r="BH27" s="266"/>
    </row>
    <row r="28" spans="2:60">
      <c r="B28" s="373" t="s">
        <v>586</v>
      </c>
      <c r="C28" s="120"/>
      <c r="D28" s="144" t="s">
        <v>119</v>
      </c>
      <c r="E28" s="265">
        <f t="shared" si="1"/>
        <v>-9558013.5090507306</v>
      </c>
      <c r="F28" s="266">
        <v>-164165.45832363851</v>
      </c>
      <c r="G28" s="266">
        <v>0</v>
      </c>
      <c r="H28" s="266">
        <v>0</v>
      </c>
      <c r="I28" s="266">
        <v>0</v>
      </c>
      <c r="J28" s="266">
        <v>0</v>
      </c>
      <c r="K28" s="266">
        <v>0</v>
      </c>
      <c r="L28" s="266">
        <v>0</v>
      </c>
      <c r="M28" s="266">
        <v>0</v>
      </c>
      <c r="N28" s="266">
        <v>0</v>
      </c>
      <c r="O28" s="266">
        <v>0</v>
      </c>
      <c r="P28" s="266">
        <v>0</v>
      </c>
      <c r="Q28" s="266">
        <v>0</v>
      </c>
      <c r="R28" s="266">
        <v>0</v>
      </c>
      <c r="S28" s="266">
        <v>0</v>
      </c>
      <c r="T28" s="266">
        <v>-69469.265088343687</v>
      </c>
      <c r="U28" s="266">
        <v>-162800.99763354007</v>
      </c>
      <c r="V28" s="266">
        <v>-163589.23344277704</v>
      </c>
      <c r="W28" s="266">
        <v>-163828.84002157729</v>
      </c>
      <c r="X28" s="266">
        <v>-338472.36641328951</v>
      </c>
      <c r="Y28" s="266">
        <v>-767133.15353097534</v>
      </c>
      <c r="Z28" s="266">
        <v>-891640.58967061073</v>
      </c>
      <c r="AA28" s="266">
        <v>-1041080.3014967538</v>
      </c>
      <c r="AB28" s="266">
        <v>-1110725.8714170887</v>
      </c>
      <c r="AC28" s="266">
        <v>-1171221.2033336761</v>
      </c>
      <c r="AD28" s="266">
        <v>-868973.56867965579</v>
      </c>
      <c r="AE28" s="266">
        <v>-911503.8443278909</v>
      </c>
      <c r="AF28" s="266">
        <v>-604418.10585773538</v>
      </c>
      <c r="AG28" s="266">
        <v>-1128990.7098131776</v>
      </c>
      <c r="AH28" s="266"/>
      <c r="AI28" s="266"/>
      <c r="AJ28" s="266"/>
      <c r="AK28" s="266"/>
      <c r="AL28" s="266"/>
      <c r="AM28" s="266"/>
      <c r="AN28" s="266"/>
      <c r="AO28" s="266"/>
      <c r="AP28" s="266"/>
      <c r="AQ28" s="266"/>
      <c r="AR28" s="266"/>
      <c r="AS28" s="266"/>
      <c r="AT28" s="266"/>
      <c r="AU28" s="266"/>
      <c r="AV28" s="266"/>
      <c r="AW28" s="266"/>
      <c r="AX28" s="266"/>
      <c r="AY28" s="266"/>
      <c r="AZ28" s="266"/>
      <c r="BA28" s="266"/>
      <c r="BB28" s="266"/>
      <c r="BC28" s="266"/>
      <c r="BD28" s="266"/>
      <c r="BE28" s="266"/>
      <c r="BF28" s="266"/>
      <c r="BG28" s="266"/>
      <c r="BH28" s="266"/>
    </row>
    <row r="29" spans="2:60">
      <c r="B29" s="373"/>
      <c r="C29" s="120"/>
      <c r="D29" s="144" t="s">
        <v>318</v>
      </c>
      <c r="E29" s="265">
        <f t="shared" si="1"/>
        <v>-60051.544733546492</v>
      </c>
      <c r="F29" s="266">
        <v>0</v>
      </c>
      <c r="G29" s="266">
        <v>0</v>
      </c>
      <c r="H29" s="266">
        <v>0</v>
      </c>
      <c r="I29" s="266">
        <v>0</v>
      </c>
      <c r="J29" s="266">
        <v>0</v>
      </c>
      <c r="K29" s="266">
        <v>0</v>
      </c>
      <c r="L29" s="266">
        <v>0</v>
      </c>
      <c r="M29" s="266">
        <v>0</v>
      </c>
      <c r="N29" s="266">
        <v>0</v>
      </c>
      <c r="O29" s="266">
        <v>0</v>
      </c>
      <c r="P29" s="266">
        <v>0</v>
      </c>
      <c r="Q29" s="266">
        <v>0</v>
      </c>
      <c r="R29" s="266">
        <v>0</v>
      </c>
      <c r="S29" s="266">
        <v>0</v>
      </c>
      <c r="T29" s="266">
        <v>0</v>
      </c>
      <c r="U29" s="266">
        <v>0</v>
      </c>
      <c r="V29" s="266">
        <v>0</v>
      </c>
      <c r="W29" s="266">
        <v>0</v>
      </c>
      <c r="X29" s="266">
        <v>0</v>
      </c>
      <c r="Y29" s="266">
        <v>0</v>
      </c>
      <c r="Z29" s="266">
        <v>0</v>
      </c>
      <c r="AA29" s="266">
        <v>0</v>
      </c>
      <c r="AB29" s="266">
        <v>-9070.336646964437</v>
      </c>
      <c r="AC29" s="266">
        <v>-7824.5591621198782</v>
      </c>
      <c r="AD29" s="266">
        <v>-6715.1885437570263</v>
      </c>
      <c r="AE29" s="266">
        <v>-11659.242579139534</v>
      </c>
      <c r="AF29" s="266">
        <v>-11446.035307478849</v>
      </c>
      <c r="AG29" s="266">
        <v>-13336.182494086766</v>
      </c>
      <c r="AH29" s="266"/>
      <c r="AI29" s="266"/>
      <c r="AJ29" s="266"/>
      <c r="AK29" s="266"/>
      <c r="AL29" s="266"/>
      <c r="AM29" s="266"/>
      <c r="AN29" s="266"/>
      <c r="AO29" s="266"/>
      <c r="AP29" s="266"/>
      <c r="AQ29" s="266"/>
      <c r="AR29" s="266"/>
      <c r="AS29" s="266"/>
      <c r="AT29" s="266"/>
      <c r="AU29" s="266"/>
      <c r="AV29" s="266"/>
      <c r="AW29" s="266"/>
      <c r="AX29" s="266"/>
      <c r="AY29" s="266"/>
      <c r="AZ29" s="266"/>
      <c r="BA29" s="266"/>
      <c r="BB29" s="266"/>
      <c r="BC29" s="266"/>
      <c r="BD29" s="266"/>
      <c r="BE29" s="266"/>
      <c r="BF29" s="266"/>
      <c r="BG29" s="266"/>
      <c r="BH29" s="266"/>
    </row>
    <row r="30" spans="2:60">
      <c r="B30" s="373" t="s">
        <v>587</v>
      </c>
      <c r="C30" s="120"/>
      <c r="D30" s="144" t="s">
        <v>165</v>
      </c>
      <c r="E30" s="265">
        <f t="shared" si="1"/>
        <v>-58701245.865317911</v>
      </c>
      <c r="F30" s="266">
        <v>0</v>
      </c>
      <c r="G30" s="266">
        <v>-1944604.2726254254</v>
      </c>
      <c r="H30" s="266">
        <v>-1818751.2724380419</v>
      </c>
      <c r="I30" s="266">
        <v>-1868666.5347221</v>
      </c>
      <c r="J30" s="266">
        <v>-1779422.9944234951</v>
      </c>
      <c r="K30" s="266">
        <v>-1791183.8673918722</v>
      </c>
      <c r="L30" s="266">
        <v>-1769969.8345993967</v>
      </c>
      <c r="M30" s="266">
        <v>-1739642.4512177589</v>
      </c>
      <c r="N30" s="266">
        <v>-1782997.2094575213</v>
      </c>
      <c r="O30" s="266">
        <v>-1823666.3568113684</v>
      </c>
      <c r="P30" s="266">
        <v>-1688092.5388580598</v>
      </c>
      <c r="Q30" s="266">
        <v>-1880133.9231576896</v>
      </c>
      <c r="R30" s="266">
        <v>-1860983.9599308558</v>
      </c>
      <c r="S30" s="266">
        <v>-1681878.8944933545</v>
      </c>
      <c r="T30" s="266">
        <v>-1609088.5301863034</v>
      </c>
      <c r="U30" s="266">
        <v>-1648419.8414407405</v>
      </c>
      <c r="V30" s="266">
        <v>-1487485.0926932516</v>
      </c>
      <c r="W30" s="266">
        <v>-1435946.1313589048</v>
      </c>
      <c r="X30" s="266">
        <v>-1376320.2590417531</v>
      </c>
      <c r="Y30" s="266">
        <v>-1292984.8304506852</v>
      </c>
      <c r="Z30" s="266">
        <v>-1175225.6691825921</v>
      </c>
      <c r="AA30" s="266">
        <v>-933684.58853204525</v>
      </c>
      <c r="AB30" s="266">
        <v>-3038686.9443797907</v>
      </c>
      <c r="AC30" s="266">
        <v>-3167709.8968219263</v>
      </c>
      <c r="AD30" s="266">
        <v>-4559981.292967095</v>
      </c>
      <c r="AE30" s="266">
        <v>-4447551.3495656364</v>
      </c>
      <c r="AF30" s="266">
        <v>-4535947.7464833967</v>
      </c>
      <c r="AG30" s="266">
        <v>-4562219.5820868453</v>
      </c>
      <c r="AH30" s="266"/>
      <c r="AI30" s="266"/>
      <c r="AJ30" s="266"/>
      <c r="AK30" s="266"/>
      <c r="AL30" s="266"/>
      <c r="AM30" s="266"/>
      <c r="AN30" s="266"/>
      <c r="AO30" s="266"/>
      <c r="AP30" s="266"/>
      <c r="AQ30" s="266"/>
      <c r="AR30" s="266"/>
      <c r="AS30" s="266"/>
      <c r="AT30" s="266"/>
      <c r="AU30" s="266"/>
      <c r="AV30" s="266"/>
      <c r="AW30" s="266"/>
      <c r="AX30" s="266"/>
      <c r="AY30" s="266"/>
      <c r="AZ30" s="266"/>
      <c r="BA30" s="266"/>
      <c r="BB30" s="266"/>
      <c r="BC30" s="266"/>
      <c r="BD30" s="266"/>
      <c r="BE30" s="266"/>
      <c r="BF30" s="266"/>
      <c r="BG30" s="266"/>
      <c r="BH30" s="266"/>
    </row>
    <row r="31" spans="2:60">
      <c r="B31" s="307"/>
      <c r="C31" s="120"/>
      <c r="D31" s="143" t="s">
        <v>166</v>
      </c>
      <c r="E31" s="265">
        <f t="shared" si="1"/>
        <v>28503739.430270061</v>
      </c>
      <c r="F31" s="267">
        <f>SUM(F26:F30)</f>
        <v>731636.20199644403</v>
      </c>
      <c r="G31" s="267">
        <f t="shared" ref="G31:BH31" si="5">SUM(G26:G30)</f>
        <v>-52461.27675994602</v>
      </c>
      <c r="H31" s="267">
        <f t="shared" si="5"/>
        <v>-78720.348967674654</v>
      </c>
      <c r="I31" s="267">
        <f t="shared" si="5"/>
        <v>-100683.76399391005</v>
      </c>
      <c r="J31" s="267">
        <f t="shared" si="5"/>
        <v>-111594.16212455416</v>
      </c>
      <c r="K31" s="267">
        <f t="shared" si="5"/>
        <v>-126243.90471403394</v>
      </c>
      <c r="L31" s="267">
        <f t="shared" si="5"/>
        <v>-141919.02233208623</v>
      </c>
      <c r="M31" s="267">
        <f t="shared" si="5"/>
        <v>-157993.37565187388</v>
      </c>
      <c r="N31" s="267">
        <f t="shared" si="5"/>
        <v>-187698.11992703378</v>
      </c>
      <c r="O31" s="267">
        <f t="shared" si="5"/>
        <v>-219570.17038562242</v>
      </c>
      <c r="P31" s="267">
        <f t="shared" si="5"/>
        <v>-125471.42885805992</v>
      </c>
      <c r="Q31" s="267">
        <f t="shared" si="5"/>
        <v>256968.77684231056</v>
      </c>
      <c r="R31" s="267">
        <f t="shared" si="5"/>
        <v>494223.79652065458</v>
      </c>
      <c r="S31" s="267">
        <f t="shared" si="5"/>
        <v>438414.41452044295</v>
      </c>
      <c r="T31" s="267">
        <f t="shared" si="5"/>
        <v>509187.67902865354</v>
      </c>
      <c r="U31" s="267">
        <f t="shared" si="5"/>
        <v>484833.73092571972</v>
      </c>
      <c r="V31" s="267">
        <f t="shared" si="5"/>
        <v>618153.40694868658</v>
      </c>
      <c r="W31" s="267">
        <f t="shared" si="5"/>
        <v>641014.9374071178</v>
      </c>
      <c r="X31" s="267">
        <f t="shared" si="5"/>
        <v>1091881.5627639396</v>
      </c>
      <c r="Y31" s="267">
        <f t="shared" si="5"/>
        <v>2162332.4475935837</v>
      </c>
      <c r="Z31" s="267">
        <f t="shared" si="5"/>
        <v>1642918.716359497</v>
      </c>
      <c r="AA31" s="267">
        <f t="shared" si="5"/>
        <v>2985115.6572680436</v>
      </c>
      <c r="AB31" s="267">
        <f t="shared" si="5"/>
        <v>3233462.2473910376</v>
      </c>
      <c r="AC31" s="267">
        <f t="shared" si="5"/>
        <v>3765305.6111494862</v>
      </c>
      <c r="AD31" s="267">
        <f t="shared" si="5"/>
        <v>2526975.8117961502</v>
      </c>
      <c r="AE31" s="267">
        <f>SUM(AE26:AE30)</f>
        <v>2746823.5413202848</v>
      </c>
      <c r="AF31" s="267">
        <f t="shared" si="5"/>
        <v>2087171.6701298924</v>
      </c>
      <c r="AG31" s="267">
        <f t="shared" si="5"/>
        <v>3389674.794022915</v>
      </c>
      <c r="AH31" s="267">
        <f t="shared" si="5"/>
        <v>0</v>
      </c>
      <c r="AI31" s="267">
        <f t="shared" si="5"/>
        <v>0</v>
      </c>
      <c r="AJ31" s="267">
        <f t="shared" si="5"/>
        <v>0</v>
      </c>
      <c r="AK31" s="267">
        <f t="shared" si="5"/>
        <v>0</v>
      </c>
      <c r="AL31" s="267">
        <f t="shared" si="5"/>
        <v>0</v>
      </c>
      <c r="AM31" s="267">
        <f t="shared" si="5"/>
        <v>0</v>
      </c>
      <c r="AN31" s="267">
        <f t="shared" si="5"/>
        <v>0</v>
      </c>
      <c r="AO31" s="267">
        <f t="shared" si="5"/>
        <v>0</v>
      </c>
      <c r="AP31" s="267">
        <f t="shared" si="5"/>
        <v>0</v>
      </c>
      <c r="AQ31" s="267">
        <f t="shared" si="5"/>
        <v>0</v>
      </c>
      <c r="AR31" s="267">
        <f t="shared" si="5"/>
        <v>0</v>
      </c>
      <c r="AS31" s="267">
        <f t="shared" si="5"/>
        <v>0</v>
      </c>
      <c r="AT31" s="267">
        <f t="shared" si="5"/>
        <v>0</v>
      </c>
      <c r="AU31" s="267">
        <f t="shared" si="5"/>
        <v>0</v>
      </c>
      <c r="AV31" s="267">
        <f t="shared" si="5"/>
        <v>0</v>
      </c>
      <c r="AW31" s="267">
        <f t="shared" si="5"/>
        <v>0</v>
      </c>
      <c r="AX31" s="267">
        <f t="shared" si="5"/>
        <v>0</v>
      </c>
      <c r="AY31" s="267">
        <f t="shared" si="5"/>
        <v>0</v>
      </c>
      <c r="AZ31" s="267">
        <f t="shared" si="5"/>
        <v>0</v>
      </c>
      <c r="BA31" s="267">
        <f t="shared" si="5"/>
        <v>0</v>
      </c>
      <c r="BB31" s="267">
        <f t="shared" si="5"/>
        <v>0</v>
      </c>
      <c r="BC31" s="267">
        <f t="shared" si="5"/>
        <v>0</v>
      </c>
      <c r="BD31" s="267">
        <f t="shared" si="5"/>
        <v>0</v>
      </c>
      <c r="BE31" s="267">
        <f t="shared" si="5"/>
        <v>0</v>
      </c>
      <c r="BF31" s="267">
        <f t="shared" si="5"/>
        <v>0</v>
      </c>
      <c r="BG31" s="267">
        <f t="shared" si="5"/>
        <v>0</v>
      </c>
      <c r="BH31" s="267">
        <f t="shared" si="5"/>
        <v>0</v>
      </c>
    </row>
    <row r="32" spans="2:60" ht="15.75">
      <c r="B32" s="307"/>
      <c r="C32" s="34"/>
      <c r="D32" s="50" t="s">
        <v>205</v>
      </c>
      <c r="E32" s="265">
        <f t="shared" si="1"/>
        <v>57184943.297909304</v>
      </c>
      <c r="F32" s="267">
        <f>F16+F23-F31</f>
        <v>16859823.730402578</v>
      </c>
      <c r="G32" s="267">
        <f t="shared" ref="G32:BH32" si="6">G16+G23-G31</f>
        <v>262682.07834635314</v>
      </c>
      <c r="H32" s="267">
        <f t="shared" si="6"/>
        <v>241279.97983518351</v>
      </c>
      <c r="I32" s="267">
        <f t="shared" si="6"/>
        <v>147322.05056059721</v>
      </c>
      <c r="J32" s="267">
        <f t="shared" si="6"/>
        <v>134370.99975014559</v>
      </c>
      <c r="K32" s="267">
        <f t="shared" si="6"/>
        <v>147936.13102412107</v>
      </c>
      <c r="L32" s="267">
        <f t="shared" si="6"/>
        <v>163611.24864217336</v>
      </c>
      <c r="M32" s="267">
        <f t="shared" si="6"/>
        <v>179685.60196196102</v>
      </c>
      <c r="N32" s="267">
        <f t="shared" si="6"/>
        <v>223490.29333867761</v>
      </c>
      <c r="O32" s="267">
        <f t="shared" si="6"/>
        <v>239093.17406470072</v>
      </c>
      <c r="P32" s="267">
        <f t="shared" si="6"/>
        <v>200450.39514926169</v>
      </c>
      <c r="Q32" s="267">
        <f t="shared" si="6"/>
        <v>-241264.15466556049</v>
      </c>
      <c r="R32" s="267">
        <f t="shared" si="6"/>
        <v>-461573.29585911147</v>
      </c>
      <c r="S32" s="267">
        <f t="shared" si="6"/>
        <v>-346336.56431527936</v>
      </c>
      <c r="T32" s="267">
        <f t="shared" si="6"/>
        <v>-256653.54972386803</v>
      </c>
      <c r="U32" s="267">
        <f t="shared" si="6"/>
        <v>-443084.56331838481</v>
      </c>
      <c r="V32" s="267">
        <f t="shared" si="6"/>
        <v>-512684.57334831555</v>
      </c>
      <c r="W32" s="267">
        <f t="shared" si="6"/>
        <v>-507004.40692050883</v>
      </c>
      <c r="X32" s="267">
        <f t="shared" si="6"/>
        <v>-686978.78549892397</v>
      </c>
      <c r="Y32" s="267">
        <f t="shared" si="6"/>
        <v>-1283437.5249828533</v>
      </c>
      <c r="Z32" s="267">
        <f t="shared" si="6"/>
        <v>-1484641.0926504452</v>
      </c>
      <c r="AA32" s="267">
        <f t="shared" si="6"/>
        <v>31497145.608119924</v>
      </c>
      <c r="AB32" s="267">
        <f t="shared" si="6"/>
        <v>2765387.6424760334</v>
      </c>
      <c r="AC32" s="267">
        <f t="shared" si="6"/>
        <v>13548552.696259182</v>
      </c>
      <c r="AD32" s="267">
        <f t="shared" si="6"/>
        <v>-1579033.2094090274</v>
      </c>
      <c r="AE32" s="267">
        <f t="shared" si="6"/>
        <v>129744.61027457612</v>
      </c>
      <c r="AF32" s="267">
        <f t="shared" si="6"/>
        <v>538380.07676054956</v>
      </c>
      <c r="AG32" s="267">
        <f t="shared" si="6"/>
        <v>-2291321.2983644474</v>
      </c>
      <c r="AH32" s="267">
        <f t="shared" si="6"/>
        <v>0</v>
      </c>
      <c r="AI32" s="267">
        <f t="shared" si="6"/>
        <v>0</v>
      </c>
      <c r="AJ32" s="267">
        <f t="shared" si="6"/>
        <v>0</v>
      </c>
      <c r="AK32" s="267">
        <f t="shared" si="6"/>
        <v>0</v>
      </c>
      <c r="AL32" s="267">
        <f t="shared" si="6"/>
        <v>0</v>
      </c>
      <c r="AM32" s="267">
        <f t="shared" si="6"/>
        <v>0</v>
      </c>
      <c r="AN32" s="267">
        <f t="shared" si="6"/>
        <v>0</v>
      </c>
      <c r="AO32" s="267">
        <f t="shared" si="6"/>
        <v>0</v>
      </c>
      <c r="AP32" s="267">
        <f t="shared" si="6"/>
        <v>0</v>
      </c>
      <c r="AQ32" s="267">
        <f t="shared" si="6"/>
        <v>0</v>
      </c>
      <c r="AR32" s="267">
        <f t="shared" si="6"/>
        <v>0</v>
      </c>
      <c r="AS32" s="267">
        <f t="shared" si="6"/>
        <v>0</v>
      </c>
      <c r="AT32" s="267">
        <f t="shared" si="6"/>
        <v>0</v>
      </c>
      <c r="AU32" s="267">
        <f t="shared" si="6"/>
        <v>0</v>
      </c>
      <c r="AV32" s="267">
        <f t="shared" si="6"/>
        <v>0</v>
      </c>
      <c r="AW32" s="267">
        <f t="shared" si="6"/>
        <v>0</v>
      </c>
      <c r="AX32" s="267">
        <f t="shared" si="6"/>
        <v>0</v>
      </c>
      <c r="AY32" s="267">
        <f t="shared" si="6"/>
        <v>0</v>
      </c>
      <c r="AZ32" s="267">
        <f t="shared" si="6"/>
        <v>0</v>
      </c>
      <c r="BA32" s="267">
        <f t="shared" si="6"/>
        <v>0</v>
      </c>
      <c r="BB32" s="267">
        <f t="shared" si="6"/>
        <v>0</v>
      </c>
      <c r="BC32" s="267">
        <f t="shared" si="6"/>
        <v>0</v>
      </c>
      <c r="BD32" s="267">
        <f t="shared" si="6"/>
        <v>0</v>
      </c>
      <c r="BE32" s="267">
        <f t="shared" si="6"/>
        <v>0</v>
      </c>
      <c r="BF32" s="267">
        <f t="shared" si="6"/>
        <v>0</v>
      </c>
      <c r="BG32" s="267">
        <f t="shared" si="6"/>
        <v>0</v>
      </c>
      <c r="BH32" s="267">
        <f t="shared" si="6"/>
        <v>0</v>
      </c>
    </row>
    <row r="33" spans="2:60" ht="14.25" customHeight="1">
      <c r="B33" s="308"/>
      <c r="C33" s="34" t="s">
        <v>505</v>
      </c>
      <c r="D33" s="324" t="s">
        <v>445</v>
      </c>
      <c r="E33" s="265"/>
      <c r="F33" s="267"/>
      <c r="G33" s="265">
        <f t="shared" ref="G33:AL33" si="7">F24+F33-F31</f>
        <v>16859823.730402578</v>
      </c>
      <c r="H33" s="265">
        <f t="shared" si="7"/>
        <v>17122505.808748931</v>
      </c>
      <c r="I33" s="265">
        <f t="shared" si="7"/>
        <v>17363785.788584113</v>
      </c>
      <c r="J33" s="265">
        <f t="shared" si="7"/>
        <v>17511107.83914471</v>
      </c>
      <c r="K33" s="265">
        <f t="shared" si="7"/>
        <v>17645478.838894859</v>
      </c>
      <c r="L33" s="265">
        <f t="shared" si="7"/>
        <v>17793414.969918977</v>
      </c>
      <c r="M33" s="265">
        <f t="shared" si="7"/>
        <v>17957026.21856115</v>
      </c>
      <c r="N33" s="265">
        <f t="shared" si="7"/>
        <v>18136711.820523109</v>
      </c>
      <c r="O33" s="265">
        <f t="shared" si="7"/>
        <v>18360202.113861788</v>
      </c>
      <c r="P33" s="265">
        <f t="shared" si="7"/>
        <v>18599295.287926488</v>
      </c>
      <c r="Q33" s="265">
        <f t="shared" si="7"/>
        <v>18799745.683075748</v>
      </c>
      <c r="R33" s="265">
        <f t="shared" si="7"/>
        <v>18558481.528410189</v>
      </c>
      <c r="S33" s="265">
        <f t="shared" si="7"/>
        <v>18096908.232551079</v>
      </c>
      <c r="T33" s="265">
        <f t="shared" si="7"/>
        <v>17750571.668235801</v>
      </c>
      <c r="U33" s="265">
        <f t="shared" si="7"/>
        <v>17493918.118511934</v>
      </c>
      <c r="V33" s="265">
        <f t="shared" si="7"/>
        <v>17050833.555193547</v>
      </c>
      <c r="W33" s="265">
        <f t="shared" si="7"/>
        <v>16538148.981845234</v>
      </c>
      <c r="X33" s="265">
        <f t="shared" si="7"/>
        <v>16031144.574924726</v>
      </c>
      <c r="Y33" s="265">
        <f t="shared" si="7"/>
        <v>15344165.789425801</v>
      </c>
      <c r="Z33" s="265">
        <f t="shared" si="7"/>
        <v>14060728.264442947</v>
      </c>
      <c r="AA33" s="265">
        <f t="shared" si="7"/>
        <v>12576087.1717925</v>
      </c>
      <c r="AB33" s="265">
        <f t="shared" si="7"/>
        <v>44073232.779912427</v>
      </c>
      <c r="AC33" s="265">
        <f t="shared" si="7"/>
        <v>46838620.422388457</v>
      </c>
      <c r="AD33" s="265">
        <f t="shared" si="7"/>
        <v>60387173.118647635</v>
      </c>
      <c r="AE33" s="265">
        <f t="shared" si="7"/>
        <v>58808139.909238607</v>
      </c>
      <c r="AF33" s="265">
        <f t="shared" si="7"/>
        <v>58937884.519513182</v>
      </c>
      <c r="AG33" s="265">
        <f t="shared" si="7"/>
        <v>59476264.596273728</v>
      </c>
      <c r="AH33" s="265">
        <f t="shared" si="7"/>
        <v>57184943.297909275</v>
      </c>
      <c r="AI33" s="265">
        <f t="shared" si="7"/>
        <v>57184943.297909275</v>
      </c>
      <c r="AJ33" s="265">
        <f t="shared" si="7"/>
        <v>57184943.297909275</v>
      </c>
      <c r="AK33" s="265">
        <f t="shared" si="7"/>
        <v>57184943.297909275</v>
      </c>
      <c r="AL33" s="265">
        <f t="shared" si="7"/>
        <v>57184943.297909275</v>
      </c>
      <c r="AM33" s="265">
        <f t="shared" ref="AM33:BH33" si="8">AL24+AL33-AL31</f>
        <v>57184943.297909275</v>
      </c>
      <c r="AN33" s="265">
        <f t="shared" si="8"/>
        <v>57184943.297909275</v>
      </c>
      <c r="AO33" s="265">
        <f t="shared" si="8"/>
        <v>57184943.297909275</v>
      </c>
      <c r="AP33" s="265">
        <f t="shared" si="8"/>
        <v>57184943.297909275</v>
      </c>
      <c r="AQ33" s="265">
        <f t="shared" si="8"/>
        <v>57184943.297909275</v>
      </c>
      <c r="AR33" s="265">
        <f t="shared" si="8"/>
        <v>57184943.297909275</v>
      </c>
      <c r="AS33" s="265">
        <f t="shared" si="8"/>
        <v>57184943.297909275</v>
      </c>
      <c r="AT33" s="265">
        <f t="shared" si="8"/>
        <v>57184943.297909275</v>
      </c>
      <c r="AU33" s="265">
        <f t="shared" si="8"/>
        <v>57184943.297909275</v>
      </c>
      <c r="AV33" s="265">
        <f t="shared" si="8"/>
        <v>57184943.297909275</v>
      </c>
      <c r="AW33" s="265">
        <f t="shared" si="8"/>
        <v>57184943.297909275</v>
      </c>
      <c r="AX33" s="265">
        <f t="shared" si="8"/>
        <v>57184943.297909275</v>
      </c>
      <c r="AY33" s="265">
        <f t="shared" si="8"/>
        <v>57184943.297909275</v>
      </c>
      <c r="AZ33" s="265">
        <f t="shared" si="8"/>
        <v>57184943.297909275</v>
      </c>
      <c r="BA33" s="265">
        <f t="shared" si="8"/>
        <v>57184943.297909275</v>
      </c>
      <c r="BB33" s="265">
        <f t="shared" si="8"/>
        <v>57184943.297909275</v>
      </c>
      <c r="BC33" s="265">
        <f t="shared" si="8"/>
        <v>57184943.297909275</v>
      </c>
      <c r="BD33" s="265">
        <f t="shared" si="8"/>
        <v>57184943.297909275</v>
      </c>
      <c r="BE33" s="265">
        <f t="shared" si="8"/>
        <v>57184943.297909275</v>
      </c>
      <c r="BF33" s="265">
        <f t="shared" si="8"/>
        <v>57184943.297909275</v>
      </c>
      <c r="BG33" s="265">
        <f t="shared" si="8"/>
        <v>57184943.297909275</v>
      </c>
      <c r="BH33" s="265">
        <f t="shared" si="8"/>
        <v>57184943.297909275</v>
      </c>
    </row>
    <row r="34" spans="2:60" ht="14.25" customHeight="1">
      <c r="B34" s="308"/>
      <c r="C34" s="34" t="s">
        <v>505</v>
      </c>
      <c r="D34" s="324" t="s">
        <v>446</v>
      </c>
      <c r="E34" s="265"/>
      <c r="F34" s="383" t="s">
        <v>569</v>
      </c>
      <c r="G34" s="383">
        <v>0.11533953757291102</v>
      </c>
      <c r="H34" s="383">
        <v>0.10621992439381922</v>
      </c>
      <c r="I34" s="383">
        <v>0.10761861252346605</v>
      </c>
      <c r="J34" s="383">
        <v>0.10161681435401443</v>
      </c>
      <c r="K34" s="383">
        <v>0.10150950754839672</v>
      </c>
      <c r="L34" s="383">
        <v>9.9473307265168343E-2</v>
      </c>
      <c r="M34" s="383">
        <v>9.6878092733394247E-2</v>
      </c>
      <c r="N34" s="383">
        <v>9.83087357345514E-2</v>
      </c>
      <c r="O34" s="383">
        <v>9.9327139510872631E-2</v>
      </c>
      <c r="P34" s="383">
        <v>9.0761102113038908E-2</v>
      </c>
      <c r="Q34" s="383">
        <v>0.10000847643647956</v>
      </c>
      <c r="R34" s="383">
        <v>0.10027673638503098</v>
      </c>
      <c r="S34" s="383">
        <v>9.2937361060832654E-2</v>
      </c>
      <c r="T34" s="383">
        <v>9.0649955407674371E-2</v>
      </c>
      <c r="U34" s="383">
        <v>9.422816719922765E-2</v>
      </c>
      <c r="V34" s="383">
        <v>8.7238262450821683E-2</v>
      </c>
      <c r="W34" s="383">
        <v>8.6826290713381285E-2</v>
      </c>
      <c r="X34" s="383">
        <v>8.5852900434479171E-2</v>
      </c>
      <c r="Y34" s="383">
        <v>8.4265567004087397E-2</v>
      </c>
      <c r="Z34" s="383">
        <v>8.3582133661918967E-2</v>
      </c>
      <c r="AA34" s="383">
        <v>7.4242852787013952E-2</v>
      </c>
      <c r="AB34" s="383">
        <v>6.8946313957816932E-2</v>
      </c>
      <c r="AC34" s="383">
        <v>6.7630298848592646E-2</v>
      </c>
      <c r="AD34" s="383">
        <v>7.5512415260898622E-2</v>
      </c>
      <c r="AE34" s="383">
        <v>7.5628158898236764E-2</v>
      </c>
      <c r="AF34" s="383">
        <v>7.696149570793695E-2</v>
      </c>
      <c r="AG34" s="383">
        <v>7.6706558709685249E-2</v>
      </c>
      <c r="AH34" s="266"/>
      <c r="AI34" s="266"/>
      <c r="AJ34" s="266"/>
      <c r="AK34" s="266"/>
      <c r="AL34" s="266"/>
      <c r="AM34" s="266"/>
      <c r="AN34" s="266"/>
      <c r="AO34" s="266"/>
      <c r="AP34" s="266"/>
      <c r="AQ34" s="266"/>
      <c r="AR34" s="266"/>
      <c r="AS34" s="266"/>
      <c r="AT34" s="266"/>
      <c r="AU34" s="266"/>
      <c r="AV34" s="266"/>
      <c r="AW34" s="266"/>
      <c r="AX34" s="266"/>
      <c r="AY34" s="266"/>
      <c r="AZ34" s="266"/>
      <c r="BA34" s="266"/>
      <c r="BB34" s="266"/>
      <c r="BC34" s="266"/>
      <c r="BD34" s="266"/>
      <c r="BE34" s="266"/>
      <c r="BF34" s="266"/>
      <c r="BG34" s="266"/>
      <c r="BH34" s="266"/>
    </row>
    <row r="35" spans="2:60" ht="29.25" customHeight="1"/>
    <row r="36" spans="2:60" ht="15.75">
      <c r="B36" s="349" t="s">
        <v>222</v>
      </c>
      <c r="C36" s="350"/>
    </row>
    <row r="37" spans="2:60">
      <c r="B37" s="351"/>
      <c r="C37" s="352"/>
    </row>
    <row r="38" spans="2:60">
      <c r="B38" s="86" t="s">
        <v>137</v>
      </c>
      <c r="C38" s="121">
        <v>35796</v>
      </c>
    </row>
    <row r="39" spans="2:60">
      <c r="B39" s="86" t="s">
        <v>167</v>
      </c>
      <c r="C39" s="397">
        <f>E11</f>
        <v>1629072.4242517159</v>
      </c>
    </row>
  </sheetData>
  <mergeCells count="1">
    <mergeCell ref="F7:BH7"/>
  </mergeCell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tabColor rgb="FF009999"/>
  </sheetPr>
  <dimension ref="B1:E34"/>
  <sheetViews>
    <sheetView zoomScaleNormal="100" workbookViewId="0"/>
  </sheetViews>
  <sheetFormatPr defaultColWidth="9.140625" defaultRowHeight="12.75"/>
  <cols>
    <col min="1" max="1" width="12.140625" style="28" customWidth="1"/>
    <col min="2" max="2" width="21" style="28" customWidth="1"/>
    <col min="3" max="3" width="62" style="28" bestFit="1" customWidth="1"/>
    <col min="4" max="4" width="16.5703125" style="28" bestFit="1" customWidth="1"/>
    <col min="5" max="5" width="22" style="28" bestFit="1" customWidth="1"/>
    <col min="6" max="6" width="9.42578125" style="28" customWidth="1"/>
    <col min="7" max="7" width="25.140625" style="28" customWidth="1"/>
    <col min="8" max="16384" width="9.140625" style="28"/>
  </cols>
  <sheetData>
    <row r="1" spans="2:5" ht="20.25">
      <c r="B1" s="455" t="s">
        <v>200</v>
      </c>
      <c r="C1" s="455"/>
      <c r="D1" s="15"/>
      <c r="E1" s="15"/>
    </row>
    <row r="2" spans="2:5" ht="20.25">
      <c r="B2" s="45" t="str">
        <f>Tradingname</f>
        <v>APA OPERATIONS PTY LIMITED</v>
      </c>
      <c r="C2" s="46"/>
      <c r="D2" s="29"/>
      <c r="E2" s="29"/>
    </row>
    <row r="3" spans="2:5" ht="15.75" customHeight="1">
      <c r="B3" s="47" t="s">
        <v>240</v>
      </c>
      <c r="C3" s="48" t="str">
        <f>TEXT(Yearstart,"dd/mm/yyyy")&amp;" to "&amp;TEXT(Yearending,"dd/mm/yyyy")</f>
        <v>01/07/2024 to 30/06/2025</v>
      </c>
      <c r="E3" s="41"/>
    </row>
    <row r="4" spans="2:5" ht="20.25">
      <c r="B4" s="14"/>
    </row>
    <row r="5" spans="2:5" ht="15.75">
      <c r="B5" s="32" t="s">
        <v>226</v>
      </c>
      <c r="C5" s="30"/>
      <c r="D5" s="30"/>
      <c r="E5" s="30"/>
    </row>
    <row r="6" spans="2:5" ht="15.75">
      <c r="B6" s="32"/>
      <c r="C6" s="30"/>
      <c r="D6" s="30"/>
      <c r="E6" s="30"/>
    </row>
    <row r="7" spans="2:5" ht="25.5">
      <c r="B7" s="101" t="s">
        <v>223</v>
      </c>
      <c r="C7" s="101" t="s">
        <v>173</v>
      </c>
      <c r="D7" s="101" t="s">
        <v>174</v>
      </c>
      <c r="E7" s="101" t="s">
        <v>210</v>
      </c>
    </row>
    <row r="8" spans="2:5">
      <c r="B8" s="369" t="s">
        <v>596</v>
      </c>
      <c r="C8" s="372" t="s">
        <v>612</v>
      </c>
      <c r="D8" s="372" t="s">
        <v>593</v>
      </c>
      <c r="E8" s="296">
        <v>33010016.219999999</v>
      </c>
    </row>
    <row r="9" spans="2:5">
      <c r="B9" s="369" t="s">
        <v>596</v>
      </c>
      <c r="C9" s="372" t="s">
        <v>663</v>
      </c>
      <c r="D9" s="372" t="s">
        <v>592</v>
      </c>
      <c r="E9" s="296">
        <v>5247261.55</v>
      </c>
    </row>
    <row r="10" spans="2:5">
      <c r="B10" s="369" t="s">
        <v>596</v>
      </c>
      <c r="C10" s="372" t="s">
        <v>664</v>
      </c>
      <c r="D10" s="372" t="s">
        <v>594</v>
      </c>
      <c r="E10" s="296">
        <v>16475109.029999999</v>
      </c>
    </row>
    <row r="11" spans="2:5">
      <c r="B11" s="369" t="s">
        <v>596</v>
      </c>
      <c r="C11" s="372" t="s">
        <v>676</v>
      </c>
      <c r="D11" s="372" t="s">
        <v>674</v>
      </c>
      <c r="E11" s="296">
        <v>2045285.5499999858</v>
      </c>
    </row>
    <row r="12" spans="2:5">
      <c r="B12" s="369" t="s">
        <v>596</v>
      </c>
      <c r="C12" s="372" t="s">
        <v>1008</v>
      </c>
      <c r="D12" s="372" t="s">
        <v>953</v>
      </c>
      <c r="E12" s="296">
        <v>2144953.73</v>
      </c>
    </row>
    <row r="13" spans="2:5">
      <c r="B13" s="369"/>
      <c r="C13" s="372"/>
      <c r="D13" s="372"/>
      <c r="E13" s="296"/>
    </row>
    <row r="14" spans="2:5">
      <c r="B14" s="369"/>
      <c r="C14" s="372"/>
      <c r="D14" s="372"/>
      <c r="E14" s="296"/>
    </row>
    <row r="15" spans="2:5">
      <c r="B15" s="369"/>
      <c r="C15" s="372"/>
      <c r="D15" s="372"/>
      <c r="E15" s="296"/>
    </row>
    <row r="16" spans="2:5">
      <c r="B16" s="136"/>
      <c r="C16" s="136"/>
      <c r="D16" s="260"/>
      <c r="E16" s="296"/>
    </row>
    <row r="17" spans="2:5">
      <c r="B17" s="136"/>
      <c r="C17" s="136"/>
      <c r="D17" s="260"/>
      <c r="E17" s="296"/>
    </row>
    <row r="18" spans="2:5">
      <c r="B18" s="136"/>
      <c r="C18" s="136"/>
      <c r="D18" s="260"/>
      <c r="E18" s="296"/>
    </row>
    <row r="19" spans="2:5">
      <c r="B19" s="136"/>
      <c r="C19" s="136"/>
      <c r="D19" s="260"/>
      <c r="E19" s="296"/>
    </row>
    <row r="20" spans="2:5">
      <c r="B20" s="136"/>
      <c r="C20" s="136"/>
      <c r="D20" s="260"/>
      <c r="E20" s="296"/>
    </row>
    <row r="21" spans="2:5">
      <c r="B21" s="136"/>
      <c r="C21" s="136"/>
      <c r="D21" s="260"/>
      <c r="E21" s="296"/>
    </row>
    <row r="22" spans="2:5">
      <c r="B22" s="136"/>
      <c r="C22" s="136"/>
      <c r="D22" s="260"/>
      <c r="E22" s="296"/>
    </row>
    <row r="23" spans="2:5">
      <c r="B23" s="136"/>
      <c r="C23" s="136"/>
      <c r="D23" s="260"/>
      <c r="E23" s="296"/>
    </row>
    <row r="24" spans="2:5">
      <c r="B24" s="136"/>
      <c r="C24" s="136"/>
      <c r="D24" s="260"/>
      <c r="E24" s="296"/>
    </row>
    <row r="25" spans="2:5">
      <c r="B25" s="136"/>
      <c r="C25" s="136"/>
      <c r="D25" s="260"/>
      <c r="E25" s="296"/>
    </row>
    <row r="26" spans="2:5">
      <c r="B26" s="136"/>
      <c r="C26" s="136"/>
      <c r="D26" s="260"/>
      <c r="E26" s="296"/>
    </row>
    <row r="27" spans="2:5">
      <c r="B27" s="136"/>
      <c r="C27" s="136"/>
      <c r="D27" s="260"/>
      <c r="E27" s="296"/>
    </row>
    <row r="28" spans="2:5">
      <c r="B28" s="136"/>
      <c r="C28" s="136"/>
      <c r="D28" s="260"/>
      <c r="E28" s="296"/>
    </row>
    <row r="29" spans="2:5">
      <c r="B29" s="136"/>
      <c r="C29" s="136"/>
      <c r="D29" s="260"/>
      <c r="E29" s="296"/>
    </row>
    <row r="30" spans="2:5">
      <c r="B30" s="136"/>
      <c r="C30" s="136"/>
      <c r="D30" s="260"/>
      <c r="E30" s="296"/>
    </row>
    <row r="31" spans="2:5">
      <c r="B31" s="136"/>
      <c r="C31" s="136"/>
      <c r="D31" s="260"/>
      <c r="E31" s="296"/>
    </row>
    <row r="32" spans="2:5">
      <c r="B32" s="136"/>
      <c r="C32" s="136"/>
      <c r="D32" s="260"/>
      <c r="E32" s="296"/>
    </row>
    <row r="33" spans="2:5">
      <c r="B33" s="136"/>
      <c r="C33" s="136"/>
      <c r="D33" s="260"/>
      <c r="E33" s="296"/>
    </row>
    <row r="34" spans="2:5">
      <c r="B34" s="136"/>
      <c r="C34" s="136"/>
      <c r="D34" s="260"/>
      <c r="E34" s="296"/>
    </row>
  </sheetData>
  <mergeCells count="1">
    <mergeCell ref="B1:C1"/>
  </mergeCells>
  <phoneticPr fontId="97" type="noConversion"/>
  <pageMargins left="0.75" right="0.75" top="1" bottom="1" header="0.5" footer="0.5"/>
  <pageSetup paperSize="9" scale="3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tabColor rgb="FFFFE9D9"/>
  </sheetPr>
  <dimension ref="A1"/>
  <sheetViews>
    <sheetView zoomScaleNormal="100" workbookViewId="0"/>
  </sheetViews>
  <sheetFormatPr defaultColWidth="9" defaultRowHeight="12.75"/>
  <cols>
    <col min="1" max="16384" width="9" style="345"/>
  </cols>
  <sheetData/>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3">
    <tabColor rgb="FF009999"/>
    <pageSetUpPr fitToPage="1"/>
  </sheetPr>
  <dimension ref="B1:BJ111"/>
  <sheetViews>
    <sheetView zoomScaleNormal="100" workbookViewId="0"/>
  </sheetViews>
  <sheetFormatPr defaultColWidth="9.140625" defaultRowHeight="12.75"/>
  <cols>
    <col min="1" max="1" width="11.85546875" style="16" customWidth="1"/>
    <col min="2" max="2" width="24.5703125" style="16" customWidth="1"/>
    <col min="3" max="3" width="35.85546875" style="16" customWidth="1"/>
    <col min="4" max="4" width="18.140625" style="16" customWidth="1"/>
    <col min="5" max="5" width="24.5703125" style="16" customWidth="1"/>
    <col min="6" max="62" width="10.5703125" style="16" customWidth="1"/>
    <col min="63" max="16384" width="9.140625" style="16"/>
  </cols>
  <sheetData>
    <row r="1" spans="2:62" ht="20.25">
      <c r="B1" s="457" t="s">
        <v>201</v>
      </c>
      <c r="C1" s="457"/>
      <c r="D1" s="473"/>
    </row>
    <row r="2" spans="2:62" ht="15">
      <c r="B2" s="336" t="str">
        <f>Tradingname</f>
        <v>APA OPERATIONS PTY LIMITED</v>
      </c>
      <c r="C2" s="337"/>
    </row>
    <row r="3" spans="2:62" ht="15">
      <c r="B3" s="338" t="s">
        <v>240</v>
      </c>
      <c r="C3" s="339" t="str">
        <f>TEXT(Yearstart,"dd/mm/yyyy")&amp;" to "&amp;TEXT(Yearending,"dd/mm/yyyy")</f>
        <v>01/07/2024 to 30/06/2025</v>
      </c>
    </row>
    <row r="4" spans="2:62">
      <c r="B4" s="23"/>
      <c r="C4" s="23"/>
    </row>
    <row r="5" spans="2:62" ht="15.75">
      <c r="B5" s="447" t="s">
        <v>203</v>
      </c>
      <c r="C5" s="447"/>
      <c r="D5" s="447"/>
      <c r="E5" s="191"/>
    </row>
    <row r="7" spans="2:62" s="24" customFormat="1" ht="13.35" customHeight="1">
      <c r="B7" s="478" t="s">
        <v>507</v>
      </c>
      <c r="C7" s="478" t="s">
        <v>33</v>
      </c>
      <c r="D7" s="209"/>
      <c r="E7" s="481" t="s">
        <v>506</v>
      </c>
      <c r="F7" s="484" t="s">
        <v>101</v>
      </c>
      <c r="G7" s="485"/>
      <c r="H7" s="485"/>
      <c r="I7" s="485"/>
      <c r="J7" s="485"/>
      <c r="K7" s="486"/>
      <c r="L7" s="490" t="s">
        <v>102</v>
      </c>
      <c r="M7" s="491"/>
      <c r="N7" s="491"/>
      <c r="O7" s="491"/>
      <c r="P7" s="491"/>
      <c r="Q7" s="491"/>
      <c r="R7" s="492"/>
      <c r="S7" s="474" t="s">
        <v>103</v>
      </c>
      <c r="T7" s="470"/>
      <c r="U7" s="470"/>
      <c r="V7" s="470"/>
      <c r="W7" s="470"/>
      <c r="X7" s="470"/>
      <c r="Y7" s="470"/>
      <c r="Z7" s="470"/>
      <c r="AA7" s="470"/>
      <c r="AB7" s="470"/>
      <c r="AC7" s="470"/>
      <c r="AD7" s="470"/>
      <c r="AE7" s="470"/>
      <c r="AF7" s="470"/>
      <c r="AG7" s="470"/>
      <c r="AH7" s="470"/>
      <c r="AI7" s="470"/>
      <c r="AJ7" s="470"/>
      <c r="AK7" s="471"/>
      <c r="AL7" s="475" t="s">
        <v>104</v>
      </c>
      <c r="AM7" s="476"/>
      <c r="AN7" s="476"/>
      <c r="AO7" s="476"/>
      <c r="AP7" s="476"/>
      <c r="AQ7" s="476"/>
      <c r="AR7" s="476"/>
      <c r="AS7" s="476"/>
      <c r="AT7" s="476"/>
      <c r="AU7" s="476"/>
      <c r="AV7" s="476"/>
      <c r="AW7" s="476"/>
      <c r="AX7" s="476"/>
      <c r="AY7" s="476"/>
      <c r="AZ7" s="476"/>
      <c r="BA7" s="476"/>
      <c r="BB7" s="476"/>
      <c r="BC7" s="476"/>
      <c r="BD7" s="476"/>
      <c r="BE7" s="476"/>
      <c r="BF7" s="476"/>
      <c r="BG7" s="476"/>
      <c r="BH7" s="476"/>
      <c r="BI7" s="476"/>
      <c r="BJ7" s="477"/>
    </row>
    <row r="8" spans="2:62" s="23" customFormat="1" ht="15">
      <c r="B8" s="479"/>
      <c r="C8" s="479"/>
      <c r="D8" s="210"/>
      <c r="E8" s="482"/>
      <c r="F8" s="487"/>
      <c r="G8" s="488"/>
      <c r="H8" s="488"/>
      <c r="I8" s="488"/>
      <c r="J8" s="488"/>
      <c r="K8" s="489"/>
      <c r="L8" s="493"/>
      <c r="M8" s="494"/>
      <c r="N8" s="494"/>
      <c r="O8" s="494"/>
      <c r="P8" s="494"/>
      <c r="Q8" s="494"/>
      <c r="R8" s="494"/>
      <c r="S8" s="213"/>
      <c r="T8" s="470" t="s">
        <v>105</v>
      </c>
      <c r="U8" s="470"/>
      <c r="V8" s="470"/>
      <c r="W8" s="470"/>
      <c r="X8" s="470"/>
      <c r="Y8" s="471"/>
      <c r="Z8" s="467" t="s">
        <v>106</v>
      </c>
      <c r="AA8" s="467"/>
      <c r="AB8" s="467"/>
      <c r="AC8" s="467"/>
      <c r="AD8" s="467"/>
      <c r="AE8" s="468"/>
      <c r="AF8" s="466" t="s">
        <v>107</v>
      </c>
      <c r="AG8" s="467"/>
      <c r="AH8" s="467"/>
      <c r="AI8" s="467"/>
      <c r="AJ8" s="467"/>
      <c r="AK8" s="468"/>
      <c r="AL8" s="214"/>
      <c r="AM8" s="495" t="s">
        <v>108</v>
      </c>
      <c r="AN8" s="496"/>
      <c r="AO8" s="496"/>
      <c r="AP8" s="496"/>
      <c r="AQ8" s="496"/>
      <c r="AR8" s="497"/>
      <c r="AS8" s="495" t="s">
        <v>109</v>
      </c>
      <c r="AT8" s="496"/>
      <c r="AU8" s="496"/>
      <c r="AV8" s="496"/>
      <c r="AW8" s="496"/>
      <c r="AX8" s="497"/>
      <c r="AY8" s="495" t="s">
        <v>110</v>
      </c>
      <c r="AZ8" s="496"/>
      <c r="BA8" s="496"/>
      <c r="BB8" s="496"/>
      <c r="BC8" s="496"/>
      <c r="BD8" s="497"/>
      <c r="BE8" s="495" t="s">
        <v>111</v>
      </c>
      <c r="BF8" s="496"/>
      <c r="BG8" s="496"/>
      <c r="BH8" s="496"/>
      <c r="BI8" s="496"/>
      <c r="BJ8" s="497"/>
    </row>
    <row r="9" spans="2:62" s="23" customFormat="1" ht="48">
      <c r="B9" s="479"/>
      <c r="C9" s="479"/>
      <c r="D9" s="210" t="s">
        <v>22</v>
      </c>
      <c r="E9" s="482"/>
      <c r="F9" s="472" t="s">
        <v>112</v>
      </c>
      <c r="G9" s="472"/>
      <c r="H9" s="472"/>
      <c r="I9" s="469" t="s">
        <v>113</v>
      </c>
      <c r="J9" s="469"/>
      <c r="K9" s="469"/>
      <c r="L9" s="212" t="s">
        <v>114</v>
      </c>
      <c r="M9" s="472" t="s">
        <v>92</v>
      </c>
      <c r="N9" s="472"/>
      <c r="O9" s="472"/>
      <c r="P9" s="469" t="s">
        <v>93</v>
      </c>
      <c r="Q9" s="469"/>
      <c r="R9" s="469"/>
      <c r="S9" s="212" t="s">
        <v>115</v>
      </c>
      <c r="T9" s="472" t="s">
        <v>92</v>
      </c>
      <c r="U9" s="472"/>
      <c r="V9" s="472"/>
      <c r="W9" s="469" t="s">
        <v>93</v>
      </c>
      <c r="X9" s="469"/>
      <c r="Y9" s="469"/>
      <c r="Z9" s="472" t="s">
        <v>92</v>
      </c>
      <c r="AA9" s="472"/>
      <c r="AB9" s="472"/>
      <c r="AC9" s="469" t="s">
        <v>93</v>
      </c>
      <c r="AD9" s="469"/>
      <c r="AE9" s="469"/>
      <c r="AF9" s="472" t="s">
        <v>92</v>
      </c>
      <c r="AG9" s="472"/>
      <c r="AH9" s="472"/>
      <c r="AI9" s="469" t="s">
        <v>93</v>
      </c>
      <c r="AJ9" s="469"/>
      <c r="AK9" s="469"/>
      <c r="AL9" s="212" t="s">
        <v>116</v>
      </c>
      <c r="AM9" s="472" t="s">
        <v>92</v>
      </c>
      <c r="AN9" s="472"/>
      <c r="AO9" s="472"/>
      <c r="AP9" s="469" t="s">
        <v>93</v>
      </c>
      <c r="AQ9" s="469"/>
      <c r="AR9" s="469"/>
      <c r="AS9" s="472" t="s">
        <v>92</v>
      </c>
      <c r="AT9" s="472"/>
      <c r="AU9" s="472"/>
      <c r="AV9" s="469" t="s">
        <v>93</v>
      </c>
      <c r="AW9" s="469"/>
      <c r="AX9" s="469"/>
      <c r="AY9" s="472" t="s">
        <v>92</v>
      </c>
      <c r="AZ9" s="472"/>
      <c r="BA9" s="472"/>
      <c r="BB9" s="469" t="s">
        <v>93</v>
      </c>
      <c r="BC9" s="469"/>
      <c r="BD9" s="469"/>
      <c r="BE9" s="472" t="s">
        <v>92</v>
      </c>
      <c r="BF9" s="472"/>
      <c r="BG9" s="472"/>
      <c r="BH9" s="469" t="s">
        <v>93</v>
      </c>
      <c r="BI9" s="469"/>
      <c r="BJ9" s="469"/>
    </row>
    <row r="10" spans="2:62" s="23" customFormat="1" ht="48" customHeight="1">
      <c r="B10" s="480"/>
      <c r="C10" s="480"/>
      <c r="D10" s="211" t="s">
        <v>176</v>
      </c>
      <c r="E10" s="483"/>
      <c r="F10" s="210" t="s">
        <v>508</v>
      </c>
      <c r="G10" s="210" t="s">
        <v>509</v>
      </c>
      <c r="H10" s="210" t="s">
        <v>451</v>
      </c>
      <c r="I10" s="210" t="s">
        <v>508</v>
      </c>
      <c r="J10" s="210" t="s">
        <v>452</v>
      </c>
      <c r="K10" s="210" t="s">
        <v>451</v>
      </c>
      <c r="L10" s="325" t="s">
        <v>510</v>
      </c>
      <c r="M10" s="326" t="s">
        <v>449</v>
      </c>
      <c r="N10" s="326" t="s">
        <v>509</v>
      </c>
      <c r="O10" s="326" t="s">
        <v>451</v>
      </c>
      <c r="P10" s="326" t="s">
        <v>449</v>
      </c>
      <c r="Q10" s="326" t="s">
        <v>452</v>
      </c>
      <c r="R10" s="326" t="s">
        <v>451</v>
      </c>
      <c r="S10" s="327" t="s">
        <v>176</v>
      </c>
      <c r="T10" s="327" t="s">
        <v>449</v>
      </c>
      <c r="U10" s="327" t="s">
        <v>509</v>
      </c>
      <c r="V10" s="327" t="s">
        <v>451</v>
      </c>
      <c r="W10" s="327" t="s">
        <v>449</v>
      </c>
      <c r="X10" s="327" t="s">
        <v>177</v>
      </c>
      <c r="Y10" s="327" t="s">
        <v>451</v>
      </c>
      <c r="Z10" s="327" t="s">
        <v>508</v>
      </c>
      <c r="AA10" s="327" t="s">
        <v>509</v>
      </c>
      <c r="AB10" s="327" t="s">
        <v>451</v>
      </c>
      <c r="AC10" s="327" t="s">
        <v>508</v>
      </c>
      <c r="AD10" s="327" t="s">
        <v>177</v>
      </c>
      <c r="AE10" s="327" t="s">
        <v>451</v>
      </c>
      <c r="AF10" s="327" t="s">
        <v>449</v>
      </c>
      <c r="AG10" s="327" t="s">
        <v>509</v>
      </c>
      <c r="AH10" s="327" t="s">
        <v>451</v>
      </c>
      <c r="AI10" s="327" t="s">
        <v>449</v>
      </c>
      <c r="AJ10" s="327" t="s">
        <v>177</v>
      </c>
      <c r="AK10" s="327" t="s">
        <v>451</v>
      </c>
      <c r="AL10" s="328" t="s">
        <v>176</v>
      </c>
      <c r="AM10" s="328" t="s">
        <v>508</v>
      </c>
      <c r="AN10" s="328" t="s">
        <v>509</v>
      </c>
      <c r="AO10" s="328" t="s">
        <v>451</v>
      </c>
      <c r="AP10" s="328" t="s">
        <v>508</v>
      </c>
      <c r="AQ10" s="328" t="s">
        <v>452</v>
      </c>
      <c r="AR10" s="328" t="s">
        <v>451</v>
      </c>
      <c r="AS10" s="328" t="s">
        <v>449</v>
      </c>
      <c r="AT10" s="328" t="s">
        <v>509</v>
      </c>
      <c r="AU10" s="328" t="s">
        <v>451</v>
      </c>
      <c r="AV10" s="328" t="s">
        <v>449</v>
      </c>
      <c r="AW10" s="328" t="s">
        <v>452</v>
      </c>
      <c r="AX10" s="328" t="s">
        <v>451</v>
      </c>
      <c r="AY10" s="328" t="s">
        <v>449</v>
      </c>
      <c r="AZ10" s="328" t="s">
        <v>509</v>
      </c>
      <c r="BA10" s="328" t="s">
        <v>451</v>
      </c>
      <c r="BB10" s="328" t="s">
        <v>449</v>
      </c>
      <c r="BC10" s="328" t="s">
        <v>452</v>
      </c>
      <c r="BD10" s="328" t="s">
        <v>451</v>
      </c>
      <c r="BE10" s="328" t="s">
        <v>508</v>
      </c>
      <c r="BF10" s="328" t="s">
        <v>509</v>
      </c>
      <c r="BG10" s="328" t="s">
        <v>451</v>
      </c>
      <c r="BH10" s="328" t="s">
        <v>508</v>
      </c>
      <c r="BI10" s="328" t="s">
        <v>177</v>
      </c>
      <c r="BJ10" s="328" t="s">
        <v>451</v>
      </c>
    </row>
    <row r="11" spans="2:62" s="23" customFormat="1" ht="13.35" customHeight="1">
      <c r="B11" s="217"/>
      <c r="C11" s="123" t="s">
        <v>34</v>
      </c>
      <c r="D11" s="122"/>
      <c r="E11" s="122"/>
      <c r="F11" s="463"/>
      <c r="G11" s="464"/>
      <c r="H11" s="464"/>
      <c r="I11" s="464"/>
      <c r="J11" s="464"/>
      <c r="K11" s="465"/>
      <c r="L11" s="329"/>
      <c r="M11" s="329"/>
      <c r="N11" s="329"/>
      <c r="O11" s="329"/>
      <c r="P11" s="329"/>
      <c r="Q11" s="329"/>
      <c r="R11" s="329"/>
      <c r="S11" s="330"/>
      <c r="T11" s="331"/>
      <c r="U11" s="330"/>
      <c r="V11" s="330"/>
      <c r="W11" s="330"/>
      <c r="X11" s="330"/>
      <c r="Y11" s="332"/>
      <c r="Z11" s="331"/>
      <c r="AA11" s="330"/>
      <c r="AB11" s="330"/>
      <c r="AC11" s="330"/>
      <c r="AD11" s="330"/>
      <c r="AE11" s="332"/>
      <c r="AF11" s="331"/>
      <c r="AG11" s="330"/>
      <c r="AH11" s="330"/>
      <c r="AI11" s="330"/>
      <c r="AJ11" s="330"/>
      <c r="AK11" s="332"/>
      <c r="AL11" s="333"/>
      <c r="AM11" s="334"/>
      <c r="AN11" s="333"/>
      <c r="AO11" s="333"/>
      <c r="AP11" s="333"/>
      <c r="AQ11" s="333"/>
      <c r="AR11" s="335"/>
      <c r="AS11" s="334"/>
      <c r="AT11" s="333"/>
      <c r="AU11" s="333"/>
      <c r="AV11" s="333"/>
      <c r="AW11" s="333"/>
      <c r="AX11" s="335"/>
      <c r="AY11" s="334"/>
      <c r="AZ11" s="333"/>
      <c r="BA11" s="333"/>
      <c r="BB11" s="333"/>
      <c r="BC11" s="333"/>
      <c r="BD11" s="335"/>
      <c r="BE11" s="334"/>
      <c r="BF11" s="333"/>
      <c r="BG11" s="333"/>
      <c r="BH11" s="333"/>
      <c r="BI11" s="333"/>
      <c r="BJ11" s="335"/>
    </row>
    <row r="12" spans="2:62" s="23" customFormat="1" ht="25.5">
      <c r="B12" s="391" t="s">
        <v>660</v>
      </c>
      <c r="C12" s="145" t="s">
        <v>154</v>
      </c>
      <c r="D12" s="284">
        <f>L12+S12+AL12</f>
        <v>12701.640509811961</v>
      </c>
      <c r="E12" s="215"/>
      <c r="F12" s="298"/>
      <c r="G12" s="298"/>
      <c r="H12" s="298"/>
      <c r="I12" s="298"/>
      <c r="J12" s="298"/>
      <c r="K12" s="298"/>
      <c r="L12" s="284">
        <f>M12+P12</f>
        <v>12701.640509811961</v>
      </c>
      <c r="M12" s="295">
        <v>12330.809930048641</v>
      </c>
      <c r="N12" s="295">
        <v>19915.487499999999</v>
      </c>
      <c r="O12" s="301">
        <f>IFERROR(M12/N12,0)</f>
        <v>0.61915682104435765</v>
      </c>
      <c r="P12" s="295">
        <v>370.83057976331997</v>
      </c>
      <c r="Q12" s="295">
        <v>8711.1134999999995</v>
      </c>
      <c r="R12" s="301">
        <f>IFERROR(P12/Q12,0)</f>
        <v>4.2569825288503012E-2</v>
      </c>
      <c r="S12" s="284">
        <f>T12+W12+Z12+AC12+AF12+AI12</f>
        <v>0</v>
      </c>
      <c r="T12" s="295"/>
      <c r="U12" s="295"/>
      <c r="V12" s="301">
        <f>IFERROR(T12/U12,0)</f>
        <v>0</v>
      </c>
      <c r="W12" s="295"/>
      <c r="X12" s="295"/>
      <c r="Y12" s="301">
        <f>IFERROR(W12/X12,0)</f>
        <v>0</v>
      </c>
      <c r="Z12" s="295"/>
      <c r="AA12" s="295"/>
      <c r="AB12" s="301">
        <f>IFERROR(Z12/AA12,0)</f>
        <v>0</v>
      </c>
      <c r="AC12" s="295"/>
      <c r="AD12" s="295"/>
      <c r="AE12" s="301">
        <f>IFERROR(AC12/AD12,0)</f>
        <v>0</v>
      </c>
      <c r="AF12" s="295"/>
      <c r="AG12" s="295"/>
      <c r="AH12" s="301">
        <f>IFERROR(AF12/AG12,0)</f>
        <v>0</v>
      </c>
      <c r="AI12" s="295"/>
      <c r="AJ12" s="295"/>
      <c r="AK12" s="301">
        <f>IFERROR(AI12/AJ12,0)</f>
        <v>0</v>
      </c>
      <c r="AL12" s="284">
        <f>AM12+AP12+AS12+AV12+AY12+BB12+BE12+BH12</f>
        <v>0</v>
      </c>
      <c r="AM12" s="295"/>
      <c r="AN12" s="295"/>
      <c r="AO12" s="301">
        <f>IFERROR(AM12/AN12,0)</f>
        <v>0</v>
      </c>
      <c r="AP12" s="295"/>
      <c r="AQ12" s="295"/>
      <c r="AR12" s="301">
        <f>IFERROR(AP12/AQ12,0)</f>
        <v>0</v>
      </c>
      <c r="AS12" s="295"/>
      <c r="AT12" s="295"/>
      <c r="AU12" s="301">
        <f>IFERROR(AS12/AT12,0)</f>
        <v>0</v>
      </c>
      <c r="AV12" s="295"/>
      <c r="AW12" s="295"/>
      <c r="AX12" s="301">
        <f>IFERROR(AV12/AW12,0)</f>
        <v>0</v>
      </c>
      <c r="AY12" s="295"/>
      <c r="AZ12" s="295"/>
      <c r="BA12" s="301">
        <f>IFERROR(AY12/AZ12,0)</f>
        <v>0</v>
      </c>
      <c r="BB12" s="295"/>
      <c r="BC12" s="295"/>
      <c r="BD12" s="301">
        <f>IFERROR(BB12/BC12,0)</f>
        <v>0</v>
      </c>
      <c r="BE12" s="295"/>
      <c r="BF12" s="295"/>
      <c r="BG12" s="301">
        <f>IFERROR(BE12/BF12,0)</f>
        <v>0</v>
      </c>
      <c r="BH12" s="295"/>
      <c r="BI12" s="295"/>
      <c r="BJ12" s="301">
        <f>IFERROR(BH12/BI12,0)</f>
        <v>0</v>
      </c>
    </row>
    <row r="13" spans="2:62" s="23" customFormat="1" ht="25.5">
      <c r="B13" s="391" t="s">
        <v>660</v>
      </c>
      <c r="C13" s="145" t="s">
        <v>202</v>
      </c>
      <c r="D13" s="284">
        <f>L13+S13+AL13</f>
        <v>299.605500882</v>
      </c>
      <c r="E13" s="215"/>
      <c r="F13" s="298"/>
      <c r="G13" s="298"/>
      <c r="H13" s="298"/>
      <c r="I13" s="298"/>
      <c r="J13" s="298"/>
      <c r="K13" s="298"/>
      <c r="L13" s="284">
        <f>M13+P13</f>
        <v>299.605500882</v>
      </c>
      <c r="M13" s="295">
        <v>143.31632140800002</v>
      </c>
      <c r="N13" s="295">
        <v>730</v>
      </c>
      <c r="O13" s="301">
        <f>IFERROR(M13/N13,0)</f>
        <v>0.1963237279561644</v>
      </c>
      <c r="P13" s="295">
        <v>156.28917947400001</v>
      </c>
      <c r="Q13" s="295">
        <v>692.43799999999999</v>
      </c>
      <c r="R13" s="301">
        <f>IFERROR(P13/Q13,0)</f>
        <v>0.22570855365245698</v>
      </c>
      <c r="S13" s="284">
        <f>T13+W13+Z13+AC13+AF13+AI13</f>
        <v>0</v>
      </c>
      <c r="T13" s="295"/>
      <c r="U13" s="295"/>
      <c r="V13" s="301">
        <f>IFERROR(T13/U13,0)</f>
        <v>0</v>
      </c>
      <c r="W13" s="295"/>
      <c r="X13" s="295"/>
      <c r="Y13" s="301">
        <f>IFERROR(W13/X13,0)</f>
        <v>0</v>
      </c>
      <c r="Z13" s="295"/>
      <c r="AA13" s="295"/>
      <c r="AB13" s="301">
        <f>IFERROR(Z13/AA13,0)</f>
        <v>0</v>
      </c>
      <c r="AC13" s="295"/>
      <c r="AD13" s="295"/>
      <c r="AE13" s="301">
        <f>IFERROR(AC13/AD13,0)</f>
        <v>0</v>
      </c>
      <c r="AF13" s="295"/>
      <c r="AG13" s="295"/>
      <c r="AH13" s="301">
        <f>IFERROR(AF13/AG13,0)</f>
        <v>0</v>
      </c>
      <c r="AI13" s="295"/>
      <c r="AJ13" s="295"/>
      <c r="AK13" s="301">
        <f>IFERROR(AI13/AJ13,0)</f>
        <v>0</v>
      </c>
      <c r="AL13" s="284">
        <f>AM13+AP13+AS13+AV13+AY13+BB13+BE13+BH13</f>
        <v>0</v>
      </c>
      <c r="AM13" s="295"/>
      <c r="AN13" s="295"/>
      <c r="AO13" s="301">
        <f>IFERROR(AM13/AN13,0)</f>
        <v>0</v>
      </c>
      <c r="AP13" s="295"/>
      <c r="AQ13" s="295"/>
      <c r="AR13" s="301">
        <f>IFERROR(AP13/AQ13,0)</f>
        <v>0</v>
      </c>
      <c r="AS13" s="295"/>
      <c r="AT13" s="295"/>
      <c r="AU13" s="301">
        <f>IFERROR(AS13/AT13,0)</f>
        <v>0</v>
      </c>
      <c r="AV13" s="295"/>
      <c r="AW13" s="295"/>
      <c r="AX13" s="301">
        <f>IFERROR(AV13/AW13,0)</f>
        <v>0</v>
      </c>
      <c r="AY13" s="295"/>
      <c r="AZ13" s="295"/>
      <c r="BA13" s="301">
        <f>IFERROR(AY13/AZ13,0)</f>
        <v>0</v>
      </c>
      <c r="BB13" s="295"/>
      <c r="BC13" s="295"/>
      <c r="BD13" s="301">
        <f>IFERROR(BB13/BC13,0)</f>
        <v>0</v>
      </c>
      <c r="BE13" s="295"/>
      <c r="BF13" s="295"/>
      <c r="BG13" s="301">
        <f>IFERROR(BE13/BF13,0)</f>
        <v>0</v>
      </c>
      <c r="BH13" s="295"/>
      <c r="BI13" s="295"/>
      <c r="BJ13" s="301">
        <f>IFERROR(BH13/BI13,0)</f>
        <v>0</v>
      </c>
    </row>
    <row r="14" spans="2:62" s="23" customFormat="1">
      <c r="B14" s="391" t="s">
        <v>660</v>
      </c>
      <c r="C14" s="145" t="s">
        <v>36</v>
      </c>
      <c r="D14" s="284">
        <f>L14+S14+AL14</f>
        <v>0</v>
      </c>
      <c r="E14" s="215"/>
      <c r="F14" s="298"/>
      <c r="G14" s="298"/>
      <c r="H14" s="298"/>
      <c r="I14" s="298"/>
      <c r="J14" s="298"/>
      <c r="K14" s="298"/>
      <c r="L14" s="284">
        <f>M14+P14</f>
        <v>0</v>
      </c>
      <c r="M14" s="295"/>
      <c r="N14" s="295"/>
      <c r="O14" s="301">
        <f>IFERROR(M14/N14,0)</f>
        <v>0</v>
      </c>
      <c r="P14" s="295"/>
      <c r="Q14" s="295"/>
      <c r="R14" s="301">
        <f>IFERROR(P14/Q14,0)</f>
        <v>0</v>
      </c>
      <c r="S14" s="284">
        <f>T14+W14+Z14+AC14+AF14+AI14</f>
        <v>0</v>
      </c>
      <c r="T14" s="295"/>
      <c r="U14" s="295"/>
      <c r="V14" s="301">
        <f>IFERROR(T14/U14,0)</f>
        <v>0</v>
      </c>
      <c r="W14" s="295"/>
      <c r="X14" s="295"/>
      <c r="Y14" s="301">
        <f>IFERROR(W14/X14,0)</f>
        <v>0</v>
      </c>
      <c r="Z14" s="295"/>
      <c r="AA14" s="295"/>
      <c r="AB14" s="301">
        <f>IFERROR(Z14/AA14,0)</f>
        <v>0</v>
      </c>
      <c r="AC14" s="295"/>
      <c r="AD14" s="295"/>
      <c r="AE14" s="301">
        <f>IFERROR(AC14/AD14,0)</f>
        <v>0</v>
      </c>
      <c r="AF14" s="295"/>
      <c r="AG14" s="295"/>
      <c r="AH14" s="301">
        <f>IFERROR(AF14/AG14,0)</f>
        <v>0</v>
      </c>
      <c r="AI14" s="295"/>
      <c r="AJ14" s="295"/>
      <c r="AK14" s="301">
        <f>IFERROR(AI14/AJ14,0)</f>
        <v>0</v>
      </c>
      <c r="AL14" s="284">
        <f>AM14+AP14+AS14+AV14+AY14+BB14+BE14+BH14</f>
        <v>0</v>
      </c>
      <c r="AM14" s="295"/>
      <c r="AN14" s="295"/>
      <c r="AO14" s="301">
        <f>IFERROR(AM14/AN14,0)</f>
        <v>0</v>
      </c>
      <c r="AP14" s="295"/>
      <c r="AQ14" s="295"/>
      <c r="AR14" s="301">
        <f>IFERROR(AP14/AQ14,0)</f>
        <v>0</v>
      </c>
      <c r="AS14" s="295"/>
      <c r="AT14" s="295"/>
      <c r="AU14" s="301">
        <f>IFERROR(AS14/AT14,0)</f>
        <v>0</v>
      </c>
      <c r="AV14" s="295"/>
      <c r="AW14" s="295"/>
      <c r="AX14" s="301">
        <f>IFERROR(AV14/AW14,0)</f>
        <v>0</v>
      </c>
      <c r="AY14" s="295"/>
      <c r="AZ14" s="295"/>
      <c r="BA14" s="301">
        <f>IFERROR(AY14/AZ14,0)</f>
        <v>0</v>
      </c>
      <c r="BB14" s="295"/>
      <c r="BC14" s="295"/>
      <c r="BD14" s="301">
        <f>IFERROR(BB14/BC14,0)</f>
        <v>0</v>
      </c>
      <c r="BE14" s="295"/>
      <c r="BF14" s="295"/>
      <c r="BG14" s="301">
        <f>IFERROR(BE14/BF14,0)</f>
        <v>0</v>
      </c>
      <c r="BH14" s="295"/>
      <c r="BI14" s="295"/>
      <c r="BJ14" s="301">
        <f>IFERROR(BH14/BI14,0)</f>
        <v>0</v>
      </c>
    </row>
    <row r="15" spans="2:62" s="23" customFormat="1">
      <c r="B15" s="391"/>
      <c r="C15" s="123" t="s">
        <v>229</v>
      </c>
      <c r="D15" s="297"/>
      <c r="E15" s="216"/>
      <c r="F15" s="297"/>
      <c r="G15" s="297"/>
      <c r="H15" s="297"/>
      <c r="I15" s="297"/>
      <c r="J15" s="297"/>
      <c r="K15" s="299"/>
      <c r="L15" s="298"/>
      <c r="M15" s="298"/>
      <c r="N15" s="298"/>
      <c r="O15" s="298"/>
      <c r="P15" s="298"/>
      <c r="Q15" s="298"/>
      <c r="R15" s="298"/>
      <c r="S15" s="298"/>
      <c r="T15" s="298"/>
      <c r="U15" s="298"/>
      <c r="V15" s="298"/>
      <c r="W15" s="298"/>
      <c r="X15" s="298"/>
      <c r="Y15" s="298"/>
      <c r="Z15" s="298"/>
      <c r="AA15" s="298"/>
      <c r="AB15" s="298"/>
      <c r="AC15" s="298"/>
      <c r="AD15" s="298"/>
      <c r="AE15" s="298"/>
      <c r="AF15" s="298"/>
      <c r="AG15" s="298"/>
      <c r="AH15" s="298"/>
      <c r="AI15" s="298"/>
      <c r="AJ15" s="298"/>
      <c r="AK15" s="298"/>
      <c r="AL15" s="298"/>
      <c r="AM15" s="298"/>
      <c r="AN15" s="298"/>
      <c r="AO15" s="298"/>
      <c r="AP15" s="298"/>
      <c r="AQ15" s="298"/>
      <c r="AR15" s="298"/>
      <c r="AS15" s="298"/>
      <c r="AT15" s="298"/>
      <c r="AU15" s="298"/>
      <c r="AV15" s="298"/>
      <c r="AW15" s="298"/>
      <c r="AX15" s="298"/>
      <c r="AY15" s="298"/>
      <c r="AZ15" s="298"/>
      <c r="BA15" s="298"/>
      <c r="BB15" s="298"/>
      <c r="BC15" s="298"/>
      <c r="BD15" s="298"/>
      <c r="BE15" s="298"/>
      <c r="BF15" s="298"/>
      <c r="BG15" s="298"/>
      <c r="BH15" s="298"/>
      <c r="BI15" s="298"/>
      <c r="BJ15" s="300"/>
    </row>
    <row r="16" spans="2:62" s="23" customFormat="1" ht="25.5">
      <c r="B16" s="391" t="s">
        <v>661</v>
      </c>
      <c r="C16" s="145" t="s">
        <v>227</v>
      </c>
      <c r="D16" s="284">
        <f>F16+I16</f>
        <v>0</v>
      </c>
      <c r="E16" s="215"/>
      <c r="F16" s="266"/>
      <c r="G16" s="266"/>
      <c r="H16" s="301">
        <f>IFERROR(F16/G16,0)</f>
        <v>0</v>
      </c>
      <c r="I16" s="266">
        <v>0</v>
      </c>
      <c r="J16" s="266">
        <v>0</v>
      </c>
      <c r="K16" s="301">
        <f>IFERROR(I16/J16,0)</f>
        <v>0</v>
      </c>
      <c r="L16" s="298"/>
      <c r="M16" s="298"/>
      <c r="N16" s="298"/>
      <c r="O16" s="298"/>
      <c r="P16" s="298"/>
      <c r="Q16" s="298"/>
      <c r="R16" s="298"/>
      <c r="S16" s="298"/>
      <c r="T16" s="298"/>
      <c r="U16" s="298"/>
      <c r="V16" s="298"/>
      <c r="W16" s="298"/>
      <c r="X16" s="298"/>
      <c r="Y16" s="298"/>
      <c r="Z16" s="298"/>
      <c r="AA16" s="298"/>
      <c r="AB16" s="298"/>
      <c r="AC16" s="298"/>
      <c r="AD16" s="298"/>
      <c r="AE16" s="298"/>
      <c r="AF16" s="298"/>
      <c r="AG16" s="298"/>
      <c r="AH16" s="298"/>
      <c r="AI16" s="298"/>
      <c r="AJ16" s="298"/>
      <c r="AK16" s="298"/>
      <c r="AL16" s="298"/>
      <c r="AM16" s="298"/>
      <c r="AN16" s="298"/>
      <c r="AO16" s="298"/>
      <c r="AP16" s="298"/>
      <c r="AQ16" s="298"/>
      <c r="AR16" s="298"/>
      <c r="AS16" s="298"/>
      <c r="AT16" s="298"/>
      <c r="AU16" s="298"/>
      <c r="AV16" s="298"/>
      <c r="AW16" s="298"/>
      <c r="AX16" s="298"/>
      <c r="AY16" s="298"/>
      <c r="AZ16" s="298"/>
      <c r="BA16" s="298"/>
      <c r="BB16" s="298"/>
      <c r="BC16" s="298"/>
      <c r="BD16" s="298"/>
      <c r="BE16" s="298"/>
      <c r="BF16" s="298"/>
      <c r="BG16" s="298"/>
      <c r="BH16" s="298"/>
      <c r="BI16" s="298"/>
      <c r="BJ16" s="300"/>
    </row>
    <row r="17" spans="2:62" s="23" customFormat="1">
      <c r="B17" s="391"/>
      <c r="C17" s="123" t="s">
        <v>37</v>
      </c>
      <c r="D17" s="297"/>
      <c r="E17" s="216"/>
      <c r="F17" s="297"/>
      <c r="G17" s="297"/>
      <c r="H17" s="297"/>
      <c r="I17" s="297"/>
      <c r="J17" s="297"/>
      <c r="K17" s="299"/>
      <c r="L17" s="298"/>
      <c r="M17" s="298"/>
      <c r="N17" s="298"/>
      <c r="O17" s="298"/>
      <c r="P17" s="298"/>
      <c r="Q17" s="298"/>
      <c r="R17" s="298"/>
      <c r="S17" s="298"/>
      <c r="T17" s="298"/>
      <c r="U17" s="298"/>
      <c r="V17" s="298"/>
      <c r="W17" s="298"/>
      <c r="X17" s="298"/>
      <c r="Y17" s="298"/>
      <c r="Z17" s="298"/>
      <c r="AA17" s="298"/>
      <c r="AB17" s="298"/>
      <c r="AC17" s="298"/>
      <c r="AD17" s="298"/>
      <c r="AE17" s="298"/>
      <c r="AF17" s="298"/>
      <c r="AG17" s="298"/>
      <c r="AH17" s="298"/>
      <c r="AI17" s="298"/>
      <c r="AJ17" s="298"/>
      <c r="AK17" s="298"/>
      <c r="AL17" s="298"/>
      <c r="AM17" s="298"/>
      <c r="AN17" s="298"/>
      <c r="AO17" s="298"/>
      <c r="AP17" s="298"/>
      <c r="AQ17" s="298"/>
      <c r="AR17" s="298"/>
      <c r="AS17" s="298"/>
      <c r="AT17" s="298"/>
      <c r="AU17" s="298"/>
      <c r="AV17" s="298"/>
      <c r="AW17" s="298"/>
      <c r="AX17" s="298"/>
      <c r="AY17" s="298"/>
      <c r="AZ17" s="298"/>
      <c r="BA17" s="298"/>
      <c r="BB17" s="298"/>
      <c r="BC17" s="298"/>
      <c r="BD17" s="298"/>
      <c r="BE17" s="298"/>
      <c r="BF17" s="298"/>
      <c r="BG17" s="298"/>
      <c r="BH17" s="298"/>
      <c r="BI17" s="298"/>
      <c r="BJ17" s="300"/>
    </row>
    <row r="18" spans="2:62" s="23" customFormat="1">
      <c r="B18" s="391" t="s">
        <v>662</v>
      </c>
      <c r="C18" s="145" t="s">
        <v>228</v>
      </c>
      <c r="D18" s="284">
        <f>F18+I18</f>
        <v>0</v>
      </c>
      <c r="E18" s="215"/>
      <c r="F18" s="266"/>
      <c r="G18" s="266"/>
      <c r="H18" s="301">
        <f>IFERROR(F18/G18,0)</f>
        <v>0</v>
      </c>
      <c r="I18" s="266">
        <v>0</v>
      </c>
      <c r="J18" s="266">
        <v>0</v>
      </c>
      <c r="K18" s="301">
        <f>IFERROR(I18/J18,0)</f>
        <v>0</v>
      </c>
      <c r="L18" s="298"/>
      <c r="M18" s="298"/>
      <c r="N18" s="298"/>
      <c r="O18" s="298"/>
      <c r="P18" s="298"/>
      <c r="Q18" s="298"/>
      <c r="R18" s="298"/>
      <c r="S18" s="298"/>
      <c r="T18" s="298"/>
      <c r="U18" s="298"/>
      <c r="V18" s="298"/>
      <c r="W18" s="298"/>
      <c r="X18" s="298"/>
      <c r="Y18" s="298"/>
      <c r="Z18" s="298"/>
      <c r="AA18" s="298"/>
      <c r="AB18" s="298"/>
      <c r="AC18" s="298"/>
      <c r="AD18" s="298"/>
      <c r="AE18" s="298"/>
      <c r="AF18" s="298"/>
      <c r="AG18" s="298"/>
      <c r="AH18" s="298"/>
      <c r="AI18" s="298"/>
      <c r="AJ18" s="298"/>
      <c r="AK18" s="298"/>
      <c r="AL18" s="298"/>
      <c r="AM18" s="298"/>
      <c r="AN18" s="298"/>
      <c r="AO18" s="298"/>
      <c r="AP18" s="298"/>
      <c r="AQ18" s="298"/>
      <c r="AR18" s="298"/>
      <c r="AS18" s="298"/>
      <c r="AT18" s="298"/>
      <c r="AU18" s="298"/>
      <c r="AV18" s="298"/>
      <c r="AW18" s="298"/>
      <c r="AX18" s="298"/>
      <c r="AY18" s="298"/>
      <c r="AZ18" s="298"/>
      <c r="BA18" s="298"/>
      <c r="BB18" s="298"/>
      <c r="BC18" s="298"/>
      <c r="BD18" s="298"/>
      <c r="BE18" s="298"/>
      <c r="BF18" s="298"/>
      <c r="BG18" s="298"/>
      <c r="BH18" s="298"/>
      <c r="BI18" s="298"/>
      <c r="BJ18" s="300"/>
    </row>
    <row r="19" spans="2:62" s="23" customFormat="1">
      <c r="B19" s="392">
        <v>4.7</v>
      </c>
      <c r="C19" s="219" t="s">
        <v>91</v>
      </c>
      <c r="D19" s="284">
        <f>F19+I19</f>
        <v>0</v>
      </c>
      <c r="E19" s="215"/>
      <c r="F19" s="266"/>
      <c r="G19" s="298"/>
      <c r="H19" s="298"/>
      <c r="I19" s="266"/>
      <c r="J19" s="298"/>
      <c r="K19" s="298"/>
      <c r="L19" s="298"/>
      <c r="M19" s="298"/>
      <c r="N19" s="298"/>
      <c r="O19" s="298"/>
      <c r="P19" s="298"/>
      <c r="Q19" s="298"/>
      <c r="R19" s="298"/>
      <c r="S19" s="298"/>
      <c r="T19" s="298"/>
      <c r="U19" s="298"/>
      <c r="V19" s="298"/>
      <c r="W19" s="298"/>
      <c r="X19" s="298"/>
      <c r="Y19" s="298"/>
      <c r="Z19" s="298"/>
      <c r="AA19" s="298"/>
      <c r="AB19" s="298"/>
      <c r="AC19" s="298"/>
      <c r="AD19" s="298"/>
      <c r="AE19" s="298"/>
      <c r="AF19" s="298"/>
      <c r="AG19" s="298"/>
      <c r="AH19" s="298"/>
      <c r="AI19" s="298"/>
      <c r="AJ19" s="298"/>
      <c r="AK19" s="298"/>
      <c r="AL19" s="298"/>
      <c r="AM19" s="298"/>
      <c r="AN19" s="298"/>
      <c r="AO19" s="298"/>
      <c r="AP19" s="298"/>
      <c r="AQ19" s="298"/>
      <c r="AR19" s="298"/>
      <c r="AS19" s="298"/>
      <c r="AT19" s="298"/>
      <c r="AU19" s="298"/>
      <c r="AV19" s="298"/>
      <c r="AW19" s="298"/>
      <c r="AX19" s="298"/>
      <c r="AY19" s="298"/>
      <c r="AZ19" s="298"/>
      <c r="BA19" s="298"/>
      <c r="BB19" s="298"/>
      <c r="BC19" s="298"/>
      <c r="BD19" s="298"/>
      <c r="BE19" s="298"/>
      <c r="BF19" s="298"/>
      <c r="BG19" s="298"/>
      <c r="BH19" s="298"/>
      <c r="BI19" s="298"/>
      <c r="BJ19" s="300"/>
    </row>
    <row r="20" spans="2:62" s="23" customFormat="1">
      <c r="B20" s="217"/>
      <c r="C20" s="218" t="s">
        <v>25</v>
      </c>
      <c r="D20" s="289">
        <f>SUM(D12:D19)</f>
        <v>13001.246010693962</v>
      </c>
      <c r="E20" s="215"/>
      <c r="F20" s="289">
        <f>SUM(F12:F19)</f>
        <v>0</v>
      </c>
      <c r="G20" s="289">
        <f>SUM(G12:G19)</f>
        <v>0</v>
      </c>
      <c r="H20" s="289"/>
      <c r="I20" s="289">
        <f>SUM(I12:I19)</f>
        <v>0</v>
      </c>
      <c r="J20" s="289">
        <f>SUM(J12:J19)</f>
        <v>0</v>
      </c>
      <c r="K20" s="289"/>
      <c r="L20" s="289">
        <f>SUM(L12:L19)</f>
        <v>13001.246010693962</v>
      </c>
      <c r="M20" s="289">
        <f>SUM(M12:M19)</f>
        <v>12474.126251456641</v>
      </c>
      <c r="N20" s="289">
        <f>SUM(N12:N19)</f>
        <v>20645.487499999999</v>
      </c>
      <c r="O20" s="289"/>
      <c r="P20" s="289">
        <f>SUM(P12:P19)</f>
        <v>527.11975923731995</v>
      </c>
      <c r="Q20" s="289">
        <f>SUM(Q12:Q19)</f>
        <v>9403.5514999999996</v>
      </c>
      <c r="R20" s="289"/>
      <c r="S20" s="289">
        <f>SUM(S12:S19)</f>
        <v>0</v>
      </c>
      <c r="T20" s="289">
        <f>SUM(T12:T19)</f>
        <v>0</v>
      </c>
      <c r="U20" s="289">
        <f>SUM(U12:U19)</f>
        <v>0</v>
      </c>
      <c r="V20" s="289"/>
      <c r="W20" s="289">
        <f>SUM(W12:W19)</f>
        <v>0</v>
      </c>
      <c r="X20" s="289">
        <f>SUM(X12:X19)</f>
        <v>0</v>
      </c>
      <c r="Y20" s="289"/>
      <c r="Z20" s="289">
        <f>SUM(Z12:Z19)</f>
        <v>0</v>
      </c>
      <c r="AA20" s="289">
        <f>SUM(AA12:AA19)</f>
        <v>0</v>
      </c>
      <c r="AB20" s="289"/>
      <c r="AC20" s="289">
        <f>SUM(AC12:AC19)</f>
        <v>0</v>
      </c>
      <c r="AD20" s="289">
        <f>SUM(AD12:AD19)</f>
        <v>0</v>
      </c>
      <c r="AE20" s="289"/>
      <c r="AF20" s="289">
        <f>SUM(AF12:AF19)</f>
        <v>0</v>
      </c>
      <c r="AG20" s="289">
        <f>SUM(AG12:AG19)</f>
        <v>0</v>
      </c>
      <c r="AH20" s="289"/>
      <c r="AI20" s="289">
        <f>SUM(AI12:AI19)</f>
        <v>0</v>
      </c>
      <c r="AJ20" s="289">
        <f>SUM(AJ12:AJ19)</f>
        <v>0</v>
      </c>
      <c r="AK20" s="289"/>
      <c r="AL20" s="289">
        <f>SUM(AL12:AL19)</f>
        <v>0</v>
      </c>
      <c r="AM20" s="289">
        <f>SUM(AM12:AM19)</f>
        <v>0</v>
      </c>
      <c r="AN20" s="289">
        <f>SUM(AN12:AN19)</f>
        <v>0</v>
      </c>
      <c r="AO20" s="289"/>
      <c r="AP20" s="289">
        <f>SUM(AP12:AP19)</f>
        <v>0</v>
      </c>
      <c r="AQ20" s="289">
        <f>SUM(AQ12:AQ19)</f>
        <v>0</v>
      </c>
      <c r="AR20" s="289"/>
      <c r="AS20" s="289">
        <f>SUM(AS12:AS19)</f>
        <v>0</v>
      </c>
      <c r="AT20" s="289">
        <f>SUM(AT12:AT19)</f>
        <v>0</v>
      </c>
      <c r="AU20" s="289"/>
      <c r="AV20" s="289">
        <f>SUM(AV12:AV19)</f>
        <v>0</v>
      </c>
      <c r="AW20" s="289">
        <f>SUM(AW12:AW19)</f>
        <v>0</v>
      </c>
      <c r="AX20" s="289"/>
      <c r="AY20" s="289">
        <f>SUM(AY12:AY19)</f>
        <v>0</v>
      </c>
      <c r="AZ20" s="289">
        <f>SUM(AZ12:AZ19)</f>
        <v>0</v>
      </c>
      <c r="BA20" s="289"/>
      <c r="BB20" s="289">
        <f>SUM(BB12:BB19)</f>
        <v>0</v>
      </c>
      <c r="BC20" s="289">
        <f>SUM(BC12:BC19)</f>
        <v>0</v>
      </c>
      <c r="BD20" s="289"/>
      <c r="BE20" s="289">
        <f>SUM(BE12:BE19)</f>
        <v>0</v>
      </c>
      <c r="BF20" s="289">
        <f>SUM(BF12:BF19)</f>
        <v>0</v>
      </c>
      <c r="BG20" s="289"/>
      <c r="BH20" s="289">
        <f>SUM(BH12:BH19)</f>
        <v>0</v>
      </c>
      <c r="BI20" s="289">
        <f>SUM(BI12:BI19)</f>
        <v>0</v>
      </c>
      <c r="BJ20" s="289"/>
    </row>
    <row r="21" spans="2:62">
      <c r="B21" s="23"/>
      <c r="C21" s="23"/>
      <c r="D21" s="23"/>
      <c r="E21" s="23"/>
    </row>
    <row r="22" spans="2:62">
      <c r="B22" s="340" t="s">
        <v>511</v>
      </c>
      <c r="C22" s="23"/>
      <c r="D22" s="23"/>
      <c r="E22" s="23"/>
    </row>
    <row r="23" spans="2:62">
      <c r="B23" s="23"/>
      <c r="C23" s="23"/>
      <c r="D23" s="23"/>
      <c r="E23" s="23"/>
    </row>
    <row r="24" spans="2:62">
      <c r="B24" s="23"/>
      <c r="C24" s="23"/>
      <c r="D24" s="23"/>
      <c r="E24" s="23"/>
    </row>
    <row r="25" spans="2:62">
      <c r="B25" s="23"/>
      <c r="C25" s="23"/>
      <c r="D25" s="23"/>
      <c r="E25" s="23"/>
    </row>
    <row r="26" spans="2:62">
      <c r="B26" s="23"/>
      <c r="C26" s="23"/>
      <c r="D26" s="23"/>
      <c r="E26" s="23"/>
    </row>
    <row r="27" spans="2:62">
      <c r="B27" s="23"/>
      <c r="C27" s="23"/>
      <c r="D27" s="23"/>
      <c r="E27" s="23"/>
    </row>
    <row r="28" spans="2:62">
      <c r="B28" s="23"/>
      <c r="C28" s="23"/>
      <c r="D28" s="23"/>
      <c r="E28" s="23"/>
    </row>
    <row r="29" spans="2:62">
      <c r="B29" s="23"/>
      <c r="C29" s="23"/>
      <c r="D29" s="23"/>
      <c r="E29" s="23"/>
    </row>
    <row r="30" spans="2:62">
      <c r="B30" s="23"/>
      <c r="C30" s="23"/>
      <c r="D30" s="23"/>
      <c r="E30" s="23"/>
    </row>
    <row r="31" spans="2:62">
      <c r="B31" s="23"/>
      <c r="C31" s="23"/>
      <c r="D31" s="23"/>
      <c r="E31" s="23"/>
    </row>
    <row r="32" spans="2:62" ht="15">
      <c r="B32" s="25"/>
      <c r="C32" s="23"/>
      <c r="D32" s="23"/>
      <c r="E32" s="23"/>
    </row>
    <row r="33" spans="2:5" ht="15">
      <c r="B33" s="25"/>
      <c r="C33" s="25"/>
      <c r="D33" s="25"/>
      <c r="E33" s="25"/>
    </row>
    <row r="34" spans="2:5" ht="15">
      <c r="B34" s="25"/>
      <c r="C34" s="25"/>
      <c r="D34" s="25"/>
      <c r="E34" s="25"/>
    </row>
    <row r="35" spans="2:5" ht="15">
      <c r="B35" s="25"/>
      <c r="C35" s="25"/>
      <c r="D35" s="25"/>
      <c r="E35" s="25"/>
    </row>
    <row r="36" spans="2:5" ht="15">
      <c r="B36" s="25"/>
      <c r="C36" s="25"/>
      <c r="D36" s="25"/>
      <c r="E36" s="25"/>
    </row>
    <row r="37" spans="2:5" ht="15">
      <c r="B37" s="25"/>
      <c r="C37" s="25"/>
      <c r="D37" s="25"/>
      <c r="E37" s="25"/>
    </row>
    <row r="38" spans="2:5" ht="15">
      <c r="B38" s="25"/>
      <c r="C38" s="25"/>
      <c r="D38" s="25"/>
      <c r="E38" s="25"/>
    </row>
    <row r="39" spans="2:5" ht="15">
      <c r="B39" s="25"/>
      <c r="C39" s="25"/>
      <c r="D39" s="25"/>
      <c r="E39" s="25"/>
    </row>
    <row r="40" spans="2:5" ht="15">
      <c r="B40" s="25"/>
      <c r="C40" s="25"/>
      <c r="D40" s="25"/>
      <c r="E40" s="25"/>
    </row>
    <row r="41" spans="2:5" ht="15">
      <c r="B41" s="25"/>
      <c r="C41" s="25"/>
      <c r="D41" s="25"/>
      <c r="E41" s="25"/>
    </row>
    <row r="42" spans="2:5" ht="15">
      <c r="B42" s="25"/>
      <c r="C42" s="25"/>
      <c r="D42" s="25"/>
      <c r="E42" s="25"/>
    </row>
    <row r="43" spans="2:5" ht="15">
      <c r="B43" s="25"/>
      <c r="C43" s="25"/>
      <c r="D43" s="25"/>
      <c r="E43" s="25"/>
    </row>
    <row r="44" spans="2:5" ht="15">
      <c r="B44" s="25"/>
      <c r="C44" s="25"/>
      <c r="D44" s="25"/>
      <c r="E44" s="25"/>
    </row>
    <row r="45" spans="2:5" ht="15">
      <c r="B45" s="25"/>
      <c r="C45" s="25"/>
      <c r="D45" s="25"/>
      <c r="E45" s="25"/>
    </row>
    <row r="46" spans="2:5" ht="15">
      <c r="B46" s="25"/>
      <c r="C46" s="25"/>
      <c r="D46" s="25"/>
      <c r="E46" s="25"/>
    </row>
    <row r="47" spans="2:5" ht="15">
      <c r="B47" s="25"/>
      <c r="C47" s="25"/>
      <c r="D47" s="25"/>
      <c r="E47" s="25"/>
    </row>
    <row r="48" spans="2:5" ht="15">
      <c r="B48" s="25"/>
      <c r="C48" s="25"/>
      <c r="D48" s="25"/>
      <c r="E48" s="25"/>
    </row>
    <row r="49" spans="2:5" ht="15">
      <c r="B49" s="25"/>
      <c r="C49" s="25"/>
      <c r="D49" s="25"/>
      <c r="E49" s="25"/>
    </row>
    <row r="50" spans="2:5" ht="15">
      <c r="B50" s="25"/>
      <c r="C50" s="25"/>
      <c r="D50" s="25"/>
      <c r="E50" s="25"/>
    </row>
    <row r="51" spans="2:5" ht="15">
      <c r="B51" s="25"/>
      <c r="C51" s="25"/>
      <c r="D51" s="25"/>
      <c r="E51" s="25"/>
    </row>
    <row r="52" spans="2:5" ht="15">
      <c r="B52" s="25"/>
      <c r="C52" s="25"/>
      <c r="D52" s="25"/>
      <c r="E52" s="25"/>
    </row>
    <row r="53" spans="2:5" ht="15">
      <c r="B53" s="25"/>
      <c r="C53" s="25"/>
      <c r="D53" s="25"/>
      <c r="E53" s="25"/>
    </row>
    <row r="54" spans="2:5" ht="15">
      <c r="B54" s="25"/>
      <c r="C54" s="25"/>
      <c r="D54" s="25"/>
      <c r="E54" s="25"/>
    </row>
    <row r="55" spans="2:5" ht="15">
      <c r="B55" s="25"/>
      <c r="C55" s="25"/>
      <c r="D55" s="25"/>
      <c r="E55" s="25"/>
    </row>
    <row r="56" spans="2:5" ht="15">
      <c r="B56" s="25"/>
      <c r="C56" s="25"/>
      <c r="D56" s="25"/>
      <c r="E56" s="25"/>
    </row>
    <row r="57" spans="2:5" ht="15">
      <c r="B57" s="25"/>
      <c r="C57" s="25"/>
      <c r="D57" s="25"/>
      <c r="E57" s="25"/>
    </row>
    <row r="58" spans="2:5" ht="15">
      <c r="B58" s="25"/>
      <c r="C58" s="25"/>
      <c r="D58" s="25"/>
      <c r="E58" s="25"/>
    </row>
    <row r="59" spans="2:5" ht="15">
      <c r="B59" s="25"/>
      <c r="C59" s="25"/>
      <c r="D59" s="25"/>
      <c r="E59" s="25"/>
    </row>
    <row r="60" spans="2:5" ht="15">
      <c r="B60" s="25"/>
      <c r="C60" s="25"/>
      <c r="D60" s="25"/>
      <c r="E60" s="25"/>
    </row>
    <row r="61" spans="2:5" ht="15">
      <c r="B61" s="25"/>
      <c r="C61" s="25"/>
      <c r="D61" s="25"/>
      <c r="E61" s="25"/>
    </row>
    <row r="62" spans="2:5" ht="15">
      <c r="B62" s="25"/>
      <c r="C62" s="25"/>
      <c r="D62" s="25"/>
      <c r="E62" s="25"/>
    </row>
    <row r="63" spans="2:5" ht="15">
      <c r="B63" s="25"/>
      <c r="C63" s="25"/>
      <c r="D63" s="25"/>
      <c r="E63" s="25"/>
    </row>
    <row r="64" spans="2:5" ht="15">
      <c r="B64" s="25"/>
      <c r="C64" s="25"/>
      <c r="D64" s="25"/>
      <c r="E64" s="25"/>
    </row>
    <row r="65" spans="2:5" ht="15">
      <c r="B65" s="25"/>
      <c r="C65" s="25"/>
      <c r="D65" s="25"/>
      <c r="E65" s="25"/>
    </row>
    <row r="66" spans="2:5" ht="15">
      <c r="B66" s="25"/>
      <c r="C66" s="25"/>
      <c r="D66" s="25"/>
      <c r="E66" s="25"/>
    </row>
    <row r="67" spans="2:5" ht="15">
      <c r="B67" s="25"/>
      <c r="C67" s="25"/>
      <c r="D67" s="25"/>
      <c r="E67" s="25"/>
    </row>
    <row r="68" spans="2:5" ht="15">
      <c r="B68" s="25"/>
      <c r="C68" s="25"/>
      <c r="D68" s="25"/>
      <c r="E68" s="25"/>
    </row>
    <row r="69" spans="2:5" ht="15">
      <c r="B69" s="25"/>
      <c r="C69" s="25"/>
      <c r="D69" s="25"/>
      <c r="E69" s="25"/>
    </row>
    <row r="70" spans="2:5" ht="15">
      <c r="B70" s="25"/>
      <c r="C70" s="25"/>
      <c r="D70" s="25"/>
      <c r="E70" s="25"/>
    </row>
    <row r="71" spans="2:5" ht="15">
      <c r="B71" s="25"/>
      <c r="C71" s="25"/>
      <c r="D71" s="25"/>
      <c r="E71" s="25"/>
    </row>
    <row r="72" spans="2:5" ht="15">
      <c r="B72" s="25"/>
      <c r="C72" s="25"/>
      <c r="D72" s="25"/>
      <c r="E72" s="25"/>
    </row>
    <row r="73" spans="2:5" ht="15">
      <c r="B73" s="25"/>
      <c r="C73" s="25"/>
      <c r="D73" s="25"/>
      <c r="E73" s="25"/>
    </row>
    <row r="74" spans="2:5" ht="15">
      <c r="B74" s="25"/>
      <c r="C74" s="25"/>
      <c r="D74" s="25"/>
      <c r="E74" s="25"/>
    </row>
    <row r="75" spans="2:5" ht="15">
      <c r="B75" s="25"/>
      <c r="C75" s="25"/>
      <c r="D75" s="25"/>
      <c r="E75" s="25"/>
    </row>
    <row r="76" spans="2:5" ht="15">
      <c r="B76" s="25"/>
      <c r="C76" s="25"/>
      <c r="D76" s="25"/>
      <c r="E76" s="25"/>
    </row>
    <row r="77" spans="2:5" ht="15">
      <c r="B77" s="25"/>
      <c r="C77" s="25"/>
      <c r="D77" s="25"/>
      <c r="E77" s="25"/>
    </row>
    <row r="78" spans="2:5" ht="15">
      <c r="B78" s="25"/>
      <c r="C78" s="25"/>
      <c r="D78" s="25"/>
      <c r="E78" s="25"/>
    </row>
    <row r="79" spans="2:5" ht="15">
      <c r="B79" s="25"/>
      <c r="C79" s="25"/>
      <c r="D79" s="25"/>
      <c r="E79" s="25"/>
    </row>
    <row r="80" spans="2:5" ht="15">
      <c r="B80" s="25"/>
      <c r="C80" s="25"/>
      <c r="D80" s="25"/>
      <c r="E80" s="25"/>
    </row>
    <row r="81" spans="2:5" ht="15">
      <c r="B81" s="25"/>
      <c r="C81" s="25"/>
      <c r="D81" s="25"/>
      <c r="E81" s="25"/>
    </row>
    <row r="82" spans="2:5" ht="15">
      <c r="B82" s="25"/>
      <c r="C82" s="25"/>
      <c r="D82" s="25"/>
      <c r="E82" s="25"/>
    </row>
    <row r="83" spans="2:5" ht="15">
      <c r="B83" s="25"/>
      <c r="C83" s="25"/>
      <c r="D83" s="25"/>
      <c r="E83" s="25"/>
    </row>
    <row r="84" spans="2:5" ht="15">
      <c r="B84" s="25"/>
      <c r="C84" s="25"/>
      <c r="D84" s="25"/>
      <c r="E84" s="25"/>
    </row>
    <row r="85" spans="2:5" ht="15">
      <c r="B85" s="25"/>
      <c r="C85" s="25"/>
      <c r="D85" s="25"/>
      <c r="E85" s="25"/>
    </row>
    <row r="86" spans="2:5" ht="15">
      <c r="B86" s="25"/>
      <c r="C86" s="25"/>
      <c r="D86" s="25"/>
      <c r="E86" s="25"/>
    </row>
    <row r="87" spans="2:5" ht="15">
      <c r="B87" s="25"/>
      <c r="C87" s="25"/>
      <c r="D87" s="25"/>
      <c r="E87" s="25"/>
    </row>
    <row r="88" spans="2:5" ht="15">
      <c r="B88" s="25"/>
      <c r="C88" s="25"/>
      <c r="D88" s="25"/>
      <c r="E88" s="25"/>
    </row>
    <row r="89" spans="2:5" ht="15">
      <c r="B89" s="25"/>
      <c r="C89" s="25"/>
      <c r="D89" s="25"/>
      <c r="E89" s="25"/>
    </row>
    <row r="90" spans="2:5" ht="15">
      <c r="B90" s="25"/>
      <c r="C90" s="25"/>
      <c r="D90" s="25"/>
      <c r="E90" s="25"/>
    </row>
    <row r="91" spans="2:5" ht="15">
      <c r="B91" s="25"/>
      <c r="C91" s="25"/>
      <c r="D91" s="25"/>
      <c r="E91" s="25"/>
    </row>
    <row r="92" spans="2:5" ht="15">
      <c r="B92" s="25"/>
      <c r="C92" s="25"/>
      <c r="D92" s="25"/>
      <c r="E92" s="25"/>
    </row>
    <row r="93" spans="2:5" ht="15">
      <c r="B93" s="25"/>
      <c r="C93" s="25"/>
      <c r="D93" s="25"/>
      <c r="E93" s="25"/>
    </row>
    <row r="94" spans="2:5" ht="15">
      <c r="B94" s="25"/>
      <c r="C94" s="25"/>
      <c r="D94" s="25"/>
      <c r="E94" s="25"/>
    </row>
    <row r="95" spans="2:5" ht="15">
      <c r="B95" s="25"/>
      <c r="C95" s="25"/>
      <c r="D95" s="25"/>
      <c r="E95" s="25"/>
    </row>
    <row r="96" spans="2:5" ht="15">
      <c r="B96" s="25"/>
      <c r="C96" s="25"/>
      <c r="D96" s="25"/>
      <c r="E96" s="25"/>
    </row>
    <row r="97" spans="2:5" ht="15">
      <c r="B97" s="25"/>
      <c r="C97" s="25"/>
      <c r="D97" s="25"/>
      <c r="E97" s="25"/>
    </row>
    <row r="98" spans="2:5" ht="15">
      <c r="B98" s="25"/>
      <c r="C98" s="25"/>
      <c r="D98" s="25"/>
      <c r="E98" s="25"/>
    </row>
    <row r="99" spans="2:5" ht="15">
      <c r="B99" s="25"/>
      <c r="C99" s="25"/>
      <c r="D99" s="25"/>
      <c r="E99" s="25"/>
    </row>
    <row r="100" spans="2:5" ht="15">
      <c r="B100" s="25"/>
      <c r="C100" s="25"/>
      <c r="D100" s="25"/>
      <c r="E100" s="25"/>
    </row>
    <row r="101" spans="2:5" ht="15">
      <c r="B101" s="25"/>
      <c r="C101" s="25"/>
      <c r="D101" s="25"/>
      <c r="E101" s="25"/>
    </row>
    <row r="102" spans="2:5" ht="15">
      <c r="B102" s="25"/>
      <c r="C102" s="25"/>
      <c r="D102" s="25"/>
      <c r="E102" s="25"/>
    </row>
    <row r="103" spans="2:5" ht="15">
      <c r="B103" s="25"/>
      <c r="C103" s="25"/>
      <c r="D103" s="25"/>
      <c r="E103" s="25"/>
    </row>
    <row r="104" spans="2:5" ht="15">
      <c r="B104" s="25"/>
      <c r="C104" s="25"/>
      <c r="D104" s="25"/>
      <c r="E104" s="25"/>
    </row>
    <row r="105" spans="2:5" ht="15">
      <c r="B105" s="25"/>
      <c r="C105" s="25"/>
      <c r="D105" s="25"/>
      <c r="E105" s="25"/>
    </row>
    <row r="106" spans="2:5" ht="15">
      <c r="B106" s="25"/>
      <c r="C106" s="25"/>
      <c r="D106" s="25"/>
      <c r="E106" s="25"/>
    </row>
    <row r="107" spans="2:5" ht="15">
      <c r="B107" s="25"/>
      <c r="C107" s="25"/>
      <c r="D107" s="25"/>
      <c r="E107" s="25"/>
    </row>
    <row r="108" spans="2:5" ht="15">
      <c r="B108" s="25"/>
      <c r="C108" s="25"/>
      <c r="D108" s="25"/>
      <c r="E108" s="25"/>
    </row>
    <row r="109" spans="2:5" ht="15">
      <c r="B109" s="25"/>
      <c r="C109" s="25"/>
      <c r="D109" s="25"/>
      <c r="E109" s="25"/>
    </row>
    <row r="110" spans="2:5" ht="15">
      <c r="B110" s="25"/>
      <c r="C110" s="25"/>
      <c r="D110" s="25"/>
      <c r="E110" s="25"/>
    </row>
    <row r="111" spans="2:5" ht="15">
      <c r="C111" s="25"/>
      <c r="D111" s="25"/>
      <c r="E111" s="25"/>
    </row>
  </sheetData>
  <mergeCells count="35">
    <mergeCell ref="BE8:BJ8"/>
    <mergeCell ref="AY8:BD8"/>
    <mergeCell ref="AS8:AX8"/>
    <mergeCell ref="AM8:AR8"/>
    <mergeCell ref="BH9:BJ9"/>
    <mergeCell ref="AM9:AO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L7:R8"/>
    <mergeCell ref="F11:K11"/>
    <mergeCell ref="AF8:AK8"/>
    <mergeCell ref="I9:K9"/>
    <mergeCell ref="Z8:AE8"/>
    <mergeCell ref="T8:Y8"/>
    <mergeCell ref="AF9:AH9"/>
    <mergeCell ref="W9:Y9"/>
    <mergeCell ref="F9:H9"/>
    <mergeCell ref="M9:O9"/>
    <mergeCell ref="P9:R9"/>
    <mergeCell ref="T9:V9"/>
    <mergeCell ref="Z9:AB9"/>
    <mergeCell ref="AC9:AE9"/>
  </mergeCells>
  <pageMargins left="0.75" right="0.75" top="1" bottom="1" header="0.5" footer="0.5"/>
  <pageSetup paperSize="9" scale="18" orientation="landscape" verticalDpi="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tabColor rgb="FF009999"/>
  </sheetPr>
  <dimension ref="B1:I13"/>
  <sheetViews>
    <sheetView zoomScaleNormal="100" workbookViewId="0"/>
  </sheetViews>
  <sheetFormatPr defaultColWidth="9.140625" defaultRowHeight="12.75"/>
  <cols>
    <col min="1" max="1" width="12" style="16" customWidth="1"/>
    <col min="2" max="2" width="34.140625" style="16" customWidth="1"/>
    <col min="3" max="3" width="25.5703125" style="16" customWidth="1"/>
    <col min="4" max="4" width="50.140625" style="16" customWidth="1"/>
    <col min="5" max="5" width="20.140625" style="16" customWidth="1"/>
    <col min="6" max="6" width="5.85546875" style="16" customWidth="1"/>
    <col min="7" max="9" width="19.85546875" style="16" customWidth="1"/>
    <col min="10" max="10" width="18.140625" style="16" customWidth="1"/>
    <col min="11" max="16384" width="9.140625" style="16"/>
  </cols>
  <sheetData>
    <row r="1" spans="2:9" ht="20.25">
      <c r="B1" s="17" t="s">
        <v>238</v>
      </c>
      <c r="C1" s="15"/>
      <c r="D1" s="15"/>
      <c r="E1" s="15"/>
      <c r="F1" s="15"/>
      <c r="G1" s="15"/>
      <c r="H1" s="15"/>
      <c r="I1" s="15"/>
    </row>
    <row r="2" spans="2:9" ht="15">
      <c r="B2" s="45" t="str">
        <f>Tradingname</f>
        <v>APA OPERATIONS PTY LIMITED</v>
      </c>
      <c r="C2" s="46"/>
    </row>
    <row r="3" spans="2:9" ht="18" customHeight="1">
      <c r="B3" s="47" t="s">
        <v>240</v>
      </c>
      <c r="C3" s="48" t="str">
        <f>TEXT(Yearstart,"dd/mm/yyyy")&amp;" to "&amp;TEXT(Yearending,"dd/mm/yyyy")</f>
        <v>01/07/2024 to 30/06/2025</v>
      </c>
      <c r="D3" s="41"/>
      <c r="E3" s="41"/>
    </row>
    <row r="4" spans="2:9" ht="20.25">
      <c r="B4" s="14"/>
    </row>
    <row r="5" spans="2:9" ht="15.75">
      <c r="B5" s="26" t="s">
        <v>239</v>
      </c>
    </row>
    <row r="6" spans="2:9">
      <c r="B6" s="18"/>
      <c r="C6" s="21"/>
      <c r="D6" s="21"/>
      <c r="E6" s="21"/>
      <c r="G6" s="27"/>
      <c r="H6" s="23"/>
      <c r="I6" s="23"/>
    </row>
    <row r="7" spans="2:9" ht="57" customHeight="1">
      <c r="B7" s="499" t="s">
        <v>138</v>
      </c>
      <c r="C7" s="500"/>
      <c r="D7" s="500"/>
      <c r="E7" s="501"/>
    </row>
    <row r="8" spans="2:9" ht="13.5" customHeight="1">
      <c r="B8" s="502"/>
      <c r="C8" s="503"/>
      <c r="D8" s="503"/>
      <c r="E8" s="504"/>
    </row>
    <row r="9" spans="2:9" ht="13.5" customHeight="1">
      <c r="B9" s="498"/>
      <c r="C9" s="498"/>
      <c r="D9" s="498"/>
      <c r="E9" s="498"/>
    </row>
    <row r="10" spans="2:9" ht="13.5" customHeight="1">
      <c r="B10" s="498"/>
      <c r="C10" s="498"/>
      <c r="D10" s="498"/>
      <c r="E10" s="498"/>
    </row>
    <row r="11" spans="2:9" ht="13.5" customHeight="1">
      <c r="B11" s="498"/>
      <c r="C11" s="498"/>
      <c r="D11" s="498"/>
      <c r="E11" s="498"/>
    </row>
    <row r="12" spans="2:9" ht="13.5" customHeight="1">
      <c r="B12" s="498"/>
      <c r="C12" s="498"/>
      <c r="D12" s="498"/>
      <c r="E12" s="498"/>
    </row>
    <row r="13" spans="2:9" ht="13.5" customHeight="1">
      <c r="B13" s="498"/>
      <c r="C13" s="498"/>
      <c r="D13" s="498"/>
      <c r="E13" s="498"/>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5">
    <tabColor rgb="FFFFE9D9"/>
  </sheetPr>
  <dimension ref="A1"/>
  <sheetViews>
    <sheetView zoomScaleNormal="100" workbookViewId="0"/>
  </sheetViews>
  <sheetFormatPr defaultColWidth="9" defaultRowHeight="12.75"/>
  <cols>
    <col min="1" max="16384" width="9" style="345"/>
  </cols>
  <sheetData/>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6"/>
  <dimension ref="B1:K25"/>
  <sheetViews>
    <sheetView zoomScaleNormal="100" workbookViewId="0"/>
  </sheetViews>
  <sheetFormatPr defaultColWidth="9.140625" defaultRowHeight="12.75"/>
  <cols>
    <col min="1" max="1" width="11.85546875" style="16" customWidth="1"/>
    <col min="2" max="2" width="22.42578125" style="16" customWidth="1"/>
    <col min="3" max="11" width="14.42578125" style="16" customWidth="1"/>
    <col min="12" max="16384" width="9.140625" style="16"/>
  </cols>
  <sheetData>
    <row r="1" spans="2:11" ht="20.25">
      <c r="B1" s="17" t="s">
        <v>230</v>
      </c>
      <c r="C1" s="15"/>
      <c r="D1" s="15"/>
    </row>
    <row r="2" spans="2:11" ht="15">
      <c r="B2" s="45" t="str">
        <f>Tradingname</f>
        <v>APA OPERATIONS PTY LIMITED</v>
      </c>
      <c r="C2" s="46"/>
    </row>
    <row r="3" spans="2:11" ht="15.75" customHeight="1">
      <c r="B3" s="47" t="s">
        <v>181</v>
      </c>
      <c r="C3" s="48">
        <f>Yearending</f>
        <v>45838</v>
      </c>
      <c r="D3" s="41"/>
    </row>
    <row r="4" spans="2:11" ht="20.25">
      <c r="B4" s="14"/>
    </row>
    <row r="5" spans="2:11">
      <c r="B5" s="378" t="s">
        <v>645</v>
      </c>
      <c r="C5" s="350"/>
      <c r="D5" s="350"/>
      <c r="E5" s="350"/>
      <c r="F5" s="350"/>
      <c r="G5" s="350"/>
      <c r="H5" s="350"/>
      <c r="I5" s="350"/>
      <c r="J5" s="350"/>
      <c r="K5" s="350"/>
    </row>
    <row r="6" spans="2:11" ht="13.5" thickBot="1">
      <c r="C6" s="350"/>
      <c r="D6" s="350"/>
      <c r="E6" s="350"/>
      <c r="F6" s="350"/>
      <c r="G6" s="350"/>
      <c r="H6" s="350"/>
      <c r="I6" s="350"/>
      <c r="J6" s="350"/>
      <c r="K6" s="350"/>
    </row>
    <row r="7" spans="2:11" s="388" customFormat="1" ht="41.25" customHeight="1" thickBot="1">
      <c r="B7" s="389" t="s">
        <v>278</v>
      </c>
      <c r="C7" s="517" t="s">
        <v>1806</v>
      </c>
      <c r="D7" s="518"/>
      <c r="E7" s="518"/>
      <c r="F7" s="518"/>
      <c r="G7" s="518"/>
      <c r="H7" s="518"/>
      <c r="I7" s="518"/>
      <c r="J7" s="518"/>
      <c r="K7" s="519"/>
    </row>
    <row r="8" spans="2:11" ht="20.100000000000001" customHeight="1" thickBot="1">
      <c r="B8" s="379">
        <v>1.1000000000000001</v>
      </c>
      <c r="C8" s="526" t="s">
        <v>646</v>
      </c>
      <c r="D8" s="527"/>
      <c r="E8" s="527"/>
      <c r="F8" s="527"/>
      <c r="G8" s="527"/>
      <c r="H8" s="527"/>
      <c r="I8" s="527"/>
      <c r="J8" s="527"/>
      <c r="K8" s="528"/>
    </row>
    <row r="9" spans="2:11" ht="39.75" customHeight="1" thickBot="1">
      <c r="B9" s="379">
        <v>1.2</v>
      </c>
      <c r="C9" s="526" t="s">
        <v>647</v>
      </c>
      <c r="D9" s="527"/>
      <c r="E9" s="527"/>
      <c r="F9" s="527"/>
      <c r="G9" s="527"/>
      <c r="H9" s="527"/>
      <c r="I9" s="527"/>
      <c r="J9" s="527"/>
      <c r="K9" s="528"/>
    </row>
    <row r="10" spans="2:11" ht="39" customHeight="1" thickBot="1">
      <c r="B10" s="405" t="s">
        <v>372</v>
      </c>
      <c r="C10" s="526" t="s">
        <v>677</v>
      </c>
      <c r="D10" s="527"/>
      <c r="E10" s="527"/>
      <c r="F10" s="527"/>
      <c r="G10" s="527"/>
      <c r="H10" s="527"/>
      <c r="I10" s="527"/>
      <c r="J10" s="527"/>
      <c r="K10" s="528"/>
    </row>
    <row r="11" spans="2:11" ht="30.75" customHeight="1" thickBot="1">
      <c r="B11" s="390">
        <v>3.1</v>
      </c>
      <c r="C11" s="526" t="s">
        <v>671</v>
      </c>
      <c r="D11" s="527"/>
      <c r="E11" s="527"/>
      <c r="F11" s="527"/>
      <c r="G11" s="527"/>
      <c r="H11" s="527"/>
      <c r="I11" s="527"/>
      <c r="J11" s="527"/>
      <c r="K11" s="528"/>
    </row>
    <row r="12" spans="2:11" ht="51" customHeight="1" thickBot="1">
      <c r="B12" s="389" t="s">
        <v>276</v>
      </c>
      <c r="C12" s="526" t="s">
        <v>1804</v>
      </c>
      <c r="D12" s="527"/>
      <c r="E12" s="527"/>
      <c r="F12" s="527"/>
      <c r="G12" s="527"/>
      <c r="H12" s="527"/>
      <c r="I12" s="527"/>
      <c r="J12" s="527"/>
      <c r="K12" s="528"/>
    </row>
    <row r="13" spans="2:11" ht="32.25" customHeight="1">
      <c r="B13" s="520" t="s">
        <v>260</v>
      </c>
      <c r="C13" s="523" t="s">
        <v>1805</v>
      </c>
      <c r="D13" s="524"/>
      <c r="E13" s="524"/>
      <c r="F13" s="524"/>
      <c r="G13" s="524"/>
      <c r="H13" s="524"/>
      <c r="I13" s="524"/>
      <c r="J13" s="524"/>
      <c r="K13" s="525"/>
    </row>
    <row r="14" spans="2:11" ht="16.5" thickBot="1">
      <c r="B14" s="522"/>
      <c r="C14" s="505" t="s">
        <v>678</v>
      </c>
      <c r="D14" s="506"/>
      <c r="E14" s="506"/>
      <c r="F14" s="506"/>
      <c r="G14" s="506"/>
      <c r="H14" s="506"/>
      <c r="I14" s="506"/>
      <c r="J14" s="506"/>
      <c r="K14" s="507"/>
    </row>
    <row r="15" spans="2:11" ht="15.75" customHeight="1">
      <c r="B15" s="510" t="s">
        <v>287</v>
      </c>
      <c r="C15" s="517" t="s">
        <v>648</v>
      </c>
      <c r="D15" s="518"/>
      <c r="E15" s="518"/>
      <c r="F15" s="518"/>
      <c r="G15" s="518"/>
      <c r="H15" s="518"/>
      <c r="I15" s="518"/>
      <c r="J15" s="518"/>
      <c r="K15" s="519"/>
    </row>
    <row r="16" spans="2:11" ht="18" customHeight="1" thickBot="1">
      <c r="B16" s="522"/>
      <c r="C16" s="505" t="s">
        <v>649</v>
      </c>
      <c r="D16" s="506"/>
      <c r="E16" s="506"/>
      <c r="F16" s="506"/>
      <c r="G16" s="506"/>
      <c r="H16" s="506"/>
      <c r="I16" s="506"/>
      <c r="J16" s="506"/>
      <c r="K16" s="507"/>
    </row>
    <row r="17" spans="2:11" ht="14.1" customHeight="1">
      <c r="B17" s="510">
        <v>3.4</v>
      </c>
      <c r="C17" s="517" t="s">
        <v>672</v>
      </c>
      <c r="D17" s="518"/>
      <c r="E17" s="518"/>
      <c r="F17" s="518"/>
      <c r="G17" s="518"/>
      <c r="H17" s="518"/>
      <c r="I17" s="518"/>
      <c r="J17" s="518"/>
      <c r="K17" s="519"/>
    </row>
    <row r="18" spans="2:11" ht="18" customHeight="1" thickBot="1">
      <c r="B18" s="511"/>
      <c r="C18" s="505"/>
      <c r="D18" s="506"/>
      <c r="E18" s="506"/>
      <c r="F18" s="506"/>
      <c r="G18" s="506"/>
      <c r="H18" s="506"/>
      <c r="I18" s="506"/>
      <c r="J18" s="506"/>
      <c r="K18" s="507"/>
    </row>
    <row r="19" spans="2:11" ht="18" customHeight="1">
      <c r="B19" s="520">
        <v>4.0999999999999996</v>
      </c>
      <c r="C19" s="515" t="s">
        <v>650</v>
      </c>
      <c r="D19" s="515"/>
      <c r="E19" s="515"/>
      <c r="F19" s="515"/>
      <c r="G19" s="515"/>
      <c r="H19" s="515"/>
      <c r="I19" s="515"/>
      <c r="J19" s="515"/>
      <c r="K19" s="516"/>
    </row>
    <row r="20" spans="2:11" ht="18" customHeight="1">
      <c r="B20" s="511"/>
      <c r="C20" s="512" t="s">
        <v>682</v>
      </c>
      <c r="D20" s="513"/>
      <c r="E20" s="513"/>
      <c r="F20" s="513"/>
      <c r="G20" s="513"/>
      <c r="H20" s="513"/>
      <c r="I20" s="513"/>
      <c r="J20" s="513"/>
      <c r="K20" s="514"/>
    </row>
    <row r="21" spans="2:11" ht="88.5" customHeight="1">
      <c r="B21" s="511"/>
      <c r="C21" s="512" t="s">
        <v>679</v>
      </c>
      <c r="D21" s="513"/>
      <c r="E21" s="513"/>
      <c r="F21" s="513"/>
      <c r="G21" s="513"/>
      <c r="H21" s="513"/>
      <c r="I21" s="513"/>
      <c r="J21" s="513"/>
      <c r="K21" s="514"/>
    </row>
    <row r="22" spans="2:11" ht="39" customHeight="1">
      <c r="B22" s="511"/>
      <c r="C22" s="512" t="s">
        <v>680</v>
      </c>
      <c r="D22" s="513"/>
      <c r="E22" s="513"/>
      <c r="F22" s="513"/>
      <c r="G22" s="513"/>
      <c r="H22" s="513"/>
      <c r="I22" s="513"/>
      <c r="J22" s="513"/>
      <c r="K22" s="514"/>
    </row>
    <row r="23" spans="2:11" ht="21.75" customHeight="1" thickBot="1">
      <c r="B23" s="521"/>
      <c r="C23" s="513" t="s">
        <v>681</v>
      </c>
      <c r="D23" s="513"/>
      <c r="E23" s="513"/>
      <c r="F23" s="513"/>
      <c r="G23" s="513"/>
      <c r="H23" s="513"/>
      <c r="I23" s="513"/>
      <c r="J23" s="513"/>
      <c r="K23" s="514"/>
    </row>
    <row r="24" spans="2:11" ht="136.5" customHeight="1" thickBot="1">
      <c r="B24" s="402" t="s">
        <v>651</v>
      </c>
      <c r="C24" s="508" t="s">
        <v>673</v>
      </c>
      <c r="D24" s="508"/>
      <c r="E24" s="508"/>
      <c r="F24" s="508"/>
      <c r="G24" s="508"/>
      <c r="H24" s="508"/>
      <c r="I24" s="508"/>
      <c r="J24" s="508"/>
      <c r="K24" s="509"/>
    </row>
    <row r="25" spans="2:11" ht="32.85" customHeight="1" thickBot="1">
      <c r="B25" s="402">
        <v>5.0999999999999996</v>
      </c>
      <c r="C25" s="505" t="s">
        <v>652</v>
      </c>
      <c r="D25" s="506"/>
      <c r="E25" s="506"/>
      <c r="F25" s="506"/>
      <c r="G25" s="506"/>
      <c r="H25" s="506"/>
      <c r="I25" s="506"/>
      <c r="J25" s="506"/>
      <c r="K25" s="507"/>
    </row>
  </sheetData>
  <mergeCells count="22">
    <mergeCell ref="C15:K15"/>
    <mergeCell ref="C12:K12"/>
    <mergeCell ref="B15:B16"/>
    <mergeCell ref="C16:K16"/>
    <mergeCell ref="C8:K8"/>
    <mergeCell ref="C10:K10"/>
    <mergeCell ref="C7:K7"/>
    <mergeCell ref="B13:B14"/>
    <mergeCell ref="C13:K13"/>
    <mergeCell ref="C14:K14"/>
    <mergeCell ref="C11:K11"/>
    <mergeCell ref="C9:K9"/>
    <mergeCell ref="C25:K25"/>
    <mergeCell ref="C24:K24"/>
    <mergeCell ref="B17:B18"/>
    <mergeCell ref="C20:K20"/>
    <mergeCell ref="C19:K19"/>
    <mergeCell ref="C17:K18"/>
    <mergeCell ref="C21:K21"/>
    <mergeCell ref="C22:K22"/>
    <mergeCell ref="C23:K23"/>
    <mergeCell ref="B19:B23"/>
  </mergeCells>
  <pageMargins left="0.25" right="0.25" top="0.75" bottom="0.75" header="0.3" footer="0.3"/>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7">
    <tabColor rgb="FF33CCCC"/>
    <pageSetUpPr fitToPage="1"/>
  </sheetPr>
  <dimension ref="A1:P95"/>
  <sheetViews>
    <sheetView zoomScaleNormal="100" workbookViewId="0"/>
  </sheetViews>
  <sheetFormatPr defaultColWidth="9" defaultRowHeight="12.75"/>
  <cols>
    <col min="1" max="1" width="10.85546875" style="171" customWidth="1"/>
    <col min="2" max="2" width="15.85546875" style="178" customWidth="1"/>
    <col min="3" max="3" width="27.42578125" style="171" customWidth="1"/>
    <col min="4" max="4" width="22.85546875" style="178" customWidth="1"/>
    <col min="5" max="5" width="23.5703125" style="171" customWidth="1"/>
    <col min="6" max="6" width="25.140625" style="171" customWidth="1"/>
    <col min="7" max="7" width="63.85546875" style="171" customWidth="1"/>
    <col min="8" max="8" width="19.140625" style="183" customWidth="1"/>
    <col min="9" max="9" width="16.5703125" style="183" customWidth="1"/>
    <col min="10" max="10" width="12.42578125" style="183" customWidth="1"/>
    <col min="11" max="11" width="9.85546875" style="183" customWidth="1"/>
    <col min="12" max="12" width="9" style="183" customWidth="1"/>
    <col min="13" max="13" width="9" style="183"/>
    <col min="14" max="14" width="11.140625" style="183" customWidth="1"/>
    <col min="15" max="15" width="9" style="183"/>
    <col min="16" max="16" width="82.140625" style="183" customWidth="1"/>
    <col min="17" max="16384" width="9" style="171"/>
  </cols>
  <sheetData>
    <row r="1" spans="1:16" ht="22.35" customHeight="1">
      <c r="H1" s="39"/>
    </row>
    <row r="2" spans="1:16" ht="28.5" customHeight="1">
      <c r="A2" s="189" t="s">
        <v>241</v>
      </c>
      <c r="B2" s="190" t="s">
        <v>242</v>
      </c>
      <c r="C2" s="189" t="s">
        <v>243</v>
      </c>
      <c r="D2" s="189" t="s">
        <v>244</v>
      </c>
      <c r="E2" s="189" t="s">
        <v>245</v>
      </c>
      <c r="F2" s="189" t="s">
        <v>246</v>
      </c>
      <c r="G2" s="189" t="s">
        <v>247</v>
      </c>
      <c r="H2" s="184"/>
      <c r="I2" s="184"/>
      <c r="J2" s="184"/>
      <c r="K2" s="184"/>
      <c r="L2" s="184"/>
      <c r="M2" s="184"/>
      <c r="N2" s="184"/>
      <c r="O2" s="184"/>
      <c r="P2" s="184"/>
    </row>
    <row r="3" spans="1:16" s="174" customFormat="1" ht="25.5">
      <c r="A3" s="172">
        <v>44084</v>
      </c>
      <c r="B3" s="173">
        <v>1</v>
      </c>
      <c r="C3" s="176" t="s">
        <v>250</v>
      </c>
      <c r="D3" s="179"/>
      <c r="E3" s="177"/>
      <c r="F3" s="177" t="s">
        <v>251</v>
      </c>
      <c r="G3" s="177" t="s">
        <v>329</v>
      </c>
      <c r="H3" s="185"/>
      <c r="I3" s="186"/>
      <c r="J3" s="186"/>
      <c r="K3" s="186"/>
      <c r="L3" s="186"/>
      <c r="M3" s="186"/>
      <c r="N3" s="186"/>
      <c r="O3" s="186"/>
      <c r="P3" s="187"/>
    </row>
    <row r="4" spans="1:16" s="174" customFormat="1" ht="25.5">
      <c r="A4" s="172">
        <v>44084</v>
      </c>
      <c r="B4" s="173">
        <f>B3+1</f>
        <v>2</v>
      </c>
      <c r="C4" s="176" t="s">
        <v>252</v>
      </c>
      <c r="D4" s="180">
        <v>2.1</v>
      </c>
      <c r="E4" s="177" t="s">
        <v>253</v>
      </c>
      <c r="F4" s="176" t="s">
        <v>254</v>
      </c>
      <c r="G4" s="177" t="s">
        <v>255</v>
      </c>
      <c r="H4" s="185"/>
      <c r="I4" s="186"/>
      <c r="J4" s="186"/>
      <c r="K4" s="186"/>
      <c r="L4" s="186"/>
      <c r="M4" s="186"/>
      <c r="N4" s="186"/>
      <c r="O4" s="186"/>
      <c r="P4" s="187"/>
    </row>
    <row r="5" spans="1:16" s="174" customFormat="1" ht="25.5">
      <c r="A5" s="172">
        <v>44084</v>
      </c>
      <c r="B5" s="173">
        <f>B4+1</f>
        <v>3</v>
      </c>
      <c r="C5" s="176" t="s">
        <v>521</v>
      </c>
      <c r="D5" s="179">
        <v>3.1</v>
      </c>
      <c r="E5" s="177" t="s">
        <v>256</v>
      </c>
      <c r="F5" s="176" t="s">
        <v>257</v>
      </c>
      <c r="G5" s="177" t="s">
        <v>258</v>
      </c>
      <c r="H5" s="185"/>
      <c r="I5" s="186"/>
      <c r="J5" s="186"/>
      <c r="K5" s="186"/>
      <c r="L5" s="186"/>
      <c r="M5" s="186"/>
      <c r="N5" s="186"/>
      <c r="O5" s="186"/>
      <c r="P5" s="187"/>
    </row>
    <row r="6" spans="1:16" s="174" customFormat="1" ht="25.5">
      <c r="A6" s="172">
        <v>44084</v>
      </c>
      <c r="B6" s="173">
        <f t="shared" ref="B6:B69" si="0">B5+1</f>
        <v>4</v>
      </c>
      <c r="C6" s="176" t="s">
        <v>259</v>
      </c>
      <c r="D6" s="179" t="s">
        <v>260</v>
      </c>
      <c r="E6" s="177" t="s">
        <v>261</v>
      </c>
      <c r="F6" s="176" t="s">
        <v>262</v>
      </c>
      <c r="G6" s="177" t="s">
        <v>263</v>
      </c>
      <c r="H6" s="185"/>
      <c r="I6" s="186"/>
      <c r="J6" s="186"/>
      <c r="K6" s="186"/>
      <c r="L6" s="186"/>
      <c r="M6" s="186"/>
      <c r="N6" s="186"/>
      <c r="O6" s="186"/>
      <c r="P6" s="187"/>
    </row>
    <row r="7" spans="1:16" s="174" customFormat="1" ht="48.75" customHeight="1">
      <c r="A7" s="172">
        <v>44084</v>
      </c>
      <c r="B7" s="173">
        <f t="shared" si="0"/>
        <v>5</v>
      </c>
      <c r="C7" s="176" t="s">
        <v>259</v>
      </c>
      <c r="D7" s="179" t="s">
        <v>260</v>
      </c>
      <c r="E7" s="177" t="s">
        <v>264</v>
      </c>
      <c r="F7" s="176" t="s">
        <v>265</v>
      </c>
      <c r="G7" s="177" t="s">
        <v>266</v>
      </c>
      <c r="H7" s="185"/>
      <c r="I7" s="186"/>
      <c r="J7" s="186"/>
      <c r="K7" s="186"/>
      <c r="L7" s="186"/>
      <c r="M7" s="186"/>
      <c r="N7" s="186"/>
      <c r="O7" s="186"/>
      <c r="P7" s="187"/>
    </row>
    <row r="8" spans="1:16" s="174" customFormat="1" ht="99" customHeight="1">
      <c r="A8" s="172">
        <v>44084</v>
      </c>
      <c r="B8" s="173">
        <f t="shared" si="0"/>
        <v>6</v>
      </c>
      <c r="C8" s="176" t="s">
        <v>259</v>
      </c>
      <c r="D8" s="179" t="s">
        <v>260</v>
      </c>
      <c r="E8" s="177" t="s">
        <v>267</v>
      </c>
      <c r="F8" s="176" t="s">
        <v>268</v>
      </c>
      <c r="G8" s="177" t="s">
        <v>269</v>
      </c>
      <c r="H8" s="185"/>
      <c r="I8" s="186"/>
      <c r="J8" s="186"/>
      <c r="K8" s="186"/>
      <c r="L8" s="186"/>
      <c r="M8" s="186"/>
      <c r="N8" s="186"/>
      <c r="O8" s="186"/>
      <c r="P8" s="187"/>
    </row>
    <row r="9" spans="1:16" s="174" customFormat="1" ht="33" customHeight="1">
      <c r="A9" s="172">
        <v>44084</v>
      </c>
      <c r="B9" s="173">
        <f t="shared" si="0"/>
        <v>7</v>
      </c>
      <c r="C9" s="176" t="s">
        <v>521</v>
      </c>
      <c r="D9" s="179">
        <v>3.1</v>
      </c>
      <c r="E9" s="177" t="s">
        <v>270</v>
      </c>
      <c r="F9" s="176" t="s">
        <v>271</v>
      </c>
      <c r="G9" s="177" t="s">
        <v>272</v>
      </c>
      <c r="H9" s="185"/>
      <c r="I9" s="186"/>
      <c r="J9" s="186"/>
      <c r="K9" s="186"/>
      <c r="L9" s="186"/>
      <c r="M9" s="186"/>
      <c r="N9" s="186"/>
      <c r="O9" s="186"/>
      <c r="P9" s="187"/>
    </row>
    <row r="10" spans="1:16" s="174" customFormat="1">
      <c r="A10" s="172">
        <v>44084</v>
      </c>
      <c r="B10" s="173">
        <f t="shared" si="0"/>
        <v>8</v>
      </c>
      <c r="C10" s="176" t="s">
        <v>521</v>
      </c>
      <c r="D10" s="179">
        <v>3.1</v>
      </c>
      <c r="E10" s="176" t="s">
        <v>332</v>
      </c>
      <c r="F10" s="176" t="s">
        <v>248</v>
      </c>
      <c r="G10" s="177" t="s">
        <v>273</v>
      </c>
      <c r="H10" s="185"/>
      <c r="I10" s="186"/>
      <c r="J10" s="186"/>
      <c r="K10" s="186"/>
      <c r="L10" s="186"/>
      <c r="M10" s="186"/>
      <c r="N10" s="186"/>
      <c r="O10" s="186"/>
      <c r="P10" s="187"/>
    </row>
    <row r="11" spans="1:16" s="174" customFormat="1" ht="38.25">
      <c r="A11" s="172">
        <v>44084</v>
      </c>
      <c r="B11" s="173">
        <f t="shared" si="0"/>
        <v>9</v>
      </c>
      <c r="C11" s="176" t="s">
        <v>521</v>
      </c>
      <c r="D11" s="179">
        <v>3.1</v>
      </c>
      <c r="E11" s="177" t="s">
        <v>274</v>
      </c>
      <c r="F11" s="176" t="s">
        <v>275</v>
      </c>
      <c r="G11" s="177" t="s">
        <v>328</v>
      </c>
      <c r="H11" s="185"/>
      <c r="I11" s="186"/>
      <c r="J11" s="186"/>
      <c r="K11" s="186"/>
      <c r="L11" s="186"/>
      <c r="M11" s="186"/>
      <c r="N11" s="186"/>
      <c r="O11" s="186"/>
      <c r="P11" s="187"/>
    </row>
    <row r="12" spans="1:16" s="174" customFormat="1" ht="12.75" customHeight="1">
      <c r="A12" s="172">
        <v>44084</v>
      </c>
      <c r="B12" s="173">
        <f t="shared" si="0"/>
        <v>10</v>
      </c>
      <c r="C12" s="176" t="s">
        <v>249</v>
      </c>
      <c r="D12" s="179" t="s">
        <v>276</v>
      </c>
      <c r="E12" s="188" t="s">
        <v>330</v>
      </c>
      <c r="F12" s="176" t="s">
        <v>271</v>
      </c>
      <c r="G12" s="177" t="s">
        <v>277</v>
      </c>
      <c r="H12" s="185"/>
      <c r="I12" s="186"/>
      <c r="J12" s="186"/>
      <c r="K12" s="186"/>
      <c r="L12" s="186"/>
      <c r="M12" s="186"/>
      <c r="N12" s="186"/>
      <c r="O12" s="186"/>
      <c r="P12" s="187"/>
    </row>
    <row r="13" spans="1:16" s="174" customFormat="1">
      <c r="A13" s="172">
        <v>44084</v>
      </c>
      <c r="B13" s="173">
        <f t="shared" si="0"/>
        <v>11</v>
      </c>
      <c r="C13" s="176" t="s">
        <v>278</v>
      </c>
      <c r="D13" s="179" t="s">
        <v>160</v>
      </c>
      <c r="E13" s="177" t="s">
        <v>279</v>
      </c>
      <c r="F13" s="176" t="s">
        <v>316</v>
      </c>
      <c r="G13" s="177" t="s">
        <v>280</v>
      </c>
      <c r="H13" s="185"/>
      <c r="I13" s="186"/>
      <c r="J13" s="186"/>
      <c r="K13" s="186"/>
      <c r="L13" s="186"/>
      <c r="M13" s="186"/>
      <c r="N13" s="186"/>
      <c r="O13" s="186"/>
      <c r="P13" s="187"/>
    </row>
    <row r="14" spans="1:16" s="174" customFormat="1" ht="38.25">
      <c r="A14" s="172">
        <v>44084</v>
      </c>
      <c r="B14" s="173">
        <f t="shared" si="0"/>
        <v>12</v>
      </c>
      <c r="C14" s="176" t="s">
        <v>281</v>
      </c>
      <c r="D14" s="179" t="s">
        <v>282</v>
      </c>
      <c r="E14" s="177" t="s">
        <v>283</v>
      </c>
      <c r="F14" s="177" t="s">
        <v>284</v>
      </c>
      <c r="G14" s="177" t="s">
        <v>285</v>
      </c>
      <c r="H14" s="185"/>
      <c r="I14" s="186"/>
      <c r="J14" s="186"/>
      <c r="K14" s="186"/>
      <c r="L14" s="186"/>
      <c r="M14" s="186"/>
      <c r="N14" s="186"/>
      <c r="O14" s="186"/>
      <c r="P14" s="187"/>
    </row>
    <row r="15" spans="1:16" s="174" customFormat="1">
      <c r="A15" s="172">
        <v>44084</v>
      </c>
      <c r="B15" s="173">
        <f t="shared" si="0"/>
        <v>13</v>
      </c>
      <c r="C15" s="176" t="s">
        <v>259</v>
      </c>
      <c r="D15" s="179"/>
      <c r="E15" s="177"/>
      <c r="F15" s="176"/>
      <c r="G15" s="177" t="s">
        <v>333</v>
      </c>
      <c r="H15" s="185"/>
      <c r="I15" s="186"/>
      <c r="J15" s="186"/>
      <c r="K15" s="186"/>
      <c r="L15" s="186"/>
      <c r="M15" s="186"/>
      <c r="N15" s="186"/>
      <c r="O15" s="186"/>
      <c r="P15" s="187"/>
    </row>
    <row r="16" spans="1:16" s="174" customFormat="1">
      <c r="A16" s="172">
        <v>44084</v>
      </c>
      <c r="B16" s="173">
        <f t="shared" si="0"/>
        <v>14</v>
      </c>
      <c r="C16" s="176" t="s">
        <v>286</v>
      </c>
      <c r="D16" s="179" t="s">
        <v>287</v>
      </c>
      <c r="E16" s="177" t="s">
        <v>288</v>
      </c>
      <c r="F16" s="176" t="s">
        <v>289</v>
      </c>
      <c r="G16" s="177" t="s">
        <v>290</v>
      </c>
      <c r="H16" s="185"/>
      <c r="I16" s="186"/>
      <c r="J16" s="186"/>
      <c r="K16" s="186"/>
      <c r="L16" s="186"/>
      <c r="M16" s="186"/>
      <c r="N16" s="186"/>
      <c r="O16" s="186"/>
      <c r="P16" s="187"/>
    </row>
    <row r="17" spans="1:16" s="174" customFormat="1">
      <c r="A17" s="172">
        <v>44084</v>
      </c>
      <c r="B17" s="173">
        <f t="shared" si="0"/>
        <v>15</v>
      </c>
      <c r="C17" s="176" t="s">
        <v>521</v>
      </c>
      <c r="D17" s="179">
        <v>3.1</v>
      </c>
      <c r="E17" s="177" t="s">
        <v>291</v>
      </c>
      <c r="F17" s="176" t="s">
        <v>271</v>
      </c>
      <c r="G17" s="177" t="s">
        <v>334</v>
      </c>
      <c r="H17" s="185"/>
      <c r="I17" s="186"/>
      <c r="J17" s="186"/>
      <c r="K17" s="186"/>
      <c r="L17" s="186"/>
      <c r="M17" s="186"/>
      <c r="N17" s="186"/>
      <c r="O17" s="186"/>
      <c r="P17" s="187"/>
    </row>
    <row r="18" spans="1:16" s="174" customFormat="1">
      <c r="A18" s="172">
        <v>44084</v>
      </c>
      <c r="B18" s="173">
        <f t="shared" si="0"/>
        <v>16</v>
      </c>
      <c r="C18" s="176" t="s">
        <v>521</v>
      </c>
      <c r="D18" s="179">
        <v>3.1</v>
      </c>
      <c r="E18" s="177" t="s">
        <v>292</v>
      </c>
      <c r="F18" s="176" t="s">
        <v>248</v>
      </c>
      <c r="G18" s="177" t="s">
        <v>335</v>
      </c>
      <c r="H18" s="185"/>
      <c r="I18" s="186"/>
      <c r="J18" s="186"/>
      <c r="K18" s="186"/>
      <c r="L18" s="186"/>
      <c r="M18" s="186"/>
      <c r="N18" s="186"/>
      <c r="O18" s="186"/>
      <c r="P18" s="187"/>
    </row>
    <row r="19" spans="1:16" s="174" customFormat="1">
      <c r="A19" s="172">
        <v>44084</v>
      </c>
      <c r="B19" s="173">
        <f t="shared" si="0"/>
        <v>17</v>
      </c>
      <c r="C19" s="176" t="s">
        <v>286</v>
      </c>
      <c r="D19" s="179" t="s">
        <v>260</v>
      </c>
      <c r="E19" s="177" t="s">
        <v>293</v>
      </c>
      <c r="F19" s="176" t="s">
        <v>294</v>
      </c>
      <c r="G19" s="177" t="s">
        <v>336</v>
      </c>
      <c r="H19" s="185"/>
      <c r="I19" s="186"/>
      <c r="J19" s="186"/>
      <c r="K19" s="186"/>
      <c r="L19" s="186"/>
      <c r="M19" s="186"/>
      <c r="N19" s="186"/>
      <c r="O19" s="186"/>
      <c r="P19" s="187"/>
    </row>
    <row r="20" spans="1:16" s="174" customFormat="1">
      <c r="A20" s="172">
        <v>44084</v>
      </c>
      <c r="B20" s="173">
        <f t="shared" si="0"/>
        <v>18</v>
      </c>
      <c r="C20" s="176" t="s">
        <v>286</v>
      </c>
      <c r="D20" s="179" t="s">
        <v>287</v>
      </c>
      <c r="E20" s="188" t="s">
        <v>331</v>
      </c>
      <c r="F20" s="176" t="s">
        <v>294</v>
      </c>
      <c r="G20" s="177" t="s">
        <v>337</v>
      </c>
      <c r="H20" s="185"/>
      <c r="I20" s="186"/>
      <c r="J20" s="186"/>
      <c r="K20" s="186"/>
      <c r="L20" s="186"/>
      <c r="M20" s="186"/>
      <c r="N20" s="186"/>
      <c r="O20" s="186"/>
      <c r="P20" s="187"/>
    </row>
    <row r="21" spans="1:16" s="174" customFormat="1">
      <c r="A21" s="172">
        <v>44084</v>
      </c>
      <c r="B21" s="173">
        <f t="shared" si="0"/>
        <v>19</v>
      </c>
      <c r="C21" s="176" t="s">
        <v>295</v>
      </c>
      <c r="D21" s="179">
        <v>4.0999999999999996</v>
      </c>
      <c r="E21" s="177" t="s">
        <v>296</v>
      </c>
      <c r="F21" s="176" t="s">
        <v>271</v>
      </c>
      <c r="G21" s="177" t="s">
        <v>297</v>
      </c>
      <c r="H21" s="185"/>
      <c r="I21" s="186"/>
      <c r="J21" s="186"/>
      <c r="K21" s="186"/>
      <c r="L21" s="186"/>
      <c r="M21" s="186"/>
      <c r="N21" s="186"/>
      <c r="O21" s="186"/>
      <c r="P21" s="187"/>
    </row>
    <row r="22" spans="1:16" s="174" customFormat="1">
      <c r="A22" s="172">
        <v>44084</v>
      </c>
      <c r="B22" s="173">
        <f t="shared" si="0"/>
        <v>20</v>
      </c>
      <c r="C22" s="176" t="s">
        <v>295</v>
      </c>
      <c r="D22" s="179">
        <v>4.0999999999999996</v>
      </c>
      <c r="E22" s="177" t="s">
        <v>298</v>
      </c>
      <c r="F22" s="176" t="s">
        <v>299</v>
      </c>
      <c r="G22" s="177" t="s">
        <v>338</v>
      </c>
      <c r="H22" s="185"/>
      <c r="I22" s="186"/>
      <c r="J22" s="186"/>
      <c r="K22" s="186"/>
      <c r="L22" s="186"/>
      <c r="M22" s="186"/>
      <c r="N22" s="186"/>
      <c r="O22" s="186"/>
      <c r="P22" s="187"/>
    </row>
    <row r="23" spans="1:16" s="174" customFormat="1" ht="27" customHeight="1">
      <c r="A23" s="172">
        <v>44084</v>
      </c>
      <c r="B23" s="173">
        <f t="shared" si="0"/>
        <v>21</v>
      </c>
      <c r="C23" s="176" t="s">
        <v>295</v>
      </c>
      <c r="D23" s="179">
        <v>4.0999999999999996</v>
      </c>
      <c r="E23" s="177" t="s">
        <v>300</v>
      </c>
      <c r="F23" s="176" t="s">
        <v>248</v>
      </c>
      <c r="G23" s="177" t="s">
        <v>339</v>
      </c>
      <c r="H23" s="185"/>
      <c r="I23" s="186"/>
      <c r="J23" s="186"/>
      <c r="K23" s="186"/>
      <c r="L23" s="186"/>
      <c r="M23" s="186"/>
      <c r="N23" s="186"/>
      <c r="O23" s="186"/>
      <c r="P23" s="187"/>
    </row>
    <row r="24" spans="1:16" s="174" customFormat="1" ht="25.5">
      <c r="A24" s="172">
        <v>44084</v>
      </c>
      <c r="B24" s="173">
        <f t="shared" si="0"/>
        <v>22</v>
      </c>
      <c r="C24" s="176" t="s">
        <v>286</v>
      </c>
      <c r="D24" s="179" t="s">
        <v>301</v>
      </c>
      <c r="E24" s="177" t="s">
        <v>302</v>
      </c>
      <c r="F24" s="176" t="s">
        <v>265</v>
      </c>
      <c r="G24" s="177" t="s">
        <v>303</v>
      </c>
      <c r="H24" s="185"/>
      <c r="I24" s="186"/>
      <c r="J24" s="186"/>
      <c r="K24" s="186"/>
      <c r="L24" s="186"/>
      <c r="M24" s="186"/>
      <c r="N24" s="186"/>
      <c r="O24" s="186"/>
      <c r="P24" s="187"/>
    </row>
    <row r="25" spans="1:16" s="174" customFormat="1">
      <c r="A25" s="172">
        <v>44084</v>
      </c>
      <c r="B25" s="173">
        <f t="shared" si="0"/>
        <v>23</v>
      </c>
      <c r="C25" s="174" t="s">
        <v>259</v>
      </c>
      <c r="D25" s="174" t="s">
        <v>260</v>
      </c>
      <c r="E25" s="175" t="s">
        <v>306</v>
      </c>
      <c r="F25" s="174" t="s">
        <v>304</v>
      </c>
      <c r="G25" s="175" t="s">
        <v>327</v>
      </c>
      <c r="H25" s="185"/>
      <c r="I25" s="186"/>
      <c r="J25" s="186"/>
      <c r="K25" s="186"/>
      <c r="L25" s="186"/>
      <c r="M25" s="186"/>
      <c r="N25" s="186"/>
      <c r="O25" s="186"/>
      <c r="P25" s="187"/>
    </row>
    <row r="26" spans="1:16" s="174" customFormat="1">
      <c r="A26" s="172">
        <v>44084</v>
      </c>
      <c r="B26" s="173">
        <f t="shared" si="0"/>
        <v>24</v>
      </c>
      <c r="C26" s="174" t="s">
        <v>259</v>
      </c>
      <c r="D26" s="174" t="s">
        <v>287</v>
      </c>
      <c r="E26" s="175" t="s">
        <v>305</v>
      </c>
      <c r="F26" s="174" t="s">
        <v>304</v>
      </c>
      <c r="G26" s="175" t="s">
        <v>327</v>
      </c>
      <c r="H26" s="185"/>
      <c r="I26" s="186"/>
      <c r="J26" s="186"/>
      <c r="K26" s="186"/>
      <c r="L26" s="186"/>
      <c r="M26" s="186"/>
      <c r="N26" s="186"/>
      <c r="O26" s="186"/>
      <c r="P26" s="187"/>
    </row>
    <row r="27" spans="1:16" s="174" customFormat="1">
      <c r="A27" s="172">
        <v>44084</v>
      </c>
      <c r="B27" s="173">
        <f t="shared" si="0"/>
        <v>25</v>
      </c>
      <c r="C27" s="176" t="s">
        <v>249</v>
      </c>
      <c r="D27" s="179" t="s">
        <v>276</v>
      </c>
      <c r="E27" s="175" t="s">
        <v>315</v>
      </c>
      <c r="F27" s="174" t="s">
        <v>304</v>
      </c>
      <c r="G27" s="175" t="s">
        <v>327</v>
      </c>
      <c r="H27" s="185"/>
      <c r="I27" s="186"/>
      <c r="J27" s="186"/>
      <c r="K27" s="186"/>
      <c r="L27" s="186"/>
      <c r="M27" s="186"/>
      <c r="N27" s="186"/>
      <c r="O27" s="186"/>
      <c r="P27" s="187"/>
    </row>
    <row r="28" spans="1:16" s="174" customFormat="1">
      <c r="A28" s="172">
        <v>44109</v>
      </c>
      <c r="B28" s="173">
        <f t="shared" si="0"/>
        <v>26</v>
      </c>
      <c r="C28" s="174" t="s">
        <v>278</v>
      </c>
      <c r="D28" s="174" t="s">
        <v>160</v>
      </c>
      <c r="E28" s="174" t="s">
        <v>319</v>
      </c>
      <c r="F28" s="174" t="s">
        <v>320</v>
      </c>
      <c r="G28" s="175" t="s">
        <v>321</v>
      </c>
      <c r="H28" s="186"/>
      <c r="I28" s="186"/>
      <c r="J28" s="186"/>
      <c r="K28" s="186"/>
      <c r="L28" s="186"/>
      <c r="M28" s="186"/>
      <c r="N28" s="186"/>
      <c r="O28" s="186"/>
      <c r="P28" s="186"/>
    </row>
    <row r="29" spans="1:16" s="174" customFormat="1">
      <c r="A29" s="172">
        <v>44109</v>
      </c>
      <c r="B29" s="192">
        <f t="shared" si="0"/>
        <v>27</v>
      </c>
      <c r="C29" s="174" t="s">
        <v>249</v>
      </c>
      <c r="D29" s="174" t="s">
        <v>276</v>
      </c>
      <c r="E29" s="174" t="s">
        <v>323</v>
      </c>
      <c r="F29" s="174" t="s">
        <v>320</v>
      </c>
      <c r="G29" s="175" t="s">
        <v>324</v>
      </c>
      <c r="H29" s="186"/>
      <c r="I29" s="186"/>
      <c r="J29" s="186"/>
      <c r="K29" s="186"/>
      <c r="L29" s="186"/>
      <c r="M29" s="186"/>
      <c r="N29" s="186"/>
      <c r="O29" s="186"/>
      <c r="P29" s="186"/>
    </row>
    <row r="30" spans="1:16">
      <c r="A30" s="172">
        <v>44109</v>
      </c>
      <c r="B30" s="192">
        <f t="shared" si="0"/>
        <v>28</v>
      </c>
      <c r="C30" s="174" t="s">
        <v>295</v>
      </c>
      <c r="D30" s="174" t="s">
        <v>276</v>
      </c>
      <c r="E30" s="174" t="s">
        <v>325</v>
      </c>
      <c r="F30" s="174" t="s">
        <v>320</v>
      </c>
      <c r="G30" s="175" t="s">
        <v>324</v>
      </c>
    </row>
    <row r="31" spans="1:16">
      <c r="A31" s="374">
        <v>44377</v>
      </c>
      <c r="B31" s="192">
        <f t="shared" si="0"/>
        <v>29</v>
      </c>
      <c r="C31" s="220" t="s">
        <v>278</v>
      </c>
      <c r="D31" s="221"/>
      <c r="E31" s="222" t="s">
        <v>340</v>
      </c>
      <c r="F31" s="222" t="s">
        <v>341</v>
      </c>
      <c r="G31" s="222" t="s">
        <v>342</v>
      </c>
    </row>
    <row r="32" spans="1:16">
      <c r="A32" s="374">
        <v>44377</v>
      </c>
      <c r="B32" s="192">
        <f t="shared" si="0"/>
        <v>30</v>
      </c>
      <c r="C32" s="220" t="s">
        <v>278</v>
      </c>
      <c r="D32" s="222"/>
      <c r="E32" s="222" t="s">
        <v>343</v>
      </c>
      <c r="F32" s="222" t="s">
        <v>341</v>
      </c>
      <c r="G32" s="222" t="s">
        <v>344</v>
      </c>
    </row>
    <row r="33" spans="1:16" ht="51">
      <c r="A33" s="374">
        <v>44377</v>
      </c>
      <c r="B33" s="192">
        <f t="shared" si="0"/>
        <v>31</v>
      </c>
      <c r="C33" s="220" t="s">
        <v>278</v>
      </c>
      <c r="D33" s="222"/>
      <c r="E33" s="222" t="s">
        <v>345</v>
      </c>
      <c r="F33" s="222" t="s">
        <v>614</v>
      </c>
      <c r="G33" s="222" t="s">
        <v>615</v>
      </c>
    </row>
    <row r="34" spans="1:16" ht="25.5">
      <c r="A34" s="374">
        <v>44377</v>
      </c>
      <c r="B34" s="192">
        <f t="shared" si="0"/>
        <v>32</v>
      </c>
      <c r="C34" s="220" t="s">
        <v>535</v>
      </c>
      <c r="D34" s="226"/>
      <c r="E34" s="222"/>
      <c r="F34" s="222" t="s">
        <v>536</v>
      </c>
      <c r="G34" s="224" t="s">
        <v>616</v>
      </c>
    </row>
    <row r="35" spans="1:16" ht="38.25">
      <c r="A35" s="374">
        <v>44377</v>
      </c>
      <c r="B35" s="192">
        <f t="shared" si="0"/>
        <v>33</v>
      </c>
      <c r="C35" s="220" t="s">
        <v>346</v>
      </c>
      <c r="D35" s="222"/>
      <c r="E35" s="222"/>
      <c r="F35" s="222" t="s">
        <v>347</v>
      </c>
      <c r="G35" s="222" t="s">
        <v>348</v>
      </c>
    </row>
    <row r="36" spans="1:16">
      <c r="A36" s="374">
        <v>44377</v>
      </c>
      <c r="B36" s="192">
        <f t="shared" si="0"/>
        <v>34</v>
      </c>
      <c r="C36" s="220" t="s">
        <v>349</v>
      </c>
      <c r="D36" s="222">
        <v>1.2</v>
      </c>
      <c r="E36" s="222" t="s">
        <v>350</v>
      </c>
      <c r="F36" s="222" t="s">
        <v>351</v>
      </c>
      <c r="G36" s="222" t="s">
        <v>352</v>
      </c>
    </row>
    <row r="37" spans="1:16">
      <c r="A37" s="374">
        <v>44377</v>
      </c>
      <c r="B37" s="192">
        <f t="shared" si="0"/>
        <v>35</v>
      </c>
      <c r="C37" s="220" t="s">
        <v>349</v>
      </c>
      <c r="D37" s="222">
        <v>1.2</v>
      </c>
      <c r="E37" s="222" t="s">
        <v>540</v>
      </c>
      <c r="F37" s="222" t="s">
        <v>541</v>
      </c>
      <c r="G37" s="224" t="s">
        <v>542</v>
      </c>
    </row>
    <row r="38" spans="1:16" s="376" customFormat="1">
      <c r="A38" s="374">
        <v>44377</v>
      </c>
      <c r="B38" s="192">
        <f t="shared" si="0"/>
        <v>36</v>
      </c>
      <c r="C38" s="220" t="s">
        <v>281</v>
      </c>
      <c r="D38" s="226" t="s">
        <v>282</v>
      </c>
      <c r="E38" s="222" t="s">
        <v>283</v>
      </c>
      <c r="F38" s="222" t="s">
        <v>382</v>
      </c>
      <c r="G38" s="224" t="s">
        <v>617</v>
      </c>
      <c r="H38" s="375"/>
      <c r="I38" s="375"/>
      <c r="J38" s="375"/>
      <c r="K38" s="375"/>
      <c r="L38" s="375"/>
      <c r="M38" s="375"/>
      <c r="N38" s="375"/>
      <c r="O38" s="375"/>
      <c r="P38" s="375"/>
    </row>
    <row r="39" spans="1:16" ht="63.75">
      <c r="A39" s="374">
        <v>44377</v>
      </c>
      <c r="B39" s="192">
        <f t="shared" si="0"/>
        <v>37</v>
      </c>
      <c r="C39" s="220" t="s">
        <v>252</v>
      </c>
      <c r="D39" s="222">
        <v>2.1</v>
      </c>
      <c r="E39" s="222" t="s">
        <v>353</v>
      </c>
      <c r="F39" s="222" t="s">
        <v>354</v>
      </c>
      <c r="G39" s="222" t="s">
        <v>355</v>
      </c>
    </row>
    <row r="40" spans="1:16" ht="25.5">
      <c r="A40" s="374">
        <v>44377</v>
      </c>
      <c r="B40" s="192">
        <f t="shared" si="0"/>
        <v>38</v>
      </c>
      <c r="C40" s="220" t="s">
        <v>252</v>
      </c>
      <c r="D40" s="222">
        <v>2.1</v>
      </c>
      <c r="E40" s="222" t="s">
        <v>356</v>
      </c>
      <c r="F40" s="220" t="s">
        <v>254</v>
      </c>
      <c r="G40" s="222" t="s">
        <v>357</v>
      </c>
    </row>
    <row r="41" spans="1:16" ht="25.5">
      <c r="A41" s="374">
        <v>44377</v>
      </c>
      <c r="B41" s="192">
        <f t="shared" si="0"/>
        <v>39</v>
      </c>
      <c r="C41" s="220" t="s">
        <v>252</v>
      </c>
      <c r="D41" s="222">
        <v>2.1</v>
      </c>
      <c r="E41" s="222" t="s">
        <v>545</v>
      </c>
      <c r="F41" s="220" t="s">
        <v>382</v>
      </c>
      <c r="G41" s="222" t="s">
        <v>618</v>
      </c>
    </row>
    <row r="42" spans="1:16">
      <c r="A42" s="374">
        <v>44377</v>
      </c>
      <c r="B42" s="192">
        <f t="shared" si="0"/>
        <v>40</v>
      </c>
      <c r="C42" s="220" t="s">
        <v>252</v>
      </c>
      <c r="D42" s="222">
        <v>2.1</v>
      </c>
      <c r="E42" s="222" t="s">
        <v>546</v>
      </c>
      <c r="F42" s="220" t="s">
        <v>254</v>
      </c>
      <c r="G42" s="224" t="s">
        <v>619</v>
      </c>
    </row>
    <row r="43" spans="1:16" ht="25.5">
      <c r="A43" s="374">
        <v>44377</v>
      </c>
      <c r="B43" s="192">
        <f t="shared" si="0"/>
        <v>41</v>
      </c>
      <c r="C43" s="220" t="s">
        <v>252</v>
      </c>
      <c r="D43" s="222">
        <v>2.1</v>
      </c>
      <c r="E43" s="222" t="s">
        <v>358</v>
      </c>
      <c r="F43" s="220" t="s">
        <v>254</v>
      </c>
      <c r="G43" s="222" t="s">
        <v>359</v>
      </c>
    </row>
    <row r="44" spans="1:16" ht="38.25">
      <c r="A44" s="374">
        <v>44377</v>
      </c>
      <c r="B44" s="192">
        <f t="shared" si="0"/>
        <v>42</v>
      </c>
      <c r="C44" s="220" t="s">
        <v>360</v>
      </c>
      <c r="D44" s="222" t="s">
        <v>361</v>
      </c>
      <c r="E44" s="222" t="s">
        <v>547</v>
      </c>
      <c r="F44" s="220" t="s">
        <v>362</v>
      </c>
      <c r="G44" s="222" t="s">
        <v>363</v>
      </c>
    </row>
    <row r="45" spans="1:16" ht="76.5">
      <c r="A45" s="374">
        <v>44377</v>
      </c>
      <c r="B45" s="192">
        <f t="shared" si="0"/>
        <v>43</v>
      </c>
      <c r="C45" s="220" t="s">
        <v>360</v>
      </c>
      <c r="D45" s="222" t="s">
        <v>361</v>
      </c>
      <c r="E45" s="222" t="s">
        <v>364</v>
      </c>
      <c r="F45" s="220" t="s">
        <v>365</v>
      </c>
      <c r="G45" s="222" t="s">
        <v>620</v>
      </c>
    </row>
    <row r="46" spans="1:16" ht="38.25">
      <c r="A46" s="374">
        <v>44377</v>
      </c>
      <c r="B46" s="192">
        <f t="shared" si="0"/>
        <v>44</v>
      </c>
      <c r="C46" s="220" t="s">
        <v>360</v>
      </c>
      <c r="D46" s="222" t="s">
        <v>361</v>
      </c>
      <c r="E46" s="222" t="s">
        <v>517</v>
      </c>
      <c r="F46" s="220" t="s">
        <v>621</v>
      </c>
      <c r="G46" s="222" t="s">
        <v>366</v>
      </c>
    </row>
    <row r="47" spans="1:16" ht="25.5">
      <c r="A47" s="374">
        <v>44377</v>
      </c>
      <c r="B47" s="192">
        <f t="shared" si="0"/>
        <v>45</v>
      </c>
      <c r="C47" s="220" t="s">
        <v>360</v>
      </c>
      <c r="D47" s="222" t="s">
        <v>361</v>
      </c>
      <c r="E47" s="222" t="s">
        <v>367</v>
      </c>
      <c r="F47" s="220" t="s">
        <v>368</v>
      </c>
      <c r="G47" s="222" t="s">
        <v>518</v>
      </c>
    </row>
    <row r="48" spans="1:16">
      <c r="A48" s="374">
        <v>44377</v>
      </c>
      <c r="B48" s="192">
        <f t="shared" si="0"/>
        <v>46</v>
      </c>
      <c r="C48" s="220" t="s">
        <v>360</v>
      </c>
      <c r="D48" s="222" t="s">
        <v>361</v>
      </c>
      <c r="E48" s="222" t="s">
        <v>369</v>
      </c>
      <c r="F48" s="220" t="s">
        <v>248</v>
      </c>
      <c r="G48" s="220" t="s">
        <v>370</v>
      </c>
    </row>
    <row r="49" spans="1:16" ht="25.5">
      <c r="A49" s="374">
        <v>44377</v>
      </c>
      <c r="B49" s="192">
        <f t="shared" si="0"/>
        <v>47</v>
      </c>
      <c r="C49" s="220" t="s">
        <v>371</v>
      </c>
      <c r="D49" s="222" t="s">
        <v>372</v>
      </c>
      <c r="E49" s="222" t="s">
        <v>373</v>
      </c>
      <c r="F49" s="222" t="s">
        <v>519</v>
      </c>
      <c r="G49" s="222" t="s">
        <v>374</v>
      </c>
    </row>
    <row r="50" spans="1:16" ht="25.5">
      <c r="A50" s="374">
        <v>44377</v>
      </c>
      <c r="B50" s="192">
        <f t="shared" si="0"/>
        <v>48</v>
      </c>
      <c r="C50" s="220" t="s">
        <v>375</v>
      </c>
      <c r="D50" s="222" t="s">
        <v>376</v>
      </c>
      <c r="E50" s="222" t="s">
        <v>377</v>
      </c>
      <c r="F50" s="220" t="s">
        <v>268</v>
      </c>
      <c r="G50" s="222" t="s">
        <v>378</v>
      </c>
    </row>
    <row r="51" spans="1:16" s="376" customFormat="1">
      <c r="A51" s="374">
        <v>44377</v>
      </c>
      <c r="B51" s="192">
        <f t="shared" si="0"/>
        <v>49</v>
      </c>
      <c r="C51" s="220" t="s">
        <v>375</v>
      </c>
      <c r="D51" s="222" t="s">
        <v>376</v>
      </c>
      <c r="E51" s="222" t="s">
        <v>622</v>
      </c>
      <c r="F51" s="220" t="s">
        <v>382</v>
      </c>
      <c r="G51" s="224" t="s">
        <v>623</v>
      </c>
      <c r="H51" s="375"/>
      <c r="I51" s="375"/>
      <c r="J51" s="375"/>
      <c r="K51" s="375"/>
      <c r="L51" s="375"/>
      <c r="M51" s="375"/>
      <c r="N51" s="375"/>
      <c r="O51" s="375"/>
      <c r="P51" s="375"/>
    </row>
    <row r="52" spans="1:16" ht="25.5">
      <c r="A52" s="374">
        <v>44377</v>
      </c>
      <c r="B52" s="192">
        <f t="shared" si="0"/>
        <v>50</v>
      </c>
      <c r="C52" s="220" t="s">
        <v>379</v>
      </c>
      <c r="D52" s="222" t="s">
        <v>380</v>
      </c>
      <c r="E52" s="222" t="s">
        <v>377</v>
      </c>
      <c r="F52" s="220" t="s">
        <v>268</v>
      </c>
      <c r="G52" s="222" t="s">
        <v>378</v>
      </c>
    </row>
    <row r="53" spans="1:16">
      <c r="A53" s="374">
        <v>44377</v>
      </c>
      <c r="B53" s="192">
        <f t="shared" si="0"/>
        <v>51</v>
      </c>
      <c r="C53" s="220" t="s">
        <v>379</v>
      </c>
      <c r="D53" s="222" t="s">
        <v>380</v>
      </c>
      <c r="E53" s="222" t="s">
        <v>548</v>
      </c>
      <c r="F53" s="220" t="s">
        <v>254</v>
      </c>
      <c r="G53" s="222" t="s">
        <v>381</v>
      </c>
    </row>
    <row r="54" spans="1:16">
      <c r="A54" s="374">
        <v>44377</v>
      </c>
      <c r="B54" s="192">
        <f t="shared" si="0"/>
        <v>52</v>
      </c>
      <c r="C54" s="220" t="s">
        <v>379</v>
      </c>
      <c r="D54" s="222" t="s">
        <v>380</v>
      </c>
      <c r="E54" s="222" t="s">
        <v>549</v>
      </c>
      <c r="F54" s="220" t="s">
        <v>382</v>
      </c>
      <c r="G54" s="222" t="s">
        <v>383</v>
      </c>
    </row>
    <row r="55" spans="1:16">
      <c r="A55" s="374">
        <v>44377</v>
      </c>
      <c r="B55" s="192">
        <f t="shared" si="0"/>
        <v>53</v>
      </c>
      <c r="C55" s="220" t="s">
        <v>379</v>
      </c>
      <c r="D55" s="222" t="s">
        <v>380</v>
      </c>
      <c r="E55" s="222" t="s">
        <v>622</v>
      </c>
      <c r="F55" s="220" t="s">
        <v>382</v>
      </c>
      <c r="G55" s="224" t="s">
        <v>623</v>
      </c>
    </row>
    <row r="56" spans="1:16" ht="25.5">
      <c r="A56" s="374">
        <v>44377</v>
      </c>
      <c r="B56" s="192">
        <f t="shared" si="0"/>
        <v>54</v>
      </c>
      <c r="C56" s="220" t="s">
        <v>521</v>
      </c>
      <c r="D56" s="222">
        <v>3.1</v>
      </c>
      <c r="E56" s="222" t="s">
        <v>550</v>
      </c>
      <c r="F56" s="220" t="s">
        <v>384</v>
      </c>
      <c r="G56" s="222" t="s">
        <v>385</v>
      </c>
    </row>
    <row r="57" spans="1:16" ht="25.5">
      <c r="A57" s="374">
        <v>44377</v>
      </c>
      <c r="B57" s="192">
        <f t="shared" si="0"/>
        <v>55</v>
      </c>
      <c r="C57" s="220" t="s">
        <v>521</v>
      </c>
      <c r="D57" s="222">
        <v>3.1</v>
      </c>
      <c r="E57" s="222" t="s">
        <v>386</v>
      </c>
      <c r="F57" s="220" t="s">
        <v>351</v>
      </c>
      <c r="G57" s="222" t="s">
        <v>523</v>
      </c>
    </row>
    <row r="58" spans="1:16" ht="126.6" customHeight="1">
      <c r="A58" s="374">
        <v>44377</v>
      </c>
      <c r="B58" s="192">
        <f t="shared" si="0"/>
        <v>56</v>
      </c>
      <c r="C58" s="220" t="s">
        <v>521</v>
      </c>
      <c r="D58" s="222">
        <v>3.1</v>
      </c>
      <c r="E58" s="222" t="s">
        <v>387</v>
      </c>
      <c r="F58" s="222" t="s">
        <v>539</v>
      </c>
      <c r="G58" s="222" t="s">
        <v>520</v>
      </c>
    </row>
    <row r="59" spans="1:16" ht="51">
      <c r="A59" s="374">
        <v>44377</v>
      </c>
      <c r="B59" s="192">
        <f t="shared" si="0"/>
        <v>57</v>
      </c>
      <c r="C59" s="220" t="s">
        <v>521</v>
      </c>
      <c r="D59" s="220">
        <v>3.1</v>
      </c>
      <c r="E59" s="222" t="s">
        <v>624</v>
      </c>
      <c r="F59" s="222" t="s">
        <v>248</v>
      </c>
      <c r="G59" s="224" t="s">
        <v>537</v>
      </c>
    </row>
    <row r="60" spans="1:16" ht="38.25">
      <c r="A60" s="374">
        <v>44377</v>
      </c>
      <c r="B60" s="192">
        <f t="shared" si="0"/>
        <v>58</v>
      </c>
      <c r="C60" s="220" t="s">
        <v>388</v>
      </c>
      <c r="D60" s="222"/>
      <c r="E60" s="222"/>
      <c r="F60" s="220" t="s">
        <v>389</v>
      </c>
      <c r="G60" s="222" t="s">
        <v>625</v>
      </c>
    </row>
    <row r="61" spans="1:16" s="376" customFormat="1">
      <c r="A61" s="374">
        <v>44377</v>
      </c>
      <c r="B61" s="192">
        <f t="shared" si="0"/>
        <v>59</v>
      </c>
      <c r="C61" s="220" t="s">
        <v>388</v>
      </c>
      <c r="D61" s="226" t="s">
        <v>276</v>
      </c>
      <c r="E61" s="222" t="s">
        <v>588</v>
      </c>
      <c r="F61" s="220" t="s">
        <v>626</v>
      </c>
      <c r="G61" s="224" t="s">
        <v>627</v>
      </c>
      <c r="H61" s="375"/>
      <c r="I61" s="375"/>
      <c r="J61" s="375"/>
      <c r="K61" s="375"/>
      <c r="L61" s="375"/>
      <c r="M61" s="375"/>
      <c r="N61" s="375"/>
      <c r="O61" s="375"/>
      <c r="P61" s="375"/>
    </row>
    <row r="62" spans="1:16">
      <c r="A62" s="374">
        <v>44377</v>
      </c>
      <c r="B62" s="192">
        <f t="shared" si="0"/>
        <v>60</v>
      </c>
      <c r="C62" s="220" t="s">
        <v>388</v>
      </c>
      <c r="D62" s="222" t="s">
        <v>276</v>
      </c>
      <c r="E62" s="222" t="s">
        <v>315</v>
      </c>
      <c r="F62" s="220" t="s">
        <v>382</v>
      </c>
      <c r="G62" s="222" t="s">
        <v>524</v>
      </c>
    </row>
    <row r="63" spans="1:16" ht="38.25">
      <c r="A63" s="374">
        <v>44377</v>
      </c>
      <c r="B63" s="192">
        <f t="shared" si="0"/>
        <v>61</v>
      </c>
      <c r="C63" s="220" t="s">
        <v>391</v>
      </c>
      <c r="D63" s="222"/>
      <c r="E63" s="222"/>
      <c r="F63" s="220" t="s">
        <v>389</v>
      </c>
      <c r="G63" s="222" t="s">
        <v>628</v>
      </c>
    </row>
    <row r="64" spans="1:16" ht="38.25">
      <c r="A64" s="374">
        <v>44377</v>
      </c>
      <c r="B64" s="192">
        <f t="shared" si="0"/>
        <v>62</v>
      </c>
      <c r="C64" s="223" t="s">
        <v>391</v>
      </c>
      <c r="D64" s="222" t="s">
        <v>629</v>
      </c>
      <c r="E64" s="222" t="s">
        <v>392</v>
      </c>
      <c r="F64" s="220" t="s">
        <v>382</v>
      </c>
      <c r="G64" s="222" t="s">
        <v>390</v>
      </c>
    </row>
    <row r="65" spans="1:16">
      <c r="A65" s="374">
        <v>44377</v>
      </c>
      <c r="B65" s="192">
        <f t="shared" si="0"/>
        <v>63</v>
      </c>
      <c r="C65" s="223" t="s">
        <v>286</v>
      </c>
      <c r="D65" s="226"/>
      <c r="E65" s="222" t="s">
        <v>525</v>
      </c>
      <c r="F65" s="220" t="s">
        <v>265</v>
      </c>
      <c r="G65" s="224" t="s">
        <v>526</v>
      </c>
    </row>
    <row r="66" spans="1:16" ht="25.5">
      <c r="A66" s="374">
        <v>44377</v>
      </c>
      <c r="B66" s="192">
        <f t="shared" si="0"/>
        <v>64</v>
      </c>
      <c r="C66" s="223" t="s">
        <v>286</v>
      </c>
      <c r="D66" s="222" t="s">
        <v>630</v>
      </c>
      <c r="E66" s="222" t="s">
        <v>551</v>
      </c>
      <c r="F66" s="220" t="s">
        <v>265</v>
      </c>
      <c r="G66" s="222" t="s">
        <v>527</v>
      </c>
    </row>
    <row r="67" spans="1:16">
      <c r="A67" s="374">
        <v>44377</v>
      </c>
      <c r="B67" s="192">
        <f t="shared" si="0"/>
        <v>65</v>
      </c>
      <c r="C67" s="220" t="s">
        <v>286</v>
      </c>
      <c r="D67" s="222" t="s">
        <v>260</v>
      </c>
      <c r="E67" s="222" t="s">
        <v>293</v>
      </c>
      <c r="F67" s="220" t="s">
        <v>294</v>
      </c>
      <c r="G67" s="222" t="s">
        <v>393</v>
      </c>
    </row>
    <row r="68" spans="1:16">
      <c r="A68" s="374">
        <v>44377</v>
      </c>
      <c r="B68" s="192">
        <f t="shared" si="0"/>
        <v>66</v>
      </c>
      <c r="C68" s="220" t="s">
        <v>286</v>
      </c>
      <c r="D68" s="222" t="s">
        <v>260</v>
      </c>
      <c r="E68" s="222" t="s">
        <v>394</v>
      </c>
      <c r="F68" s="220" t="s">
        <v>299</v>
      </c>
      <c r="G68" s="222" t="s">
        <v>395</v>
      </c>
    </row>
    <row r="69" spans="1:16" ht="25.5">
      <c r="A69" s="374">
        <v>44377</v>
      </c>
      <c r="B69" s="192">
        <f t="shared" si="0"/>
        <v>67</v>
      </c>
      <c r="C69" s="220" t="s">
        <v>286</v>
      </c>
      <c r="D69" s="222" t="s">
        <v>631</v>
      </c>
      <c r="E69" s="222" t="s">
        <v>552</v>
      </c>
      <c r="F69" s="220" t="s">
        <v>382</v>
      </c>
      <c r="G69" s="222" t="s">
        <v>396</v>
      </c>
    </row>
    <row r="70" spans="1:16" ht="25.5">
      <c r="A70" s="374">
        <v>44377</v>
      </c>
      <c r="B70" s="192">
        <f t="shared" ref="B70:B95" si="1">B69+1</f>
        <v>68</v>
      </c>
      <c r="C70" s="220" t="s">
        <v>286</v>
      </c>
      <c r="D70" s="224" t="s">
        <v>632</v>
      </c>
      <c r="E70" s="222" t="s">
        <v>557</v>
      </c>
      <c r="F70" s="220" t="s">
        <v>626</v>
      </c>
      <c r="G70" s="224" t="s">
        <v>633</v>
      </c>
    </row>
    <row r="71" spans="1:16">
      <c r="A71" s="374">
        <v>44377</v>
      </c>
      <c r="B71" s="192">
        <f t="shared" si="1"/>
        <v>69</v>
      </c>
      <c r="C71" s="220" t="s">
        <v>286</v>
      </c>
      <c r="D71" s="222" t="s">
        <v>287</v>
      </c>
      <c r="E71" s="222" t="s">
        <v>528</v>
      </c>
      <c r="F71" s="220" t="s">
        <v>382</v>
      </c>
      <c r="G71" s="224" t="s">
        <v>529</v>
      </c>
    </row>
    <row r="72" spans="1:16">
      <c r="A72" s="374">
        <v>44377</v>
      </c>
      <c r="B72" s="192">
        <f t="shared" si="1"/>
        <v>70</v>
      </c>
      <c r="C72" s="223" t="s">
        <v>286</v>
      </c>
      <c r="D72" s="222" t="s">
        <v>287</v>
      </c>
      <c r="E72" s="222" t="s">
        <v>331</v>
      </c>
      <c r="F72" s="220" t="s">
        <v>294</v>
      </c>
      <c r="G72" s="222" t="s">
        <v>393</v>
      </c>
    </row>
    <row r="73" spans="1:16">
      <c r="A73" s="374">
        <v>44377</v>
      </c>
      <c r="B73" s="192">
        <f t="shared" si="1"/>
        <v>71</v>
      </c>
      <c r="C73" s="220" t="s">
        <v>397</v>
      </c>
      <c r="D73" s="220" t="s">
        <v>398</v>
      </c>
      <c r="E73" s="222" t="s">
        <v>399</v>
      </c>
      <c r="F73" s="220" t="s">
        <v>400</v>
      </c>
      <c r="G73" s="224" t="s">
        <v>530</v>
      </c>
    </row>
    <row r="74" spans="1:16" ht="25.5">
      <c r="A74" s="374">
        <v>44377</v>
      </c>
      <c r="B74" s="192">
        <f t="shared" si="1"/>
        <v>72</v>
      </c>
      <c r="C74" s="220" t="s">
        <v>397</v>
      </c>
      <c r="D74" s="220" t="s">
        <v>398</v>
      </c>
      <c r="E74" s="222" t="s">
        <v>377</v>
      </c>
      <c r="F74" s="220" t="s">
        <v>268</v>
      </c>
      <c r="G74" s="224" t="s">
        <v>378</v>
      </c>
    </row>
    <row r="75" spans="1:16" s="376" customFormat="1">
      <c r="A75" s="374">
        <v>44377</v>
      </c>
      <c r="B75" s="192">
        <f t="shared" si="1"/>
        <v>73</v>
      </c>
      <c r="C75" s="220" t="s">
        <v>397</v>
      </c>
      <c r="D75" s="226" t="s">
        <v>398</v>
      </c>
      <c r="E75" s="222" t="s">
        <v>622</v>
      </c>
      <c r="F75" s="220" t="s">
        <v>382</v>
      </c>
      <c r="G75" s="224" t="s">
        <v>623</v>
      </c>
      <c r="H75" s="375"/>
      <c r="I75" s="375"/>
      <c r="J75" s="375"/>
      <c r="K75" s="375"/>
      <c r="L75" s="375"/>
      <c r="M75" s="375"/>
      <c r="N75" s="375"/>
      <c r="O75" s="375"/>
      <c r="P75" s="375"/>
    </row>
    <row r="76" spans="1:16">
      <c r="A76" s="374">
        <v>44377</v>
      </c>
      <c r="B76" s="192">
        <f t="shared" si="1"/>
        <v>74</v>
      </c>
      <c r="C76" s="220" t="s">
        <v>522</v>
      </c>
      <c r="D76" s="226"/>
      <c r="E76" s="222"/>
      <c r="F76" s="220" t="s">
        <v>389</v>
      </c>
      <c r="G76" s="224" t="s">
        <v>531</v>
      </c>
    </row>
    <row r="77" spans="1:16" ht="25.5">
      <c r="A77" s="374">
        <v>44377</v>
      </c>
      <c r="B77" s="192">
        <f t="shared" si="1"/>
        <v>75</v>
      </c>
      <c r="C77" s="220" t="s">
        <v>522</v>
      </c>
      <c r="D77" s="220">
        <v>4.0999999999999996</v>
      </c>
      <c r="E77" s="222" t="s">
        <v>553</v>
      </c>
      <c r="F77" s="222" t="s">
        <v>354</v>
      </c>
      <c r="G77" s="224" t="s">
        <v>401</v>
      </c>
    </row>
    <row r="78" spans="1:16" ht="25.5">
      <c r="A78" s="374">
        <v>44377</v>
      </c>
      <c r="B78" s="192">
        <f t="shared" si="1"/>
        <v>76</v>
      </c>
      <c r="C78" s="220" t="s">
        <v>522</v>
      </c>
      <c r="D78" s="220">
        <v>4.0999999999999996</v>
      </c>
      <c r="E78" s="222" t="s">
        <v>402</v>
      </c>
      <c r="F78" s="220" t="s">
        <v>254</v>
      </c>
      <c r="G78" s="224" t="s">
        <v>403</v>
      </c>
    </row>
    <row r="79" spans="1:16">
      <c r="A79" s="374">
        <v>44377</v>
      </c>
      <c r="B79" s="192">
        <f t="shared" si="1"/>
        <v>77</v>
      </c>
      <c r="C79" s="220" t="s">
        <v>522</v>
      </c>
      <c r="D79" s="220">
        <v>4.0999999999999996</v>
      </c>
      <c r="E79" s="222" t="s">
        <v>404</v>
      </c>
      <c r="F79" s="220" t="s">
        <v>405</v>
      </c>
      <c r="G79" s="224" t="s">
        <v>406</v>
      </c>
    </row>
    <row r="80" spans="1:16" ht="25.5">
      <c r="A80" s="374">
        <v>44377</v>
      </c>
      <c r="B80" s="192">
        <f t="shared" si="1"/>
        <v>78</v>
      </c>
      <c r="C80" s="220" t="s">
        <v>522</v>
      </c>
      <c r="D80" s="220">
        <v>4.0999999999999996</v>
      </c>
      <c r="E80" s="222" t="s">
        <v>409</v>
      </c>
      <c r="F80" s="220" t="s">
        <v>254</v>
      </c>
      <c r="G80" s="224" t="s">
        <v>410</v>
      </c>
    </row>
    <row r="81" spans="1:16">
      <c r="A81" s="374">
        <v>44377</v>
      </c>
      <c r="B81" s="192">
        <f t="shared" si="1"/>
        <v>79</v>
      </c>
      <c r="C81" s="220" t="s">
        <v>522</v>
      </c>
      <c r="D81" s="220">
        <v>4.0999999999999996</v>
      </c>
      <c r="E81" s="222" t="s">
        <v>407</v>
      </c>
      <c r="F81" s="220" t="s">
        <v>254</v>
      </c>
      <c r="G81" s="224" t="s">
        <v>408</v>
      </c>
    </row>
    <row r="82" spans="1:16" ht="38.25">
      <c r="A82" s="374">
        <v>44377</v>
      </c>
      <c r="B82" s="192">
        <f t="shared" si="1"/>
        <v>80</v>
      </c>
      <c r="C82" s="220" t="s">
        <v>532</v>
      </c>
      <c r="D82" s="220">
        <v>5.0999999999999996</v>
      </c>
      <c r="E82" s="222" t="s">
        <v>411</v>
      </c>
      <c r="F82" s="220" t="s">
        <v>412</v>
      </c>
      <c r="G82" s="224" t="s">
        <v>413</v>
      </c>
    </row>
    <row r="83" spans="1:16" ht="25.5">
      <c r="A83" s="374">
        <v>44377</v>
      </c>
      <c r="B83" s="192">
        <f t="shared" si="1"/>
        <v>81</v>
      </c>
      <c r="C83" s="220" t="s">
        <v>532</v>
      </c>
      <c r="D83" s="220">
        <v>5.0999999999999996</v>
      </c>
      <c r="E83" s="222" t="s">
        <v>557</v>
      </c>
      <c r="F83" s="220" t="s">
        <v>412</v>
      </c>
      <c r="G83" s="224" t="s">
        <v>414</v>
      </c>
    </row>
    <row r="84" spans="1:16">
      <c r="A84" s="374">
        <v>44377</v>
      </c>
      <c r="B84" s="192">
        <f t="shared" si="1"/>
        <v>82</v>
      </c>
      <c r="C84" s="220" t="s">
        <v>532</v>
      </c>
      <c r="D84" s="220">
        <v>5.0999999999999996</v>
      </c>
      <c r="E84" s="222" t="s">
        <v>554</v>
      </c>
      <c r="F84" s="220" t="s">
        <v>415</v>
      </c>
      <c r="G84" s="224" t="s">
        <v>416</v>
      </c>
    </row>
    <row r="85" spans="1:16" ht="63.75">
      <c r="A85" s="374">
        <v>44377</v>
      </c>
      <c r="B85" s="192">
        <f t="shared" si="1"/>
        <v>83</v>
      </c>
      <c r="C85" s="220" t="s">
        <v>532</v>
      </c>
      <c r="D85" s="220">
        <v>5.0999999999999996</v>
      </c>
      <c r="E85" s="222" t="s">
        <v>417</v>
      </c>
      <c r="F85" s="222" t="s">
        <v>418</v>
      </c>
      <c r="G85" s="224" t="s">
        <v>555</v>
      </c>
    </row>
    <row r="86" spans="1:16">
      <c r="A86" s="374">
        <v>44377</v>
      </c>
      <c r="B86" s="192">
        <f t="shared" si="1"/>
        <v>84</v>
      </c>
      <c r="C86" s="220" t="s">
        <v>532</v>
      </c>
      <c r="D86" s="220">
        <v>5.0999999999999996</v>
      </c>
      <c r="E86" s="222" t="s">
        <v>533</v>
      </c>
      <c r="F86" s="222" t="s">
        <v>382</v>
      </c>
      <c r="G86" s="224" t="s">
        <v>534</v>
      </c>
    </row>
    <row r="87" spans="1:16" ht="25.5">
      <c r="A87" s="374">
        <v>44377</v>
      </c>
      <c r="B87" s="192">
        <f t="shared" si="1"/>
        <v>85</v>
      </c>
      <c r="C87" s="220" t="s">
        <v>532</v>
      </c>
      <c r="D87" s="222">
        <v>5.0999999999999996</v>
      </c>
      <c r="E87" s="222" t="s">
        <v>512</v>
      </c>
      <c r="F87" s="222" t="s">
        <v>513</v>
      </c>
      <c r="G87" s="222" t="s">
        <v>516</v>
      </c>
    </row>
    <row r="88" spans="1:16" ht="25.5">
      <c r="A88" s="374">
        <v>44377</v>
      </c>
      <c r="B88" s="192">
        <f t="shared" si="1"/>
        <v>86</v>
      </c>
      <c r="C88" s="220" t="s">
        <v>419</v>
      </c>
      <c r="D88" s="220"/>
      <c r="E88" s="222" t="s">
        <v>420</v>
      </c>
      <c r="F88" s="220" t="s">
        <v>382</v>
      </c>
      <c r="G88" s="224" t="s">
        <v>543</v>
      </c>
    </row>
    <row r="89" spans="1:16">
      <c r="A89" s="374">
        <v>44377</v>
      </c>
      <c r="B89" s="192">
        <f t="shared" si="1"/>
        <v>87</v>
      </c>
      <c r="C89" s="220" t="s">
        <v>419</v>
      </c>
      <c r="D89" s="225"/>
      <c r="E89" s="224" t="s">
        <v>514</v>
      </c>
      <c r="F89" s="220" t="s">
        <v>382</v>
      </c>
      <c r="G89" s="224" t="s">
        <v>515</v>
      </c>
    </row>
    <row r="90" spans="1:16" s="376" customFormat="1">
      <c r="A90" s="374">
        <v>44377</v>
      </c>
      <c r="B90" s="192">
        <f t="shared" si="1"/>
        <v>88</v>
      </c>
      <c r="C90" s="176" t="s">
        <v>419</v>
      </c>
      <c r="D90" s="176"/>
      <c r="E90" s="176" t="s">
        <v>634</v>
      </c>
      <c r="F90" s="176" t="s">
        <v>382</v>
      </c>
      <c r="G90" s="177" t="s">
        <v>635</v>
      </c>
      <c r="H90" s="375"/>
      <c r="I90" s="375"/>
      <c r="J90" s="375"/>
      <c r="K90" s="375"/>
      <c r="L90" s="375"/>
      <c r="M90" s="375"/>
      <c r="N90" s="375"/>
      <c r="O90" s="375"/>
      <c r="P90" s="375"/>
    </row>
    <row r="91" spans="1:16" ht="25.5">
      <c r="A91" s="374">
        <v>44377</v>
      </c>
      <c r="B91" s="192">
        <f t="shared" si="1"/>
        <v>89</v>
      </c>
      <c r="C91" s="224" t="s">
        <v>419</v>
      </c>
      <c r="D91" s="222"/>
      <c r="E91" s="224" t="s">
        <v>589</v>
      </c>
      <c r="F91" s="224" t="s">
        <v>382</v>
      </c>
      <c r="G91" s="224" t="s">
        <v>636</v>
      </c>
    </row>
    <row r="92" spans="1:16" ht="38.25">
      <c r="A92" s="172">
        <v>44383</v>
      </c>
      <c r="B92" s="192">
        <f t="shared" si="1"/>
        <v>90</v>
      </c>
      <c r="C92" s="220" t="s">
        <v>346</v>
      </c>
      <c r="D92" s="174"/>
      <c r="E92" s="174" t="s">
        <v>637</v>
      </c>
      <c r="F92" s="174" t="s">
        <v>254</v>
      </c>
      <c r="G92" s="175" t="s">
        <v>638</v>
      </c>
    </row>
    <row r="93" spans="1:16" ht="25.5">
      <c r="A93" s="172">
        <v>44383</v>
      </c>
      <c r="B93" s="192">
        <f t="shared" si="1"/>
        <v>91</v>
      </c>
      <c r="C93" s="220" t="s">
        <v>346</v>
      </c>
      <c r="D93" s="174"/>
      <c r="E93" s="174" t="s">
        <v>639</v>
      </c>
      <c r="F93" s="174" t="s">
        <v>254</v>
      </c>
      <c r="G93" s="175" t="s">
        <v>640</v>
      </c>
    </row>
    <row r="94" spans="1:16" ht="25.5">
      <c r="A94" s="172">
        <v>44383</v>
      </c>
      <c r="B94" s="192">
        <f t="shared" si="1"/>
        <v>92</v>
      </c>
      <c r="C94" s="220" t="s">
        <v>521</v>
      </c>
      <c r="D94" s="222">
        <v>3.1</v>
      </c>
      <c r="E94" s="174" t="s">
        <v>641</v>
      </c>
      <c r="F94" s="174" t="s">
        <v>254</v>
      </c>
      <c r="G94" s="175" t="s">
        <v>642</v>
      </c>
    </row>
    <row r="95" spans="1:16" ht="25.5">
      <c r="A95" s="172">
        <v>44383</v>
      </c>
      <c r="B95" s="192">
        <f t="shared" si="1"/>
        <v>93</v>
      </c>
      <c r="C95" s="220" t="s">
        <v>521</v>
      </c>
      <c r="D95" s="222">
        <v>3.1</v>
      </c>
      <c r="E95" s="174" t="s">
        <v>643</v>
      </c>
      <c r="F95" s="174" t="s">
        <v>254</v>
      </c>
      <c r="G95" s="175" t="s">
        <v>644</v>
      </c>
    </row>
  </sheetData>
  <pageMargins left="0.23622047244094491" right="0.23622047244094491" top="0.74803149606299213" bottom="0.74803149606299213" header="0.31496062992125984" footer="0.31496062992125984"/>
  <pageSetup paperSize="9" scale="77" fitToHeight="0" orientation="landscape" r:id="rId1"/>
  <headerFooter alignWithMargins="0">
    <oddFooter>&amp;A&amp;RPage &amp;P</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8">
    <tabColor rgb="FF33CCCC"/>
    <pageSetUpPr fitToPage="1"/>
  </sheetPr>
  <dimension ref="A1:P22"/>
  <sheetViews>
    <sheetView zoomScaleNormal="100" workbookViewId="0"/>
  </sheetViews>
  <sheetFormatPr defaultColWidth="9" defaultRowHeight="12.75"/>
  <cols>
    <col min="1" max="1" width="10.85546875" style="171" customWidth="1"/>
    <col min="2" max="2" width="15.85546875" style="178" customWidth="1"/>
    <col min="3" max="3" width="27.42578125" style="171" customWidth="1"/>
    <col min="4" max="4" width="22.85546875" style="178" customWidth="1"/>
    <col min="5" max="5" width="23.5703125" style="171" customWidth="1"/>
    <col min="6" max="6" width="25.140625" style="171" customWidth="1"/>
    <col min="7" max="7" width="101.42578125" style="171" customWidth="1"/>
    <col min="8" max="8" width="19.140625" style="183" customWidth="1"/>
    <col min="9" max="9" width="16.5703125" style="183" customWidth="1"/>
    <col min="10" max="10" width="12.42578125" style="183" customWidth="1"/>
    <col min="11" max="11" width="9.85546875" style="183" customWidth="1"/>
    <col min="12" max="12" width="9" style="183" customWidth="1"/>
    <col min="13" max="13" width="9" style="183"/>
    <col min="14" max="14" width="11.140625" style="183" customWidth="1"/>
    <col min="15" max="15" width="9" style="183"/>
    <col min="16" max="16" width="82.140625" style="183" customWidth="1"/>
    <col min="17" max="16384" width="9" style="171"/>
  </cols>
  <sheetData>
    <row r="1" spans="1:16" ht="22.35" customHeight="1">
      <c r="H1" s="377"/>
    </row>
    <row r="2" spans="1:16" ht="28.5" customHeight="1">
      <c r="A2" s="189" t="s">
        <v>241</v>
      </c>
      <c r="B2" s="190" t="s">
        <v>653</v>
      </c>
      <c r="C2" s="189" t="s">
        <v>243</v>
      </c>
      <c r="D2" s="189" t="s">
        <v>244</v>
      </c>
      <c r="E2" s="189" t="s">
        <v>245</v>
      </c>
      <c r="F2" s="189" t="s">
        <v>246</v>
      </c>
      <c r="G2" s="189" t="s">
        <v>247</v>
      </c>
      <c r="H2" s="184"/>
      <c r="I2" s="184"/>
      <c r="J2" s="184"/>
      <c r="K2" s="184"/>
      <c r="L2" s="184"/>
      <c r="M2" s="184"/>
      <c r="N2" s="184"/>
      <c r="O2" s="184"/>
      <c r="P2" s="184"/>
    </row>
    <row r="3" spans="1:16" s="174" customFormat="1">
      <c r="A3" s="172">
        <v>44434</v>
      </c>
      <c r="B3" s="173">
        <v>1</v>
      </c>
      <c r="C3" s="380" t="s">
        <v>654</v>
      </c>
      <c r="D3" s="381"/>
      <c r="E3" s="382"/>
      <c r="F3" s="382" t="s">
        <v>251</v>
      </c>
      <c r="G3" s="382" t="s">
        <v>329</v>
      </c>
      <c r="H3" s="185"/>
      <c r="I3" s="186"/>
      <c r="J3" s="186"/>
      <c r="K3" s="186"/>
      <c r="L3" s="186"/>
      <c r="M3" s="186"/>
      <c r="N3" s="186"/>
      <c r="O3" s="186"/>
      <c r="P3" s="187"/>
    </row>
    <row r="4" spans="1:16" s="174" customFormat="1" ht="25.5">
      <c r="A4" s="172">
        <v>44434</v>
      </c>
      <c r="B4" s="173">
        <f>B3+1</f>
        <v>2</v>
      </c>
      <c r="C4" s="380" t="s">
        <v>286</v>
      </c>
      <c r="D4" s="381" t="s">
        <v>260</v>
      </c>
      <c r="E4" s="382" t="s">
        <v>655</v>
      </c>
      <c r="F4" s="382" t="s">
        <v>265</v>
      </c>
      <c r="G4" s="382" t="s">
        <v>266</v>
      </c>
      <c r="H4" s="185"/>
      <c r="I4" s="186"/>
      <c r="J4" s="186"/>
      <c r="K4" s="186"/>
      <c r="L4" s="186"/>
      <c r="M4" s="186"/>
      <c r="N4" s="186"/>
      <c r="O4" s="186"/>
      <c r="P4" s="187"/>
    </row>
    <row r="5" spans="1:16" s="174" customFormat="1" ht="25.5">
      <c r="A5" s="384">
        <v>44432</v>
      </c>
      <c r="B5" s="385">
        <f>B4+1</f>
        <v>3</v>
      </c>
      <c r="C5" s="386" t="s">
        <v>346</v>
      </c>
      <c r="D5" s="385"/>
      <c r="E5" s="386" t="s">
        <v>657</v>
      </c>
      <c r="F5" s="387" t="s">
        <v>658</v>
      </c>
      <c r="G5" s="387" t="s">
        <v>659</v>
      </c>
      <c r="H5" s="185"/>
      <c r="I5" s="186"/>
      <c r="J5" s="186"/>
      <c r="K5" s="186"/>
      <c r="L5" s="186"/>
      <c r="M5" s="186"/>
      <c r="N5" s="186"/>
      <c r="O5" s="186"/>
      <c r="P5" s="187"/>
    </row>
    <row r="6" spans="1:16" s="174" customFormat="1">
      <c r="A6" s="384">
        <v>44482</v>
      </c>
      <c r="B6" s="385">
        <f>B5+1</f>
        <v>4</v>
      </c>
      <c r="C6" s="386" t="s">
        <v>278</v>
      </c>
      <c r="D6" s="385"/>
      <c r="E6" s="386" t="s">
        <v>665</v>
      </c>
      <c r="F6" s="396" t="s">
        <v>666</v>
      </c>
      <c r="G6" s="387" t="s">
        <v>666</v>
      </c>
      <c r="H6" s="185"/>
      <c r="I6" s="186"/>
      <c r="J6" s="186"/>
      <c r="K6" s="186"/>
      <c r="L6" s="186"/>
      <c r="M6" s="186"/>
      <c r="N6" s="186"/>
      <c r="O6" s="186"/>
      <c r="P6" s="187"/>
    </row>
    <row r="7" spans="1:16" s="174" customFormat="1">
      <c r="A7" s="172">
        <v>44489</v>
      </c>
      <c r="B7" s="385">
        <f>B6+1</f>
        <v>5</v>
      </c>
      <c r="C7" s="380" t="s">
        <v>563</v>
      </c>
      <c r="D7" s="381" t="s">
        <v>667</v>
      </c>
      <c r="E7" s="382" t="s">
        <v>668</v>
      </c>
      <c r="F7" s="398" t="s">
        <v>382</v>
      </c>
      <c r="G7" s="399" t="s">
        <v>669</v>
      </c>
      <c r="H7" s="185"/>
      <c r="I7" s="186"/>
      <c r="J7" s="186"/>
      <c r="K7" s="186"/>
      <c r="L7" s="186"/>
      <c r="M7" s="186"/>
      <c r="N7" s="186"/>
      <c r="O7" s="186"/>
      <c r="P7" s="187"/>
    </row>
    <row r="8" spans="1:16" s="174" customFormat="1">
      <c r="A8" s="172"/>
      <c r="B8" s="173"/>
      <c r="C8" s="380"/>
      <c r="D8" s="381"/>
      <c r="E8" s="382"/>
      <c r="F8" s="382"/>
      <c r="G8" s="382"/>
      <c r="H8" s="185"/>
      <c r="I8" s="186"/>
      <c r="J8" s="186"/>
      <c r="K8" s="186"/>
      <c r="L8" s="186"/>
      <c r="M8" s="186"/>
      <c r="N8" s="186"/>
      <c r="O8" s="186"/>
      <c r="P8" s="187"/>
    </row>
    <row r="9" spans="1:16" s="174" customFormat="1">
      <c r="A9" s="172"/>
      <c r="B9" s="173"/>
      <c r="C9" s="380"/>
      <c r="D9" s="381"/>
      <c r="E9" s="382"/>
      <c r="F9" s="382"/>
      <c r="G9" s="382"/>
      <c r="H9" s="185"/>
      <c r="I9" s="186"/>
      <c r="J9" s="186"/>
      <c r="K9" s="186"/>
      <c r="L9" s="186"/>
      <c r="M9" s="186"/>
      <c r="N9" s="186"/>
      <c r="O9" s="186"/>
      <c r="P9" s="187"/>
    </row>
    <row r="10" spans="1:16" s="174" customFormat="1">
      <c r="A10" s="172"/>
      <c r="B10" s="173"/>
      <c r="C10" s="380"/>
      <c r="D10" s="381"/>
      <c r="E10" s="382"/>
      <c r="F10" s="382"/>
      <c r="G10" s="382"/>
      <c r="H10" s="185"/>
      <c r="I10" s="186"/>
      <c r="J10" s="186"/>
      <c r="K10" s="186"/>
      <c r="L10" s="186"/>
      <c r="M10" s="186"/>
      <c r="N10" s="186"/>
      <c r="O10" s="186"/>
      <c r="P10" s="187"/>
    </row>
    <row r="11" spans="1:16" s="174" customFormat="1">
      <c r="A11" s="172"/>
      <c r="B11" s="173"/>
      <c r="C11" s="380"/>
      <c r="D11" s="381"/>
      <c r="E11" s="382"/>
      <c r="F11" s="382"/>
      <c r="G11" s="382"/>
      <c r="H11" s="185"/>
      <c r="I11" s="186"/>
      <c r="J11" s="186"/>
      <c r="K11" s="186"/>
      <c r="L11" s="186"/>
      <c r="M11" s="186"/>
      <c r="N11" s="186"/>
      <c r="O11" s="186"/>
      <c r="P11" s="187"/>
    </row>
    <row r="12" spans="1:16" s="174" customFormat="1">
      <c r="A12" s="172"/>
      <c r="B12" s="173"/>
      <c r="C12" s="380"/>
      <c r="D12" s="381"/>
      <c r="E12" s="382"/>
      <c r="F12" s="382"/>
      <c r="G12" s="382"/>
      <c r="H12" s="185"/>
      <c r="I12" s="186"/>
      <c r="J12" s="186"/>
      <c r="K12" s="186"/>
      <c r="L12" s="186"/>
      <c r="M12" s="186"/>
      <c r="N12" s="186"/>
      <c r="O12" s="186"/>
      <c r="P12" s="187"/>
    </row>
    <row r="13" spans="1:16" s="174" customFormat="1">
      <c r="A13" s="172"/>
      <c r="B13" s="173"/>
      <c r="C13" s="380"/>
      <c r="D13" s="381"/>
      <c r="E13" s="382"/>
      <c r="F13" s="382"/>
      <c r="G13" s="382"/>
      <c r="H13" s="185"/>
      <c r="I13" s="186"/>
      <c r="J13" s="186"/>
      <c r="K13" s="186"/>
      <c r="L13" s="186"/>
      <c r="M13" s="186"/>
      <c r="N13" s="186"/>
      <c r="O13" s="186"/>
      <c r="P13" s="187"/>
    </row>
    <row r="14" spans="1:16" s="174" customFormat="1">
      <c r="A14" s="172"/>
      <c r="B14" s="173"/>
      <c r="C14" s="380"/>
      <c r="D14" s="381"/>
      <c r="E14" s="382"/>
      <c r="F14" s="382"/>
      <c r="G14" s="382"/>
      <c r="H14" s="185"/>
      <c r="I14" s="186"/>
      <c r="J14" s="186"/>
      <c r="K14" s="186"/>
      <c r="L14" s="186"/>
      <c r="M14" s="186"/>
      <c r="N14" s="186"/>
      <c r="O14" s="186"/>
      <c r="P14" s="187"/>
    </row>
    <row r="15" spans="1:16" s="174" customFormat="1">
      <c r="A15" s="172"/>
      <c r="B15" s="173"/>
      <c r="C15" s="380"/>
      <c r="D15" s="381"/>
      <c r="E15" s="382"/>
      <c r="F15" s="382"/>
      <c r="G15" s="382"/>
      <c r="H15" s="185"/>
      <c r="I15" s="186"/>
      <c r="J15" s="186"/>
      <c r="K15" s="186"/>
      <c r="L15" s="186"/>
      <c r="M15" s="186"/>
      <c r="N15" s="186"/>
      <c r="O15" s="186"/>
      <c r="P15" s="187"/>
    </row>
    <row r="16" spans="1:16" s="174" customFormat="1">
      <c r="A16" s="172"/>
      <c r="B16" s="173"/>
      <c r="C16" s="380"/>
      <c r="D16" s="381"/>
      <c r="E16" s="382"/>
      <c r="F16" s="382"/>
      <c r="G16" s="382"/>
      <c r="H16" s="185"/>
      <c r="I16" s="186"/>
      <c r="J16" s="186"/>
      <c r="K16" s="186"/>
      <c r="L16" s="186"/>
      <c r="M16" s="186"/>
      <c r="N16" s="186"/>
      <c r="O16" s="186"/>
      <c r="P16" s="187"/>
    </row>
    <row r="17" spans="1:16" s="174" customFormat="1">
      <c r="A17" s="172"/>
      <c r="B17" s="173"/>
      <c r="C17" s="380"/>
      <c r="D17" s="381"/>
      <c r="E17" s="382"/>
      <c r="F17" s="382"/>
      <c r="G17" s="382"/>
      <c r="H17" s="185"/>
      <c r="I17" s="186"/>
      <c r="J17" s="186"/>
      <c r="K17" s="186"/>
      <c r="L17" s="186"/>
      <c r="M17" s="186"/>
      <c r="N17" s="186"/>
      <c r="O17" s="186"/>
      <c r="P17" s="187"/>
    </row>
    <row r="18" spans="1:16" s="174" customFormat="1">
      <c r="A18" s="172"/>
      <c r="B18" s="173"/>
      <c r="C18" s="380"/>
      <c r="D18" s="381"/>
      <c r="E18" s="382"/>
      <c r="F18" s="382"/>
      <c r="G18" s="382"/>
      <c r="H18" s="185"/>
      <c r="I18" s="186"/>
      <c r="J18" s="186"/>
      <c r="K18" s="186"/>
      <c r="L18" s="186"/>
      <c r="M18" s="186"/>
      <c r="N18" s="186"/>
      <c r="O18" s="186"/>
      <c r="P18" s="187"/>
    </row>
    <row r="19" spans="1:16" s="174" customFormat="1">
      <c r="A19" s="172"/>
      <c r="B19" s="173"/>
      <c r="C19" s="380"/>
      <c r="D19" s="381"/>
      <c r="E19" s="382"/>
      <c r="F19" s="382"/>
      <c r="G19" s="382"/>
      <c r="H19" s="185"/>
      <c r="I19" s="186"/>
      <c r="J19" s="186"/>
      <c r="K19" s="186"/>
      <c r="L19" s="186"/>
      <c r="M19" s="186"/>
      <c r="N19" s="186"/>
      <c r="O19" s="186"/>
      <c r="P19" s="187"/>
    </row>
    <row r="20" spans="1:16">
      <c r="A20" s="172"/>
      <c r="B20" s="173"/>
      <c r="C20" s="174"/>
      <c r="D20" s="174"/>
      <c r="E20" s="174"/>
      <c r="F20" s="174"/>
      <c r="G20" s="382"/>
    </row>
    <row r="21" spans="1:16">
      <c r="A21" s="172"/>
      <c r="B21" s="173"/>
      <c r="C21" s="174"/>
      <c r="D21" s="174"/>
      <c r="E21" s="174"/>
      <c r="F21" s="174"/>
      <c r="G21" s="382"/>
    </row>
    <row r="22" spans="1:16">
      <c r="A22" s="172"/>
      <c r="B22" s="173"/>
      <c r="C22" s="174"/>
      <c r="D22" s="174"/>
      <c r="E22" s="174"/>
      <c r="F22" s="174"/>
      <c r="G22" s="382"/>
    </row>
  </sheetData>
  <pageMargins left="0.23622047244094491" right="0.23622047244094491" top="0.74803149606299213" bottom="0.74803149606299213" header="0.31496062992125984" footer="0.31496062992125984"/>
  <pageSetup paperSize="9" scale="64" fitToHeight="0" orientation="landscape" r:id="rId1"/>
  <headerFooter alignWithMargins="0">
    <oddFooter>&amp;A&amp;RPage &amp;P</oddFooter>
  </headerFooter>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D7E03-4E57-4DFE-8ED8-0AED9DDADBC3}">
  <sheetPr codeName="Sheet1"/>
  <dimension ref="A3:AV6373"/>
  <sheetViews>
    <sheetView workbookViewId="0"/>
  </sheetViews>
  <sheetFormatPr defaultRowHeight="12.75"/>
  <sheetData>
    <row r="3" spans="1:48">
      <c r="A3" t="s">
        <v>1401</v>
      </c>
      <c r="B3" t="s">
        <v>1769</v>
      </c>
      <c r="C3" t="s">
        <v>1798</v>
      </c>
    </row>
    <row r="4" spans="1:48">
      <c r="A4">
        <v>1</v>
      </c>
      <c r="B4">
        <v>13</v>
      </c>
      <c r="C4">
        <v>43</v>
      </c>
    </row>
    <row r="5" spans="1:48">
      <c r="A5" t="s">
        <v>1773</v>
      </c>
      <c r="B5">
        <v>1</v>
      </c>
      <c r="C5">
        <v>0</v>
      </c>
      <c r="D5">
        <v>447</v>
      </c>
      <c r="E5" t="s">
        <v>1788</v>
      </c>
      <c r="F5">
        <v>461</v>
      </c>
      <c r="M5">
        <v>0</v>
      </c>
      <c r="N5">
        <v>1</v>
      </c>
      <c r="O5">
        <v>0</v>
      </c>
      <c r="P5">
        <v>175</v>
      </c>
      <c r="Q5" t="s">
        <v>1766</v>
      </c>
      <c r="R5">
        <v>210</v>
      </c>
      <c r="AQ5">
        <v>0</v>
      </c>
      <c r="AR5">
        <v>1</v>
      </c>
      <c r="AS5">
        <v>0</v>
      </c>
      <c r="AT5">
        <v>11</v>
      </c>
      <c r="AU5" t="s">
        <v>1789</v>
      </c>
      <c r="AV5">
        <v>12</v>
      </c>
    </row>
    <row r="6" spans="1:48">
      <c r="A6" t="s">
        <v>1773</v>
      </c>
      <c r="B6">
        <v>2</v>
      </c>
      <c r="C6">
        <v>0</v>
      </c>
      <c r="D6">
        <v>448</v>
      </c>
      <c r="E6" t="s">
        <v>1788</v>
      </c>
      <c r="F6">
        <v>462</v>
      </c>
      <c r="M6">
        <v>0</v>
      </c>
      <c r="N6">
        <v>2</v>
      </c>
      <c r="O6">
        <v>0</v>
      </c>
      <c r="P6">
        <v>2605</v>
      </c>
      <c r="Q6" t="s">
        <v>1767</v>
      </c>
      <c r="R6">
        <v>211</v>
      </c>
      <c r="AQ6">
        <v>0</v>
      </c>
      <c r="AR6">
        <v>2</v>
      </c>
      <c r="AS6">
        <v>0</v>
      </c>
      <c r="AT6">
        <v>22429</v>
      </c>
      <c r="AU6" t="s">
        <v>1790</v>
      </c>
      <c r="AV6">
        <v>13</v>
      </c>
    </row>
    <row r="7" spans="1:48">
      <c r="A7" t="s">
        <v>1773</v>
      </c>
      <c r="B7">
        <v>3</v>
      </c>
      <c r="C7">
        <v>0</v>
      </c>
      <c r="D7">
        <v>449</v>
      </c>
      <c r="E7" t="s">
        <v>1775</v>
      </c>
      <c r="F7">
        <v>463</v>
      </c>
      <c r="M7">
        <v>0</v>
      </c>
      <c r="N7">
        <v>3</v>
      </c>
      <c r="O7">
        <v>0</v>
      </c>
      <c r="P7">
        <v>2606</v>
      </c>
      <c r="Q7" t="s">
        <v>914</v>
      </c>
      <c r="R7">
        <v>229</v>
      </c>
      <c r="AQ7">
        <v>0</v>
      </c>
      <c r="AR7">
        <v>3</v>
      </c>
      <c r="AS7">
        <v>3194.1</v>
      </c>
      <c r="AT7">
        <v>22430</v>
      </c>
      <c r="AU7" t="s">
        <v>1791</v>
      </c>
      <c r="AV7">
        <v>14</v>
      </c>
    </row>
    <row r="8" spans="1:48">
      <c r="A8" t="s">
        <v>1773</v>
      </c>
      <c r="B8">
        <v>4</v>
      </c>
      <c r="C8">
        <v>0</v>
      </c>
      <c r="D8">
        <v>450</v>
      </c>
      <c r="E8" t="s">
        <v>1788</v>
      </c>
      <c r="F8">
        <v>464</v>
      </c>
      <c r="M8">
        <v>0</v>
      </c>
      <c r="N8">
        <v>4</v>
      </c>
      <c r="O8">
        <v>0</v>
      </c>
      <c r="P8">
        <v>2607</v>
      </c>
      <c r="Q8" t="s">
        <v>915</v>
      </c>
      <c r="R8">
        <v>230</v>
      </c>
      <c r="AQ8">
        <v>0</v>
      </c>
      <c r="AR8">
        <v>4</v>
      </c>
      <c r="AS8">
        <v>1753.62</v>
      </c>
      <c r="AT8">
        <v>22431</v>
      </c>
      <c r="AU8" t="s">
        <v>1792</v>
      </c>
      <c r="AV8">
        <v>15</v>
      </c>
    </row>
    <row r="9" spans="1:48">
      <c r="A9" t="s">
        <v>1773</v>
      </c>
      <c r="B9">
        <v>5</v>
      </c>
      <c r="C9">
        <v>0</v>
      </c>
      <c r="D9">
        <v>451</v>
      </c>
      <c r="E9" t="s">
        <v>1788</v>
      </c>
      <c r="F9">
        <v>465</v>
      </c>
      <c r="M9">
        <v>0</v>
      </c>
      <c r="N9">
        <v>5</v>
      </c>
      <c r="O9">
        <v>0</v>
      </c>
      <c r="P9">
        <v>2608</v>
      </c>
      <c r="Q9" t="s">
        <v>912</v>
      </c>
      <c r="R9">
        <v>231</v>
      </c>
      <c r="AQ9">
        <v>0</v>
      </c>
      <c r="AR9">
        <v>5</v>
      </c>
      <c r="AS9">
        <v>1377.68</v>
      </c>
      <c r="AT9">
        <v>22432</v>
      </c>
      <c r="AU9" t="s">
        <v>1793</v>
      </c>
      <c r="AV9">
        <v>16</v>
      </c>
    </row>
    <row r="10" spans="1:48">
      <c r="A10" t="s">
        <v>1773</v>
      </c>
      <c r="B10">
        <v>6</v>
      </c>
      <c r="C10">
        <v>0</v>
      </c>
      <c r="D10">
        <v>452</v>
      </c>
      <c r="E10" t="s">
        <v>1788</v>
      </c>
      <c r="F10">
        <v>466</v>
      </c>
      <c r="M10">
        <v>0</v>
      </c>
      <c r="N10">
        <v>6</v>
      </c>
      <c r="O10">
        <v>0</v>
      </c>
      <c r="P10">
        <v>2609</v>
      </c>
      <c r="Q10" t="s">
        <v>916</v>
      </c>
      <c r="R10">
        <v>232</v>
      </c>
      <c r="AQ10">
        <v>0</v>
      </c>
      <c r="AR10">
        <v>6</v>
      </c>
      <c r="AS10">
        <v>52.8</v>
      </c>
      <c r="AT10">
        <v>22433</v>
      </c>
      <c r="AU10" t="s">
        <v>1772</v>
      </c>
      <c r="AV10">
        <v>17</v>
      </c>
    </row>
    <row r="11" spans="1:48">
      <c r="A11" t="s">
        <v>1773</v>
      </c>
      <c r="B11">
        <v>7</v>
      </c>
      <c r="C11">
        <v>0</v>
      </c>
      <c r="D11">
        <v>453</v>
      </c>
      <c r="E11" t="s">
        <v>1788</v>
      </c>
      <c r="F11">
        <v>467</v>
      </c>
      <c r="M11">
        <v>0</v>
      </c>
      <c r="N11">
        <v>7</v>
      </c>
      <c r="O11">
        <v>0</v>
      </c>
      <c r="P11">
        <v>2610</v>
      </c>
      <c r="Q11" t="s">
        <v>913</v>
      </c>
      <c r="R11">
        <v>233</v>
      </c>
      <c r="AQ11">
        <v>0</v>
      </c>
      <c r="AR11">
        <v>7</v>
      </c>
      <c r="AS11">
        <v>-203079.08</v>
      </c>
      <c r="AT11">
        <v>22434</v>
      </c>
      <c r="AU11" t="s">
        <v>1794</v>
      </c>
      <c r="AV11">
        <v>18</v>
      </c>
    </row>
    <row r="12" spans="1:48">
      <c r="A12" t="s">
        <v>1773</v>
      </c>
      <c r="B12">
        <v>8</v>
      </c>
      <c r="C12">
        <v>0</v>
      </c>
      <c r="D12">
        <v>454</v>
      </c>
      <c r="E12" t="s">
        <v>1001</v>
      </c>
      <c r="F12">
        <v>468</v>
      </c>
      <c r="M12">
        <v>0</v>
      </c>
      <c r="N12">
        <v>8</v>
      </c>
      <c r="O12">
        <v>0</v>
      </c>
      <c r="P12">
        <v>2611</v>
      </c>
      <c r="Q12" t="s">
        <v>911</v>
      </c>
      <c r="R12">
        <v>234</v>
      </c>
      <c r="AQ12">
        <v>0</v>
      </c>
      <c r="AR12">
        <v>8</v>
      </c>
      <c r="AS12">
        <v>22572</v>
      </c>
      <c r="AT12">
        <v>22435</v>
      </c>
      <c r="AU12" t="s">
        <v>1795</v>
      </c>
      <c r="AV12">
        <v>19</v>
      </c>
    </row>
    <row r="13" spans="1:48">
      <c r="A13" t="s">
        <v>1773</v>
      </c>
      <c r="B13">
        <v>9</v>
      </c>
      <c r="C13">
        <v>0</v>
      </c>
      <c r="D13">
        <v>455</v>
      </c>
      <c r="E13" t="s">
        <v>958</v>
      </c>
      <c r="F13">
        <v>469</v>
      </c>
      <c r="M13">
        <v>0</v>
      </c>
      <c r="N13">
        <v>9</v>
      </c>
      <c r="O13">
        <v>0</v>
      </c>
      <c r="P13">
        <v>3370</v>
      </c>
      <c r="Q13" t="s">
        <v>910</v>
      </c>
      <c r="R13">
        <v>235</v>
      </c>
      <c r="AQ13">
        <v>0</v>
      </c>
      <c r="AR13">
        <v>9</v>
      </c>
      <c r="AS13">
        <v>-95955.68</v>
      </c>
      <c r="AT13">
        <v>22436</v>
      </c>
      <c r="AU13" t="s">
        <v>1796</v>
      </c>
      <c r="AV13">
        <v>20</v>
      </c>
    </row>
    <row r="14" spans="1:48">
      <c r="A14" t="s">
        <v>1773</v>
      </c>
      <c r="B14">
        <v>10</v>
      </c>
      <c r="C14">
        <v>0</v>
      </c>
      <c r="D14">
        <v>456</v>
      </c>
      <c r="E14" t="s">
        <v>961</v>
      </c>
      <c r="F14">
        <v>470</v>
      </c>
      <c r="M14">
        <v>0</v>
      </c>
      <c r="N14">
        <v>10</v>
      </c>
      <c r="O14">
        <v>0</v>
      </c>
      <c r="P14">
        <v>3371</v>
      </c>
      <c r="Q14" t="s">
        <v>1378</v>
      </c>
      <c r="R14">
        <v>236</v>
      </c>
      <c r="AQ14">
        <v>0</v>
      </c>
      <c r="AR14">
        <v>10</v>
      </c>
      <c r="AS14">
        <v>11576.56</v>
      </c>
      <c r="AT14">
        <v>22437</v>
      </c>
      <c r="AU14" t="s">
        <v>1797</v>
      </c>
      <c r="AV14">
        <v>21</v>
      </c>
    </row>
    <row r="15" spans="1:48">
      <c r="A15" t="s">
        <v>1773</v>
      </c>
      <c r="B15">
        <v>11</v>
      </c>
      <c r="C15">
        <v>0</v>
      </c>
      <c r="D15">
        <v>457</v>
      </c>
      <c r="E15" t="s">
        <v>964</v>
      </c>
      <c r="F15">
        <v>471</v>
      </c>
      <c r="M15">
        <v>0</v>
      </c>
      <c r="N15">
        <v>11</v>
      </c>
      <c r="O15">
        <v>0</v>
      </c>
      <c r="P15">
        <v>3372</v>
      </c>
      <c r="Q15" t="s">
        <v>1379</v>
      </c>
      <c r="R15">
        <v>237</v>
      </c>
      <c r="AQ15">
        <v>0</v>
      </c>
      <c r="AR15">
        <v>22563</v>
      </c>
      <c r="AS15">
        <v>8682.42</v>
      </c>
      <c r="AT15">
        <v>22438</v>
      </c>
      <c r="AU15" t="s">
        <v>1775</v>
      </c>
      <c r="AV15">
        <v>22</v>
      </c>
    </row>
    <row r="16" spans="1:48">
      <c r="A16" t="s">
        <v>1773</v>
      </c>
      <c r="B16">
        <v>12</v>
      </c>
      <c r="C16">
        <v>0</v>
      </c>
      <c r="D16">
        <v>458</v>
      </c>
      <c r="E16" t="s">
        <v>965</v>
      </c>
      <c r="F16">
        <v>472</v>
      </c>
      <c r="M16">
        <v>0</v>
      </c>
      <c r="N16">
        <v>12</v>
      </c>
      <c r="O16">
        <v>0</v>
      </c>
      <c r="P16">
        <v>3373</v>
      </c>
      <c r="Q16" t="s">
        <v>1380</v>
      </c>
      <c r="R16">
        <v>238</v>
      </c>
      <c r="AQ16">
        <v>0</v>
      </c>
      <c r="AR16">
        <v>22565</v>
      </c>
      <c r="AS16">
        <v>138902.41</v>
      </c>
      <c r="AT16">
        <v>22439</v>
      </c>
      <c r="AU16" t="s">
        <v>1788</v>
      </c>
      <c r="AV16">
        <v>22441</v>
      </c>
    </row>
    <row r="17" spans="1:48">
      <c r="A17" t="s">
        <v>1773</v>
      </c>
      <c r="B17">
        <v>13</v>
      </c>
      <c r="C17">
        <v>0</v>
      </c>
      <c r="D17">
        <v>459</v>
      </c>
      <c r="E17" t="s">
        <v>977</v>
      </c>
      <c r="F17">
        <v>473</v>
      </c>
      <c r="M17">
        <v>0</v>
      </c>
      <c r="N17">
        <v>13</v>
      </c>
      <c r="O17">
        <v>0</v>
      </c>
      <c r="P17">
        <v>3374</v>
      </c>
      <c r="Q17" t="s">
        <v>1381</v>
      </c>
      <c r="R17">
        <v>239</v>
      </c>
      <c r="AQ17">
        <v>0</v>
      </c>
      <c r="AR17">
        <v>22566</v>
      </c>
      <c r="AS17">
        <v>0</v>
      </c>
      <c r="AT17">
        <v>22440</v>
      </c>
      <c r="AU17" t="s">
        <v>1787</v>
      </c>
      <c r="AV17">
        <v>22442</v>
      </c>
    </row>
    <row r="18" spans="1:48">
      <c r="A18" t="s">
        <v>1773</v>
      </c>
      <c r="B18">
        <v>14</v>
      </c>
      <c r="C18">
        <v>0</v>
      </c>
      <c r="D18">
        <v>460</v>
      </c>
      <c r="E18" t="s">
        <v>922</v>
      </c>
      <c r="F18">
        <v>474</v>
      </c>
      <c r="M18">
        <v>0</v>
      </c>
      <c r="N18">
        <v>14</v>
      </c>
      <c r="O18">
        <v>0</v>
      </c>
      <c r="P18">
        <v>3375</v>
      </c>
      <c r="Q18" t="s">
        <v>775</v>
      </c>
      <c r="R18">
        <v>240</v>
      </c>
      <c r="AQ18">
        <v>0</v>
      </c>
      <c r="AR18">
        <v>22567</v>
      </c>
      <c r="AU18" t="s">
        <v>1776</v>
      </c>
      <c r="AV18">
        <v>22443</v>
      </c>
    </row>
    <row r="19" spans="1:48">
      <c r="A19" t="s">
        <v>1773</v>
      </c>
      <c r="B19">
        <v>15</v>
      </c>
      <c r="C19">
        <v>0</v>
      </c>
      <c r="D19">
        <v>449925</v>
      </c>
      <c r="E19" t="s">
        <v>1788</v>
      </c>
      <c r="F19">
        <v>475</v>
      </c>
      <c r="M19">
        <v>0</v>
      </c>
      <c r="N19">
        <v>15</v>
      </c>
      <c r="O19">
        <v>0</v>
      </c>
      <c r="P19">
        <v>3376</v>
      </c>
      <c r="Q19" t="s">
        <v>774</v>
      </c>
      <c r="R19">
        <v>241</v>
      </c>
      <c r="AQ19">
        <v>0</v>
      </c>
      <c r="AR19">
        <v>22571</v>
      </c>
      <c r="AU19" t="s">
        <v>1786</v>
      </c>
      <c r="AV19">
        <v>22444</v>
      </c>
    </row>
    <row r="20" spans="1:48">
      <c r="A20" t="s">
        <v>1773</v>
      </c>
      <c r="B20">
        <v>16</v>
      </c>
      <c r="E20" t="s">
        <v>1788</v>
      </c>
      <c r="F20">
        <v>476</v>
      </c>
      <c r="M20">
        <v>0</v>
      </c>
      <c r="N20">
        <v>16</v>
      </c>
      <c r="O20">
        <v>0</v>
      </c>
      <c r="P20">
        <v>3377</v>
      </c>
      <c r="Q20" t="s">
        <v>776</v>
      </c>
      <c r="R20">
        <v>242</v>
      </c>
      <c r="AQ20">
        <v>0</v>
      </c>
      <c r="AR20">
        <v>22572</v>
      </c>
      <c r="AU20" t="s">
        <v>1785</v>
      </c>
      <c r="AV20">
        <v>22445</v>
      </c>
    </row>
    <row r="21" spans="1:48">
      <c r="A21" t="s">
        <v>1773</v>
      </c>
      <c r="B21">
        <v>17</v>
      </c>
      <c r="E21" t="s">
        <v>1788</v>
      </c>
      <c r="F21">
        <v>477</v>
      </c>
      <c r="M21">
        <v>0</v>
      </c>
      <c r="N21">
        <v>17</v>
      </c>
      <c r="O21">
        <v>0</v>
      </c>
      <c r="P21">
        <v>3378</v>
      </c>
      <c r="Q21" t="s">
        <v>777</v>
      </c>
      <c r="R21">
        <v>243</v>
      </c>
      <c r="AQ21">
        <v>0</v>
      </c>
      <c r="AR21">
        <v>22575</v>
      </c>
      <c r="AU21" t="s">
        <v>1784</v>
      </c>
      <c r="AV21">
        <v>22446</v>
      </c>
    </row>
    <row r="22" spans="1:48">
      <c r="A22" t="s">
        <v>1773</v>
      </c>
      <c r="B22">
        <v>18</v>
      </c>
      <c r="E22" t="s">
        <v>1788</v>
      </c>
      <c r="F22">
        <v>478</v>
      </c>
      <c r="M22">
        <v>0</v>
      </c>
      <c r="N22">
        <v>18</v>
      </c>
      <c r="O22">
        <v>0</v>
      </c>
      <c r="P22">
        <v>3379</v>
      </c>
      <c r="Q22" t="s">
        <v>773</v>
      </c>
      <c r="R22">
        <v>244</v>
      </c>
      <c r="AQ22">
        <v>0</v>
      </c>
      <c r="AR22">
        <v>22577</v>
      </c>
      <c r="AU22" t="s">
        <v>1783</v>
      </c>
      <c r="AV22">
        <v>22447</v>
      </c>
    </row>
    <row r="23" spans="1:48">
      <c r="A23" t="s">
        <v>1773</v>
      </c>
      <c r="B23">
        <v>19</v>
      </c>
      <c r="E23" t="s">
        <v>1788</v>
      </c>
      <c r="F23">
        <v>479</v>
      </c>
      <c r="M23">
        <v>0</v>
      </c>
      <c r="N23">
        <v>19</v>
      </c>
      <c r="O23">
        <v>0</v>
      </c>
      <c r="P23">
        <v>3380</v>
      </c>
      <c r="Q23" t="s">
        <v>755</v>
      </c>
      <c r="R23">
        <v>245</v>
      </c>
      <c r="AQ23">
        <v>0</v>
      </c>
      <c r="AR23">
        <v>22578</v>
      </c>
      <c r="AU23" t="s">
        <v>1782</v>
      </c>
      <c r="AV23">
        <v>22448</v>
      </c>
    </row>
    <row r="24" spans="1:48">
      <c r="A24" t="s">
        <v>1773</v>
      </c>
      <c r="B24">
        <v>20</v>
      </c>
      <c r="E24" t="s">
        <v>1788</v>
      </c>
      <c r="F24">
        <v>480</v>
      </c>
      <c r="M24">
        <v>0</v>
      </c>
      <c r="N24">
        <v>20</v>
      </c>
      <c r="Q24" t="s">
        <v>749</v>
      </c>
      <c r="R24">
        <v>246</v>
      </c>
      <c r="AQ24">
        <v>0</v>
      </c>
      <c r="AR24">
        <v>22579</v>
      </c>
      <c r="AU24" t="s">
        <v>1781</v>
      </c>
      <c r="AV24">
        <v>22449</v>
      </c>
    </row>
    <row r="25" spans="1:48">
      <c r="A25" t="s">
        <v>1773</v>
      </c>
      <c r="B25">
        <v>21</v>
      </c>
      <c r="E25" t="s">
        <v>969</v>
      </c>
      <c r="F25">
        <v>481</v>
      </c>
      <c r="M25">
        <v>0</v>
      </c>
      <c r="N25">
        <v>21</v>
      </c>
      <c r="Q25" t="s">
        <v>751</v>
      </c>
      <c r="R25">
        <v>247</v>
      </c>
      <c r="AQ25">
        <v>0</v>
      </c>
      <c r="AR25">
        <v>22580</v>
      </c>
      <c r="AU25" t="s">
        <v>1780</v>
      </c>
      <c r="AV25">
        <v>22450</v>
      </c>
    </row>
    <row r="26" spans="1:48">
      <c r="A26" t="s">
        <v>1773</v>
      </c>
      <c r="B26">
        <v>22</v>
      </c>
      <c r="E26" t="s">
        <v>970</v>
      </c>
      <c r="F26">
        <v>482</v>
      </c>
      <c r="M26">
        <v>0</v>
      </c>
      <c r="N26">
        <v>22</v>
      </c>
      <c r="Q26" t="s">
        <v>699</v>
      </c>
      <c r="R26">
        <v>248</v>
      </c>
      <c r="AQ26">
        <v>0</v>
      </c>
      <c r="AR26">
        <v>22581</v>
      </c>
      <c r="AU26" t="s">
        <v>1779</v>
      </c>
      <c r="AV26">
        <v>22451</v>
      </c>
    </row>
    <row r="27" spans="1:48">
      <c r="A27" t="s">
        <v>1773</v>
      </c>
      <c r="B27">
        <v>23</v>
      </c>
      <c r="E27" t="s">
        <v>971</v>
      </c>
      <c r="F27">
        <v>483</v>
      </c>
      <c r="M27">
        <v>0</v>
      </c>
      <c r="N27">
        <v>23</v>
      </c>
      <c r="Q27" t="s">
        <v>778</v>
      </c>
      <c r="R27">
        <v>249</v>
      </c>
      <c r="AQ27">
        <v>0</v>
      </c>
      <c r="AR27">
        <v>22582</v>
      </c>
      <c r="AU27" t="s">
        <v>1778</v>
      </c>
      <c r="AV27">
        <v>22452</v>
      </c>
    </row>
    <row r="28" spans="1:48">
      <c r="A28" t="s">
        <v>1773</v>
      </c>
      <c r="B28">
        <v>24</v>
      </c>
      <c r="E28" t="s">
        <v>955</v>
      </c>
      <c r="F28">
        <v>484</v>
      </c>
      <c r="M28">
        <v>0</v>
      </c>
      <c r="N28">
        <v>24</v>
      </c>
      <c r="Q28" t="s">
        <v>783</v>
      </c>
      <c r="R28">
        <v>250</v>
      </c>
      <c r="AQ28">
        <v>0</v>
      </c>
      <c r="AR28">
        <v>22583</v>
      </c>
      <c r="AU28" t="s">
        <v>850</v>
      </c>
      <c r="AV28">
        <v>22564</v>
      </c>
    </row>
    <row r="29" spans="1:48">
      <c r="A29" t="s">
        <v>1773</v>
      </c>
      <c r="B29">
        <v>25</v>
      </c>
      <c r="E29" t="s">
        <v>994</v>
      </c>
      <c r="F29">
        <v>485</v>
      </c>
      <c r="M29">
        <v>0</v>
      </c>
      <c r="N29">
        <v>25</v>
      </c>
      <c r="Q29" t="s">
        <v>741</v>
      </c>
      <c r="R29">
        <v>251</v>
      </c>
      <c r="AQ29">
        <v>0</v>
      </c>
      <c r="AR29">
        <v>22584</v>
      </c>
      <c r="AU29" t="s">
        <v>930</v>
      </c>
      <c r="AV29">
        <v>22568</v>
      </c>
    </row>
    <row r="30" spans="1:48">
      <c r="A30" t="s">
        <v>1773</v>
      </c>
      <c r="B30">
        <v>26</v>
      </c>
      <c r="E30" t="s">
        <v>976</v>
      </c>
      <c r="F30">
        <v>486</v>
      </c>
      <c r="M30">
        <v>0</v>
      </c>
      <c r="N30">
        <v>26</v>
      </c>
      <c r="Q30" t="s">
        <v>743</v>
      </c>
      <c r="R30">
        <v>252</v>
      </c>
      <c r="AQ30">
        <v>0</v>
      </c>
      <c r="AR30">
        <v>22585</v>
      </c>
      <c r="AU30" t="s">
        <v>872</v>
      </c>
      <c r="AV30">
        <v>22569</v>
      </c>
    </row>
    <row r="31" spans="1:48">
      <c r="A31" t="s">
        <v>1773</v>
      </c>
      <c r="B31">
        <v>27</v>
      </c>
      <c r="E31" t="s">
        <v>1012</v>
      </c>
      <c r="F31">
        <v>487</v>
      </c>
      <c r="M31">
        <v>0</v>
      </c>
      <c r="N31">
        <v>27</v>
      </c>
      <c r="Q31" t="s">
        <v>918</v>
      </c>
      <c r="R31">
        <v>253</v>
      </c>
      <c r="AQ31">
        <v>0</v>
      </c>
      <c r="AR31">
        <v>22586</v>
      </c>
      <c r="AU31" t="s">
        <v>991</v>
      </c>
      <c r="AV31">
        <v>22570</v>
      </c>
    </row>
    <row r="32" spans="1:48">
      <c r="A32" t="s">
        <v>1773</v>
      </c>
      <c r="B32">
        <v>28</v>
      </c>
      <c r="E32" t="s">
        <v>1013</v>
      </c>
      <c r="F32">
        <v>488</v>
      </c>
      <c r="M32">
        <v>0</v>
      </c>
      <c r="N32">
        <v>28</v>
      </c>
      <c r="Q32" t="s">
        <v>771</v>
      </c>
      <c r="R32">
        <v>254</v>
      </c>
      <c r="AQ32">
        <v>0</v>
      </c>
      <c r="AR32">
        <v>22587</v>
      </c>
      <c r="AU32" t="s">
        <v>874</v>
      </c>
      <c r="AV32">
        <v>22573</v>
      </c>
    </row>
    <row r="33" spans="1:48">
      <c r="A33" t="s">
        <v>1773</v>
      </c>
      <c r="B33">
        <v>29</v>
      </c>
      <c r="E33" t="s">
        <v>1014</v>
      </c>
      <c r="F33">
        <v>489</v>
      </c>
      <c r="M33">
        <v>0</v>
      </c>
      <c r="N33">
        <v>29</v>
      </c>
      <c r="Q33" t="s">
        <v>785</v>
      </c>
      <c r="R33">
        <v>255</v>
      </c>
      <c r="AQ33">
        <v>0</v>
      </c>
      <c r="AR33">
        <v>22588</v>
      </c>
      <c r="AU33" t="s">
        <v>870</v>
      </c>
      <c r="AV33">
        <v>22574</v>
      </c>
    </row>
    <row r="34" spans="1:48">
      <c r="A34" t="s">
        <v>1773</v>
      </c>
      <c r="B34">
        <v>30</v>
      </c>
      <c r="E34" t="s">
        <v>1015</v>
      </c>
      <c r="F34">
        <v>490</v>
      </c>
      <c r="M34">
        <v>0</v>
      </c>
      <c r="N34">
        <v>30</v>
      </c>
      <c r="Q34" t="s">
        <v>727</v>
      </c>
      <c r="R34">
        <v>256</v>
      </c>
      <c r="AQ34">
        <v>0</v>
      </c>
      <c r="AR34">
        <v>22589</v>
      </c>
      <c r="AU34" t="s">
        <v>1360</v>
      </c>
      <c r="AV34">
        <v>22576</v>
      </c>
    </row>
    <row r="35" spans="1:48">
      <c r="A35" t="s">
        <v>1773</v>
      </c>
      <c r="B35">
        <v>31</v>
      </c>
      <c r="E35" t="s">
        <v>1016</v>
      </c>
      <c r="F35">
        <v>491</v>
      </c>
      <c r="M35">
        <v>0</v>
      </c>
      <c r="N35">
        <v>31</v>
      </c>
      <c r="Q35" t="s">
        <v>728</v>
      </c>
      <c r="R35">
        <v>257</v>
      </c>
      <c r="AQ35">
        <v>0</v>
      </c>
      <c r="AR35">
        <v>22590</v>
      </c>
      <c r="AU35" t="s">
        <v>987</v>
      </c>
      <c r="AV35">
        <v>22595</v>
      </c>
    </row>
    <row r="36" spans="1:48">
      <c r="A36" t="s">
        <v>1773</v>
      </c>
      <c r="B36">
        <v>32</v>
      </c>
      <c r="E36" t="s">
        <v>1017</v>
      </c>
      <c r="F36">
        <v>492</v>
      </c>
      <c r="M36">
        <v>0</v>
      </c>
      <c r="N36">
        <v>32</v>
      </c>
      <c r="Q36" t="s">
        <v>733</v>
      </c>
      <c r="R36">
        <v>258</v>
      </c>
      <c r="AQ36">
        <v>0</v>
      </c>
      <c r="AR36">
        <v>22591</v>
      </c>
      <c r="AU36" t="s">
        <v>973</v>
      </c>
      <c r="AV36">
        <v>22596</v>
      </c>
    </row>
    <row r="37" spans="1:48">
      <c r="A37" t="s">
        <v>1773</v>
      </c>
      <c r="B37">
        <v>33</v>
      </c>
      <c r="E37" t="s">
        <v>1018</v>
      </c>
      <c r="F37">
        <v>493</v>
      </c>
      <c r="M37">
        <v>0</v>
      </c>
      <c r="N37">
        <v>33</v>
      </c>
      <c r="Q37" t="s">
        <v>748</v>
      </c>
      <c r="R37">
        <v>259</v>
      </c>
      <c r="AQ37">
        <v>0</v>
      </c>
      <c r="AR37">
        <v>22592</v>
      </c>
      <c r="AU37" t="s">
        <v>858</v>
      </c>
      <c r="AV37">
        <v>22597</v>
      </c>
    </row>
    <row r="38" spans="1:48">
      <c r="A38" t="s">
        <v>1773</v>
      </c>
      <c r="B38">
        <v>34</v>
      </c>
      <c r="E38" t="s">
        <v>1019</v>
      </c>
      <c r="F38">
        <v>494</v>
      </c>
      <c r="M38">
        <v>0</v>
      </c>
      <c r="N38">
        <v>34</v>
      </c>
      <c r="Q38" t="s">
        <v>683</v>
      </c>
      <c r="R38">
        <v>260</v>
      </c>
      <c r="AQ38">
        <v>0</v>
      </c>
      <c r="AR38">
        <v>22593</v>
      </c>
      <c r="AU38" t="s">
        <v>926</v>
      </c>
      <c r="AV38">
        <v>22598</v>
      </c>
    </row>
    <row r="39" spans="1:48">
      <c r="A39" t="s">
        <v>1773</v>
      </c>
      <c r="B39">
        <v>35</v>
      </c>
      <c r="E39" t="s">
        <v>1020</v>
      </c>
      <c r="F39">
        <v>495</v>
      </c>
      <c r="M39">
        <v>0</v>
      </c>
      <c r="N39">
        <v>35</v>
      </c>
      <c r="Q39" t="s">
        <v>684</v>
      </c>
      <c r="R39">
        <v>261</v>
      </c>
      <c r="AQ39">
        <v>0</v>
      </c>
      <c r="AR39">
        <v>22594</v>
      </c>
      <c r="AU39" t="s">
        <v>862</v>
      </c>
      <c r="AV39">
        <v>22599</v>
      </c>
    </row>
    <row r="40" spans="1:48">
      <c r="A40" t="s">
        <v>1773</v>
      </c>
      <c r="B40">
        <v>36</v>
      </c>
      <c r="E40" t="s">
        <v>1021</v>
      </c>
      <c r="F40">
        <v>496</v>
      </c>
      <c r="M40">
        <v>0</v>
      </c>
      <c r="N40">
        <v>36</v>
      </c>
      <c r="Q40" t="s">
        <v>721</v>
      </c>
      <c r="R40">
        <v>262</v>
      </c>
      <c r="AQ40">
        <v>0</v>
      </c>
      <c r="AR40">
        <v>22613</v>
      </c>
      <c r="AU40" t="s">
        <v>989</v>
      </c>
      <c r="AV40">
        <v>22600</v>
      </c>
    </row>
    <row r="41" spans="1:48">
      <c r="A41" t="s">
        <v>1773</v>
      </c>
      <c r="B41">
        <v>37</v>
      </c>
      <c r="E41" t="s">
        <v>1022</v>
      </c>
      <c r="F41">
        <v>497</v>
      </c>
      <c r="M41">
        <v>0</v>
      </c>
      <c r="N41">
        <v>37</v>
      </c>
      <c r="Q41" t="s">
        <v>722</v>
      </c>
      <c r="R41">
        <v>263</v>
      </c>
      <c r="AQ41">
        <v>0</v>
      </c>
      <c r="AR41">
        <v>22614</v>
      </c>
      <c r="AU41" t="s">
        <v>864</v>
      </c>
      <c r="AV41">
        <v>22601</v>
      </c>
    </row>
    <row r="42" spans="1:48">
      <c r="A42" t="s">
        <v>1773</v>
      </c>
      <c r="B42">
        <v>38</v>
      </c>
      <c r="E42" t="s">
        <v>1023</v>
      </c>
      <c r="F42">
        <v>498</v>
      </c>
      <c r="M42">
        <v>0</v>
      </c>
      <c r="N42">
        <v>38</v>
      </c>
      <c r="Q42" t="s">
        <v>744</v>
      </c>
      <c r="R42">
        <v>264</v>
      </c>
      <c r="AQ42">
        <v>0</v>
      </c>
      <c r="AR42">
        <v>22617</v>
      </c>
      <c r="AU42" t="s">
        <v>866</v>
      </c>
      <c r="AV42">
        <v>22602</v>
      </c>
    </row>
    <row r="43" spans="1:48">
      <c r="A43" t="s">
        <v>1773</v>
      </c>
      <c r="B43">
        <v>39</v>
      </c>
      <c r="E43" t="s">
        <v>1024</v>
      </c>
      <c r="F43">
        <v>499</v>
      </c>
      <c r="M43">
        <v>0</v>
      </c>
      <c r="N43">
        <v>39</v>
      </c>
      <c r="Q43" t="s">
        <v>746</v>
      </c>
      <c r="R43">
        <v>265</v>
      </c>
      <c r="AQ43">
        <v>0</v>
      </c>
      <c r="AR43">
        <v>22618</v>
      </c>
      <c r="AU43" t="s">
        <v>868</v>
      </c>
      <c r="AV43">
        <v>22603</v>
      </c>
    </row>
    <row r="44" spans="1:48">
      <c r="A44" t="s">
        <v>1773</v>
      </c>
      <c r="B44">
        <v>40</v>
      </c>
      <c r="E44" t="s">
        <v>1025</v>
      </c>
      <c r="F44">
        <v>500</v>
      </c>
      <c r="M44">
        <v>0</v>
      </c>
      <c r="N44">
        <v>40</v>
      </c>
      <c r="Q44" t="s">
        <v>768</v>
      </c>
      <c r="R44">
        <v>266</v>
      </c>
      <c r="AQ44">
        <v>0</v>
      </c>
      <c r="AR44">
        <v>22619</v>
      </c>
      <c r="AU44" t="s">
        <v>840</v>
      </c>
      <c r="AV44">
        <v>22604</v>
      </c>
    </row>
    <row r="45" spans="1:48">
      <c r="A45" t="s">
        <v>1773</v>
      </c>
      <c r="B45">
        <v>41</v>
      </c>
      <c r="E45" t="s">
        <v>1026</v>
      </c>
      <c r="F45">
        <v>501</v>
      </c>
      <c r="M45">
        <v>0</v>
      </c>
      <c r="N45">
        <v>41</v>
      </c>
      <c r="Q45" t="s">
        <v>740</v>
      </c>
      <c r="R45">
        <v>267</v>
      </c>
      <c r="AQ45">
        <v>0</v>
      </c>
      <c r="AR45">
        <v>22620</v>
      </c>
      <c r="AU45" t="s">
        <v>842</v>
      </c>
      <c r="AV45">
        <v>22605</v>
      </c>
    </row>
    <row r="46" spans="1:48">
      <c r="A46" t="s">
        <v>1773</v>
      </c>
      <c r="B46">
        <v>42</v>
      </c>
      <c r="E46" t="s">
        <v>880</v>
      </c>
      <c r="F46">
        <v>502</v>
      </c>
      <c r="M46">
        <v>0</v>
      </c>
      <c r="N46">
        <v>42</v>
      </c>
      <c r="Q46" t="s">
        <v>695</v>
      </c>
      <c r="R46">
        <v>268</v>
      </c>
      <c r="AQ46">
        <v>0</v>
      </c>
      <c r="AR46">
        <v>22621</v>
      </c>
      <c r="AU46" t="s">
        <v>993</v>
      </c>
      <c r="AV46">
        <v>22606</v>
      </c>
    </row>
    <row r="47" spans="1:48">
      <c r="A47" t="s">
        <v>1773</v>
      </c>
      <c r="B47">
        <v>43</v>
      </c>
      <c r="E47" t="s">
        <v>1027</v>
      </c>
      <c r="F47">
        <v>503</v>
      </c>
      <c r="M47">
        <v>0</v>
      </c>
      <c r="N47">
        <v>43</v>
      </c>
      <c r="Q47" t="s">
        <v>697</v>
      </c>
      <c r="R47">
        <v>269</v>
      </c>
      <c r="AU47" t="s">
        <v>936</v>
      </c>
      <c r="AV47">
        <v>22607</v>
      </c>
    </row>
    <row r="48" spans="1:48">
      <c r="A48" t="s">
        <v>1773</v>
      </c>
      <c r="B48">
        <v>44</v>
      </c>
      <c r="E48" t="s">
        <v>1028</v>
      </c>
      <c r="F48">
        <v>504</v>
      </c>
      <c r="M48">
        <v>0</v>
      </c>
      <c r="N48">
        <v>44</v>
      </c>
      <c r="Q48" t="s">
        <v>692</v>
      </c>
      <c r="R48">
        <v>270</v>
      </c>
      <c r="AU48" t="s">
        <v>928</v>
      </c>
      <c r="AV48">
        <v>22608</v>
      </c>
    </row>
    <row r="49" spans="1:48">
      <c r="A49" t="s">
        <v>1773</v>
      </c>
      <c r="B49">
        <v>45</v>
      </c>
      <c r="E49" t="s">
        <v>1029</v>
      </c>
      <c r="F49">
        <v>505</v>
      </c>
      <c r="M49">
        <v>0</v>
      </c>
      <c r="N49">
        <v>45</v>
      </c>
      <c r="Q49" t="s">
        <v>693</v>
      </c>
      <c r="R49">
        <v>271</v>
      </c>
      <c r="AU49" t="s">
        <v>932</v>
      </c>
      <c r="AV49">
        <v>22609</v>
      </c>
    </row>
    <row r="50" spans="1:48">
      <c r="A50" t="s">
        <v>1773</v>
      </c>
      <c r="B50">
        <v>46</v>
      </c>
      <c r="E50" t="s">
        <v>1030</v>
      </c>
      <c r="F50">
        <v>506</v>
      </c>
      <c r="M50">
        <v>0</v>
      </c>
      <c r="N50">
        <v>46</v>
      </c>
      <c r="Q50" t="s">
        <v>1382</v>
      </c>
      <c r="R50">
        <v>272</v>
      </c>
      <c r="AU50" t="s">
        <v>1300</v>
      </c>
      <c r="AV50">
        <v>22610</v>
      </c>
    </row>
    <row r="51" spans="1:48">
      <c r="A51" t="s">
        <v>1773</v>
      </c>
      <c r="B51">
        <v>47</v>
      </c>
      <c r="E51" t="s">
        <v>1031</v>
      </c>
      <c r="F51">
        <v>507</v>
      </c>
      <c r="M51">
        <v>0</v>
      </c>
      <c r="N51">
        <v>47</v>
      </c>
      <c r="Q51" t="s">
        <v>1383</v>
      </c>
      <c r="R51">
        <v>273</v>
      </c>
      <c r="AU51" t="s">
        <v>1007</v>
      </c>
      <c r="AV51">
        <v>22611</v>
      </c>
    </row>
    <row r="52" spans="1:48">
      <c r="A52" t="s">
        <v>1773</v>
      </c>
      <c r="B52">
        <v>48</v>
      </c>
      <c r="E52" t="s">
        <v>1032</v>
      </c>
      <c r="F52">
        <v>508</v>
      </c>
      <c r="M52">
        <v>0</v>
      </c>
      <c r="N52">
        <v>48</v>
      </c>
      <c r="Q52" t="s">
        <v>1384</v>
      </c>
      <c r="R52">
        <v>274</v>
      </c>
      <c r="AU52" t="s">
        <v>1301</v>
      </c>
      <c r="AV52">
        <v>22612</v>
      </c>
    </row>
    <row r="53" spans="1:48">
      <c r="A53" t="s">
        <v>1773</v>
      </c>
      <c r="B53">
        <v>49</v>
      </c>
      <c r="E53" t="s">
        <v>1006</v>
      </c>
      <c r="F53">
        <v>509</v>
      </c>
      <c r="M53">
        <v>0</v>
      </c>
      <c r="N53">
        <v>49</v>
      </c>
      <c r="Q53" t="s">
        <v>685</v>
      </c>
      <c r="R53">
        <v>275</v>
      </c>
      <c r="AU53" t="s">
        <v>852</v>
      </c>
      <c r="AV53">
        <v>22615</v>
      </c>
    </row>
    <row r="54" spans="1:48">
      <c r="A54" t="s">
        <v>1773</v>
      </c>
      <c r="B54">
        <v>50</v>
      </c>
      <c r="E54" t="s">
        <v>1033</v>
      </c>
      <c r="F54">
        <v>510</v>
      </c>
      <c r="M54">
        <v>0</v>
      </c>
      <c r="N54">
        <v>50</v>
      </c>
      <c r="Q54" t="s">
        <v>686</v>
      </c>
      <c r="R54">
        <v>276</v>
      </c>
      <c r="AU54" t="s">
        <v>981</v>
      </c>
      <c r="AV54">
        <v>22616</v>
      </c>
    </row>
    <row r="55" spans="1:48">
      <c r="A55" t="s">
        <v>1773</v>
      </c>
      <c r="B55">
        <v>51</v>
      </c>
      <c r="E55" t="s">
        <v>1034</v>
      </c>
      <c r="F55">
        <v>511</v>
      </c>
      <c r="M55">
        <v>0</v>
      </c>
      <c r="N55">
        <v>51</v>
      </c>
      <c r="Q55" t="s">
        <v>687</v>
      </c>
      <c r="R55">
        <v>277</v>
      </c>
      <c r="AU55" t="s">
        <v>1351</v>
      </c>
      <c r="AV55">
        <v>22622</v>
      </c>
    </row>
    <row r="56" spans="1:48">
      <c r="A56" t="s">
        <v>1773</v>
      </c>
      <c r="B56">
        <v>52</v>
      </c>
      <c r="E56" t="s">
        <v>1035</v>
      </c>
      <c r="F56">
        <v>512</v>
      </c>
      <c r="M56">
        <v>0</v>
      </c>
      <c r="N56">
        <v>52</v>
      </c>
      <c r="Q56" t="s">
        <v>688</v>
      </c>
      <c r="R56">
        <v>278</v>
      </c>
      <c r="AU56" t="s">
        <v>836</v>
      </c>
      <c r="AV56">
        <v>22623</v>
      </c>
    </row>
    <row r="57" spans="1:48">
      <c r="A57" t="s">
        <v>1773</v>
      </c>
      <c r="B57">
        <v>53</v>
      </c>
      <c r="E57" t="s">
        <v>1036</v>
      </c>
      <c r="F57">
        <v>513</v>
      </c>
      <c r="M57">
        <v>0</v>
      </c>
      <c r="N57">
        <v>53</v>
      </c>
      <c r="Q57" t="s">
        <v>917</v>
      </c>
      <c r="R57">
        <v>279</v>
      </c>
      <c r="AU57" t="s">
        <v>838</v>
      </c>
      <c r="AV57">
        <v>22624</v>
      </c>
    </row>
    <row r="58" spans="1:48">
      <c r="A58" t="s">
        <v>1773</v>
      </c>
      <c r="B58">
        <v>54</v>
      </c>
      <c r="E58" t="s">
        <v>1037</v>
      </c>
      <c r="F58">
        <v>514</v>
      </c>
      <c r="M58">
        <v>0</v>
      </c>
      <c r="N58">
        <v>54</v>
      </c>
      <c r="Q58" t="s">
        <v>689</v>
      </c>
      <c r="R58">
        <v>280</v>
      </c>
      <c r="AU58" t="s">
        <v>957</v>
      </c>
      <c r="AV58">
        <v>22625</v>
      </c>
    </row>
    <row r="59" spans="1:48">
      <c r="A59" t="s">
        <v>1773</v>
      </c>
      <c r="B59">
        <v>55</v>
      </c>
      <c r="E59" t="s">
        <v>1038</v>
      </c>
      <c r="F59">
        <v>515</v>
      </c>
      <c r="M59">
        <v>0</v>
      </c>
      <c r="N59">
        <v>55</v>
      </c>
      <c r="Q59" t="s">
        <v>690</v>
      </c>
      <c r="R59">
        <v>281</v>
      </c>
      <c r="AU59" t="s">
        <v>1304</v>
      </c>
      <c r="AV59">
        <v>22626</v>
      </c>
    </row>
    <row r="60" spans="1:48">
      <c r="A60" t="s">
        <v>1773</v>
      </c>
      <c r="B60">
        <v>56</v>
      </c>
      <c r="E60" t="s">
        <v>1039</v>
      </c>
      <c r="F60">
        <v>516</v>
      </c>
      <c r="M60">
        <v>0</v>
      </c>
      <c r="N60">
        <v>56</v>
      </c>
      <c r="Q60" t="s">
        <v>696</v>
      </c>
      <c r="R60">
        <v>282</v>
      </c>
    </row>
    <row r="61" spans="1:48">
      <c r="A61" t="s">
        <v>1773</v>
      </c>
      <c r="B61">
        <v>57</v>
      </c>
      <c r="E61" t="s">
        <v>1040</v>
      </c>
      <c r="F61">
        <v>517</v>
      </c>
      <c r="M61">
        <v>0</v>
      </c>
      <c r="N61">
        <v>57</v>
      </c>
      <c r="Q61" t="s">
        <v>698</v>
      </c>
      <c r="R61">
        <v>283</v>
      </c>
    </row>
    <row r="62" spans="1:48">
      <c r="A62" t="s">
        <v>1773</v>
      </c>
      <c r="B62">
        <v>58</v>
      </c>
      <c r="E62" t="s">
        <v>1041</v>
      </c>
      <c r="F62">
        <v>518</v>
      </c>
      <c r="M62">
        <v>0</v>
      </c>
      <c r="N62">
        <v>58</v>
      </c>
      <c r="Q62" t="s">
        <v>694</v>
      </c>
      <c r="R62">
        <v>284</v>
      </c>
    </row>
    <row r="63" spans="1:48">
      <c r="A63" t="s">
        <v>1774</v>
      </c>
      <c r="B63">
        <v>59</v>
      </c>
      <c r="E63" t="s">
        <v>1042</v>
      </c>
      <c r="F63">
        <v>519</v>
      </c>
      <c r="M63">
        <v>0</v>
      </c>
      <c r="N63">
        <v>59</v>
      </c>
      <c r="Q63" t="s">
        <v>747</v>
      </c>
      <c r="R63">
        <v>285</v>
      </c>
    </row>
    <row r="64" spans="1:48">
      <c r="A64" t="s">
        <v>1774</v>
      </c>
      <c r="B64">
        <v>60</v>
      </c>
      <c r="E64" t="s">
        <v>1043</v>
      </c>
      <c r="F64">
        <v>520</v>
      </c>
      <c r="M64">
        <v>0</v>
      </c>
      <c r="N64">
        <v>60</v>
      </c>
      <c r="Q64" t="s">
        <v>750</v>
      </c>
      <c r="R64">
        <v>286</v>
      </c>
    </row>
    <row r="65" spans="1:18">
      <c r="A65" t="s">
        <v>1774</v>
      </c>
      <c r="B65">
        <v>61</v>
      </c>
      <c r="E65" t="s">
        <v>1044</v>
      </c>
      <c r="F65">
        <v>521</v>
      </c>
      <c r="M65">
        <v>0</v>
      </c>
      <c r="N65">
        <v>61</v>
      </c>
      <c r="Q65" t="s">
        <v>754</v>
      </c>
      <c r="R65">
        <v>287</v>
      </c>
    </row>
    <row r="66" spans="1:18">
      <c r="A66" t="s">
        <v>1774</v>
      </c>
      <c r="B66">
        <v>62</v>
      </c>
      <c r="E66" t="s">
        <v>1045</v>
      </c>
      <c r="F66">
        <v>522</v>
      </c>
      <c r="M66">
        <v>0</v>
      </c>
      <c r="N66">
        <v>62</v>
      </c>
      <c r="Q66" t="s">
        <v>752</v>
      </c>
      <c r="R66">
        <v>288</v>
      </c>
    </row>
    <row r="67" spans="1:18">
      <c r="A67" t="s">
        <v>1774</v>
      </c>
      <c r="B67">
        <v>63</v>
      </c>
      <c r="E67" t="s">
        <v>1046</v>
      </c>
      <c r="F67">
        <v>523</v>
      </c>
      <c r="M67">
        <v>0</v>
      </c>
      <c r="N67">
        <v>63</v>
      </c>
      <c r="Q67" t="s">
        <v>753</v>
      </c>
      <c r="R67">
        <v>289</v>
      </c>
    </row>
    <row r="68" spans="1:18">
      <c r="A68" t="s">
        <v>1774</v>
      </c>
      <c r="B68">
        <v>64</v>
      </c>
      <c r="E68" t="s">
        <v>1047</v>
      </c>
      <c r="F68">
        <v>524</v>
      </c>
      <c r="M68">
        <v>0</v>
      </c>
      <c r="N68">
        <v>64</v>
      </c>
      <c r="Q68" t="s">
        <v>719</v>
      </c>
      <c r="R68">
        <v>290</v>
      </c>
    </row>
    <row r="69" spans="1:18">
      <c r="A69" t="s">
        <v>1774</v>
      </c>
      <c r="B69">
        <v>65</v>
      </c>
      <c r="E69" t="s">
        <v>1048</v>
      </c>
      <c r="F69">
        <v>525</v>
      </c>
      <c r="M69">
        <v>0</v>
      </c>
      <c r="N69">
        <v>65</v>
      </c>
      <c r="Q69" t="s">
        <v>779</v>
      </c>
      <c r="R69">
        <v>291</v>
      </c>
    </row>
    <row r="70" spans="1:18">
      <c r="A70" t="s">
        <v>1774</v>
      </c>
      <c r="B70">
        <v>66</v>
      </c>
      <c r="E70" t="s">
        <v>1049</v>
      </c>
      <c r="F70">
        <v>526</v>
      </c>
      <c r="M70">
        <v>0</v>
      </c>
      <c r="N70">
        <v>66</v>
      </c>
      <c r="Q70" t="s">
        <v>780</v>
      </c>
      <c r="R70">
        <v>292</v>
      </c>
    </row>
    <row r="71" spans="1:18">
      <c r="A71" t="s">
        <v>1774</v>
      </c>
      <c r="B71">
        <v>67</v>
      </c>
      <c r="E71" t="s">
        <v>1050</v>
      </c>
      <c r="F71">
        <v>527</v>
      </c>
      <c r="M71">
        <v>0</v>
      </c>
      <c r="N71">
        <v>67</v>
      </c>
      <c r="Q71" t="s">
        <v>781</v>
      </c>
      <c r="R71">
        <v>293</v>
      </c>
    </row>
    <row r="72" spans="1:18">
      <c r="A72" t="s">
        <v>1774</v>
      </c>
      <c r="B72">
        <v>68</v>
      </c>
      <c r="E72" t="s">
        <v>1051</v>
      </c>
      <c r="F72">
        <v>528</v>
      </c>
      <c r="M72">
        <v>0</v>
      </c>
      <c r="N72">
        <v>68</v>
      </c>
      <c r="Q72" t="s">
        <v>1385</v>
      </c>
      <c r="R72">
        <v>294</v>
      </c>
    </row>
    <row r="73" spans="1:18">
      <c r="A73" t="s">
        <v>1774</v>
      </c>
      <c r="B73">
        <v>69</v>
      </c>
      <c r="E73" t="s">
        <v>1052</v>
      </c>
      <c r="F73">
        <v>529</v>
      </c>
      <c r="M73">
        <v>0</v>
      </c>
      <c r="N73">
        <v>69</v>
      </c>
      <c r="Q73" t="s">
        <v>782</v>
      </c>
      <c r="R73">
        <v>295</v>
      </c>
    </row>
    <row r="74" spans="1:18">
      <c r="A74" t="s">
        <v>1774</v>
      </c>
      <c r="B74">
        <v>70</v>
      </c>
      <c r="E74" t="s">
        <v>1053</v>
      </c>
      <c r="F74">
        <v>530</v>
      </c>
      <c r="M74">
        <v>0</v>
      </c>
      <c r="N74">
        <v>70</v>
      </c>
      <c r="Q74" t="s">
        <v>784</v>
      </c>
      <c r="R74">
        <v>296</v>
      </c>
    </row>
    <row r="75" spans="1:18">
      <c r="A75" t="s">
        <v>1774</v>
      </c>
      <c r="B75">
        <v>71</v>
      </c>
      <c r="E75" t="s">
        <v>1054</v>
      </c>
      <c r="F75">
        <v>531</v>
      </c>
      <c r="M75">
        <v>0</v>
      </c>
      <c r="N75">
        <v>71</v>
      </c>
      <c r="Q75" t="s">
        <v>772</v>
      </c>
      <c r="R75">
        <v>297</v>
      </c>
    </row>
    <row r="76" spans="1:18">
      <c r="A76" t="s">
        <v>1774</v>
      </c>
      <c r="B76">
        <v>72</v>
      </c>
      <c r="E76" t="s">
        <v>876</v>
      </c>
      <c r="F76">
        <v>532</v>
      </c>
      <c r="M76">
        <v>0</v>
      </c>
      <c r="N76">
        <v>72</v>
      </c>
      <c r="Q76" t="s">
        <v>786</v>
      </c>
      <c r="R76">
        <v>298</v>
      </c>
    </row>
    <row r="77" spans="1:18">
      <c r="A77" t="s">
        <v>1774</v>
      </c>
      <c r="B77">
        <v>73</v>
      </c>
      <c r="E77" t="s">
        <v>1055</v>
      </c>
      <c r="F77">
        <v>533</v>
      </c>
      <c r="M77">
        <v>0</v>
      </c>
      <c r="N77">
        <v>73</v>
      </c>
      <c r="Q77" t="s">
        <v>1386</v>
      </c>
      <c r="R77">
        <v>299</v>
      </c>
    </row>
    <row r="78" spans="1:18">
      <c r="A78" t="s">
        <v>1774</v>
      </c>
      <c r="B78">
        <v>74</v>
      </c>
      <c r="E78" t="s">
        <v>1056</v>
      </c>
      <c r="F78">
        <v>534</v>
      </c>
      <c r="M78">
        <v>0</v>
      </c>
      <c r="N78">
        <v>74</v>
      </c>
      <c r="Q78" t="s">
        <v>787</v>
      </c>
      <c r="R78">
        <v>300</v>
      </c>
    </row>
    <row r="79" spans="1:18">
      <c r="A79" t="s">
        <v>1774</v>
      </c>
      <c r="B79">
        <v>75</v>
      </c>
      <c r="E79" t="s">
        <v>1057</v>
      </c>
      <c r="F79">
        <v>535</v>
      </c>
      <c r="M79">
        <v>0</v>
      </c>
      <c r="N79">
        <v>75</v>
      </c>
      <c r="Q79" t="s">
        <v>788</v>
      </c>
      <c r="R79">
        <v>301</v>
      </c>
    </row>
    <row r="80" spans="1:18">
      <c r="A80" t="s">
        <v>1774</v>
      </c>
      <c r="B80">
        <v>76</v>
      </c>
      <c r="E80" t="s">
        <v>1058</v>
      </c>
      <c r="F80">
        <v>536</v>
      </c>
      <c r="M80">
        <v>0</v>
      </c>
      <c r="N80">
        <v>76</v>
      </c>
      <c r="Q80" t="s">
        <v>789</v>
      </c>
      <c r="R80">
        <v>302</v>
      </c>
    </row>
    <row r="81" spans="1:18">
      <c r="A81" t="s">
        <v>1774</v>
      </c>
      <c r="B81">
        <v>77</v>
      </c>
      <c r="E81" t="s">
        <v>1059</v>
      </c>
      <c r="F81">
        <v>537</v>
      </c>
      <c r="M81">
        <v>0</v>
      </c>
      <c r="N81">
        <v>77</v>
      </c>
      <c r="Q81" t="s">
        <v>790</v>
      </c>
      <c r="R81">
        <v>303</v>
      </c>
    </row>
    <row r="82" spans="1:18">
      <c r="A82" t="s">
        <v>1774</v>
      </c>
      <c r="B82">
        <v>78</v>
      </c>
      <c r="E82" t="s">
        <v>878</v>
      </c>
      <c r="F82">
        <v>538</v>
      </c>
      <c r="M82">
        <v>0</v>
      </c>
      <c r="N82">
        <v>78</v>
      </c>
      <c r="Q82" t="s">
        <v>729</v>
      </c>
      <c r="R82">
        <v>304</v>
      </c>
    </row>
    <row r="83" spans="1:18">
      <c r="A83" t="s">
        <v>1774</v>
      </c>
      <c r="B83">
        <v>79</v>
      </c>
      <c r="E83" t="s">
        <v>1060</v>
      </c>
      <c r="F83">
        <v>539</v>
      </c>
      <c r="M83">
        <v>0</v>
      </c>
      <c r="N83">
        <v>79</v>
      </c>
      <c r="Q83" t="s">
        <v>730</v>
      </c>
      <c r="R83">
        <v>305</v>
      </c>
    </row>
    <row r="84" spans="1:18">
      <c r="A84" t="s">
        <v>1774</v>
      </c>
      <c r="B84">
        <v>80</v>
      </c>
      <c r="E84" t="s">
        <v>1061</v>
      </c>
      <c r="F84">
        <v>540</v>
      </c>
      <c r="M84">
        <v>0</v>
      </c>
      <c r="N84">
        <v>80</v>
      </c>
      <c r="Q84" t="s">
        <v>731</v>
      </c>
      <c r="R84">
        <v>306</v>
      </c>
    </row>
    <row r="85" spans="1:18">
      <c r="A85" t="s">
        <v>1774</v>
      </c>
      <c r="B85">
        <v>81</v>
      </c>
      <c r="E85" t="s">
        <v>1062</v>
      </c>
      <c r="F85">
        <v>541</v>
      </c>
      <c r="M85">
        <v>0</v>
      </c>
      <c r="N85">
        <v>81</v>
      </c>
      <c r="Q85" t="s">
        <v>732</v>
      </c>
      <c r="R85">
        <v>307</v>
      </c>
    </row>
    <row r="86" spans="1:18">
      <c r="A86" t="s">
        <v>1774</v>
      </c>
      <c r="B86">
        <v>82</v>
      </c>
      <c r="E86" t="s">
        <v>1063</v>
      </c>
      <c r="F86">
        <v>542</v>
      </c>
      <c r="M86">
        <v>0</v>
      </c>
      <c r="N86">
        <v>82</v>
      </c>
      <c r="Q86" t="s">
        <v>734</v>
      </c>
      <c r="R86">
        <v>308</v>
      </c>
    </row>
    <row r="87" spans="1:18">
      <c r="A87" t="s">
        <v>1774</v>
      </c>
      <c r="B87">
        <v>83</v>
      </c>
      <c r="E87" t="s">
        <v>1064</v>
      </c>
      <c r="F87">
        <v>543</v>
      </c>
      <c r="M87">
        <v>0</v>
      </c>
      <c r="N87">
        <v>83</v>
      </c>
      <c r="Q87" t="s">
        <v>770</v>
      </c>
      <c r="R87">
        <v>309</v>
      </c>
    </row>
    <row r="88" spans="1:18">
      <c r="A88" t="s">
        <v>1774</v>
      </c>
      <c r="B88">
        <v>84</v>
      </c>
      <c r="E88" t="s">
        <v>1065</v>
      </c>
      <c r="F88">
        <v>544</v>
      </c>
      <c r="M88">
        <v>0</v>
      </c>
      <c r="N88">
        <v>84</v>
      </c>
      <c r="Q88" t="s">
        <v>700</v>
      </c>
      <c r="R88">
        <v>310</v>
      </c>
    </row>
    <row r="89" spans="1:18">
      <c r="A89" t="s">
        <v>1774</v>
      </c>
      <c r="B89">
        <v>85</v>
      </c>
      <c r="E89" t="s">
        <v>887</v>
      </c>
      <c r="F89">
        <v>545</v>
      </c>
      <c r="M89">
        <v>0</v>
      </c>
      <c r="N89">
        <v>85</v>
      </c>
      <c r="Q89" t="s">
        <v>701</v>
      </c>
      <c r="R89">
        <v>311</v>
      </c>
    </row>
    <row r="90" spans="1:18">
      <c r="A90" t="s">
        <v>1774</v>
      </c>
      <c r="B90">
        <v>86</v>
      </c>
      <c r="E90" t="s">
        <v>996</v>
      </c>
      <c r="F90">
        <v>546</v>
      </c>
      <c r="M90">
        <v>0</v>
      </c>
      <c r="N90">
        <v>86</v>
      </c>
      <c r="Q90" t="s">
        <v>702</v>
      </c>
      <c r="R90">
        <v>312</v>
      </c>
    </row>
    <row r="91" spans="1:18">
      <c r="A91" t="s">
        <v>1774</v>
      </c>
      <c r="B91">
        <v>87</v>
      </c>
      <c r="E91" t="s">
        <v>1066</v>
      </c>
      <c r="F91">
        <v>547</v>
      </c>
      <c r="M91">
        <v>0</v>
      </c>
      <c r="N91">
        <v>87</v>
      </c>
      <c r="Q91" t="s">
        <v>703</v>
      </c>
      <c r="R91">
        <v>313</v>
      </c>
    </row>
    <row r="92" spans="1:18">
      <c r="A92" t="s">
        <v>1774</v>
      </c>
      <c r="B92">
        <v>88</v>
      </c>
      <c r="E92" t="s">
        <v>1067</v>
      </c>
      <c r="F92">
        <v>548</v>
      </c>
      <c r="M92">
        <v>0</v>
      </c>
      <c r="N92">
        <v>88</v>
      </c>
      <c r="Q92" t="s">
        <v>704</v>
      </c>
      <c r="R92">
        <v>314</v>
      </c>
    </row>
    <row r="93" spans="1:18">
      <c r="A93" t="s">
        <v>1774</v>
      </c>
      <c r="B93">
        <v>89</v>
      </c>
      <c r="E93" t="s">
        <v>1068</v>
      </c>
      <c r="F93">
        <v>549</v>
      </c>
      <c r="M93">
        <v>0</v>
      </c>
      <c r="N93">
        <v>89</v>
      </c>
      <c r="Q93" t="s">
        <v>726</v>
      </c>
      <c r="R93">
        <v>315</v>
      </c>
    </row>
    <row r="94" spans="1:18">
      <c r="A94" t="s">
        <v>1774</v>
      </c>
      <c r="B94">
        <v>90</v>
      </c>
      <c r="E94" t="s">
        <v>1069</v>
      </c>
      <c r="F94">
        <v>550</v>
      </c>
      <c r="M94">
        <v>0</v>
      </c>
      <c r="N94">
        <v>90</v>
      </c>
      <c r="Q94" t="s">
        <v>735</v>
      </c>
      <c r="R94">
        <v>316</v>
      </c>
    </row>
    <row r="95" spans="1:18">
      <c r="A95" t="s">
        <v>1774</v>
      </c>
      <c r="B95">
        <v>91</v>
      </c>
      <c r="E95" t="s">
        <v>1070</v>
      </c>
      <c r="F95">
        <v>551</v>
      </c>
      <c r="M95">
        <v>0</v>
      </c>
      <c r="N95">
        <v>91</v>
      </c>
      <c r="Q95" t="s">
        <v>736</v>
      </c>
      <c r="R95">
        <v>317</v>
      </c>
    </row>
    <row r="96" spans="1:18">
      <c r="A96" t="s">
        <v>1774</v>
      </c>
      <c r="B96">
        <v>92</v>
      </c>
      <c r="E96" t="s">
        <v>1071</v>
      </c>
      <c r="F96">
        <v>552</v>
      </c>
      <c r="M96">
        <v>0</v>
      </c>
      <c r="N96">
        <v>92</v>
      </c>
      <c r="Q96" t="s">
        <v>737</v>
      </c>
      <c r="R96">
        <v>318</v>
      </c>
    </row>
    <row r="97" spans="1:18">
      <c r="A97" t="s">
        <v>1774</v>
      </c>
      <c r="B97">
        <v>93</v>
      </c>
      <c r="E97" t="s">
        <v>1072</v>
      </c>
      <c r="F97">
        <v>553</v>
      </c>
      <c r="M97">
        <v>0</v>
      </c>
      <c r="N97">
        <v>93</v>
      </c>
      <c r="Q97" t="s">
        <v>738</v>
      </c>
      <c r="R97">
        <v>319</v>
      </c>
    </row>
    <row r="98" spans="1:18">
      <c r="A98" t="s">
        <v>1774</v>
      </c>
      <c r="B98">
        <v>94</v>
      </c>
      <c r="E98" t="s">
        <v>1073</v>
      </c>
      <c r="F98">
        <v>554</v>
      </c>
      <c r="M98">
        <v>0</v>
      </c>
      <c r="N98">
        <v>94</v>
      </c>
      <c r="Q98" t="s">
        <v>739</v>
      </c>
      <c r="R98">
        <v>320</v>
      </c>
    </row>
    <row r="99" spans="1:18">
      <c r="A99" t="s">
        <v>1774</v>
      </c>
      <c r="B99">
        <v>95</v>
      </c>
      <c r="E99" t="s">
        <v>1074</v>
      </c>
      <c r="F99">
        <v>555</v>
      </c>
      <c r="M99">
        <v>0</v>
      </c>
      <c r="N99">
        <v>95</v>
      </c>
      <c r="Q99" t="s">
        <v>742</v>
      </c>
      <c r="R99">
        <v>321</v>
      </c>
    </row>
    <row r="100" spans="1:18">
      <c r="A100" t="s">
        <v>1774</v>
      </c>
      <c r="B100">
        <v>96</v>
      </c>
      <c r="E100" t="s">
        <v>1075</v>
      </c>
      <c r="F100">
        <v>556</v>
      </c>
      <c r="M100">
        <v>0</v>
      </c>
      <c r="N100">
        <v>96</v>
      </c>
      <c r="Q100" t="s">
        <v>745</v>
      </c>
      <c r="R100">
        <v>322</v>
      </c>
    </row>
    <row r="101" spans="1:18">
      <c r="A101" t="s">
        <v>1774</v>
      </c>
      <c r="B101">
        <v>97</v>
      </c>
      <c r="E101" t="s">
        <v>1076</v>
      </c>
      <c r="F101">
        <v>557</v>
      </c>
      <c r="M101">
        <v>0</v>
      </c>
      <c r="N101">
        <v>97</v>
      </c>
      <c r="Q101" t="s">
        <v>705</v>
      </c>
      <c r="R101">
        <v>323</v>
      </c>
    </row>
    <row r="102" spans="1:18">
      <c r="A102" t="s">
        <v>1774</v>
      </c>
      <c r="B102">
        <v>98</v>
      </c>
      <c r="E102" t="s">
        <v>1077</v>
      </c>
      <c r="F102">
        <v>558</v>
      </c>
      <c r="M102">
        <v>0</v>
      </c>
      <c r="N102">
        <v>98</v>
      </c>
      <c r="Q102" t="s">
        <v>691</v>
      </c>
      <c r="R102">
        <v>324</v>
      </c>
    </row>
    <row r="103" spans="1:18">
      <c r="A103" t="s">
        <v>1774</v>
      </c>
      <c r="B103">
        <v>99</v>
      </c>
      <c r="E103" t="s">
        <v>1078</v>
      </c>
      <c r="F103">
        <v>559</v>
      </c>
      <c r="M103">
        <v>0</v>
      </c>
      <c r="N103">
        <v>99</v>
      </c>
      <c r="Q103" t="s">
        <v>769</v>
      </c>
      <c r="R103">
        <v>325</v>
      </c>
    </row>
    <row r="104" spans="1:18">
      <c r="A104" t="s">
        <v>1774</v>
      </c>
      <c r="B104">
        <v>100</v>
      </c>
      <c r="E104" t="s">
        <v>1079</v>
      </c>
      <c r="F104">
        <v>560</v>
      </c>
      <c r="M104">
        <v>0</v>
      </c>
      <c r="N104">
        <v>100</v>
      </c>
      <c r="Q104" t="s">
        <v>723</v>
      </c>
      <c r="R104">
        <v>326</v>
      </c>
    </row>
    <row r="105" spans="1:18">
      <c r="A105" t="s">
        <v>1774</v>
      </c>
      <c r="B105">
        <v>101</v>
      </c>
      <c r="E105" t="s">
        <v>1080</v>
      </c>
      <c r="F105">
        <v>561</v>
      </c>
      <c r="M105">
        <v>0</v>
      </c>
      <c r="N105">
        <v>101</v>
      </c>
      <c r="Q105" t="s">
        <v>724</v>
      </c>
      <c r="R105">
        <v>327</v>
      </c>
    </row>
    <row r="106" spans="1:18">
      <c r="A106" t="s">
        <v>1774</v>
      </c>
      <c r="B106">
        <v>102</v>
      </c>
      <c r="E106" t="s">
        <v>1081</v>
      </c>
      <c r="F106">
        <v>562</v>
      </c>
      <c r="M106">
        <v>0</v>
      </c>
      <c r="N106">
        <v>102</v>
      </c>
      <c r="Q106" t="s">
        <v>725</v>
      </c>
      <c r="R106">
        <v>328</v>
      </c>
    </row>
    <row r="107" spans="1:18">
      <c r="A107" t="s">
        <v>1774</v>
      </c>
      <c r="B107">
        <v>103</v>
      </c>
      <c r="E107" t="s">
        <v>1082</v>
      </c>
      <c r="F107">
        <v>563</v>
      </c>
      <c r="M107">
        <v>0</v>
      </c>
      <c r="N107">
        <v>103</v>
      </c>
      <c r="Q107" t="s">
        <v>756</v>
      </c>
      <c r="R107">
        <v>329</v>
      </c>
    </row>
    <row r="108" spans="1:18">
      <c r="A108" t="s">
        <v>1774</v>
      </c>
      <c r="B108">
        <v>104</v>
      </c>
      <c r="E108" t="s">
        <v>1083</v>
      </c>
      <c r="F108">
        <v>564</v>
      </c>
      <c r="M108">
        <v>0</v>
      </c>
      <c r="N108">
        <v>104</v>
      </c>
      <c r="Q108" t="s">
        <v>757</v>
      </c>
      <c r="R108">
        <v>330</v>
      </c>
    </row>
    <row r="109" spans="1:18">
      <c r="A109" t="s">
        <v>1774</v>
      </c>
      <c r="B109">
        <v>105</v>
      </c>
      <c r="E109" t="s">
        <v>1084</v>
      </c>
      <c r="F109">
        <v>565</v>
      </c>
      <c r="M109">
        <v>0</v>
      </c>
      <c r="N109">
        <v>105</v>
      </c>
      <c r="Q109" t="s">
        <v>758</v>
      </c>
      <c r="R109">
        <v>331</v>
      </c>
    </row>
    <row r="110" spans="1:18">
      <c r="A110" t="s">
        <v>1774</v>
      </c>
      <c r="B110">
        <v>106</v>
      </c>
      <c r="E110" t="s">
        <v>1085</v>
      </c>
      <c r="F110">
        <v>566</v>
      </c>
      <c r="M110">
        <v>0</v>
      </c>
      <c r="N110">
        <v>106</v>
      </c>
      <c r="Q110" t="s">
        <v>759</v>
      </c>
      <c r="R110">
        <v>332</v>
      </c>
    </row>
    <row r="111" spans="1:18">
      <c r="A111" t="s">
        <v>1774</v>
      </c>
      <c r="B111">
        <v>107</v>
      </c>
      <c r="E111" t="s">
        <v>1086</v>
      </c>
      <c r="F111">
        <v>567</v>
      </c>
      <c r="M111">
        <v>0</v>
      </c>
      <c r="N111">
        <v>107</v>
      </c>
      <c r="Q111" t="s">
        <v>760</v>
      </c>
      <c r="R111">
        <v>333</v>
      </c>
    </row>
    <row r="112" spans="1:18">
      <c r="A112" t="s">
        <v>1774</v>
      </c>
      <c r="B112">
        <v>108</v>
      </c>
      <c r="E112" t="s">
        <v>1087</v>
      </c>
      <c r="F112">
        <v>568</v>
      </c>
      <c r="M112">
        <v>0</v>
      </c>
      <c r="N112">
        <v>108</v>
      </c>
      <c r="Q112" t="s">
        <v>761</v>
      </c>
      <c r="R112">
        <v>334</v>
      </c>
    </row>
    <row r="113" spans="1:18">
      <c r="A113" t="s">
        <v>1774</v>
      </c>
      <c r="B113">
        <v>109</v>
      </c>
      <c r="E113" t="s">
        <v>1088</v>
      </c>
      <c r="F113">
        <v>569</v>
      </c>
      <c r="M113">
        <v>0</v>
      </c>
      <c r="N113">
        <v>109</v>
      </c>
      <c r="Q113" t="s">
        <v>762</v>
      </c>
      <c r="R113">
        <v>335</v>
      </c>
    </row>
    <row r="114" spans="1:18">
      <c r="A114" t="s">
        <v>1774</v>
      </c>
      <c r="B114">
        <v>110</v>
      </c>
      <c r="E114" t="s">
        <v>1089</v>
      </c>
      <c r="F114">
        <v>570</v>
      </c>
      <c r="M114">
        <v>0</v>
      </c>
      <c r="N114">
        <v>110</v>
      </c>
      <c r="Q114" t="s">
        <v>763</v>
      </c>
      <c r="R114">
        <v>336</v>
      </c>
    </row>
    <row r="115" spans="1:18">
      <c r="A115" t="s">
        <v>1774</v>
      </c>
      <c r="B115">
        <v>111</v>
      </c>
      <c r="E115" t="s">
        <v>1090</v>
      </c>
      <c r="F115">
        <v>571</v>
      </c>
      <c r="M115">
        <v>0</v>
      </c>
      <c r="N115">
        <v>111</v>
      </c>
      <c r="Q115" t="s">
        <v>764</v>
      </c>
      <c r="R115">
        <v>337</v>
      </c>
    </row>
    <row r="116" spans="1:18">
      <c r="A116" t="s">
        <v>1774</v>
      </c>
      <c r="B116">
        <v>112</v>
      </c>
      <c r="E116" t="s">
        <v>1091</v>
      </c>
      <c r="F116">
        <v>572</v>
      </c>
      <c r="M116">
        <v>0</v>
      </c>
      <c r="N116">
        <v>112</v>
      </c>
      <c r="Q116" t="s">
        <v>765</v>
      </c>
      <c r="R116">
        <v>338</v>
      </c>
    </row>
    <row r="117" spans="1:18">
      <c r="A117" t="s">
        <v>1774</v>
      </c>
      <c r="B117">
        <v>113</v>
      </c>
      <c r="E117" t="s">
        <v>1092</v>
      </c>
      <c r="F117">
        <v>573</v>
      </c>
      <c r="M117">
        <v>0</v>
      </c>
      <c r="N117">
        <v>113</v>
      </c>
      <c r="Q117" t="s">
        <v>766</v>
      </c>
      <c r="R117">
        <v>339</v>
      </c>
    </row>
    <row r="118" spans="1:18">
      <c r="A118" t="s">
        <v>1774</v>
      </c>
      <c r="B118">
        <v>114</v>
      </c>
      <c r="E118" t="s">
        <v>1093</v>
      </c>
      <c r="F118">
        <v>574</v>
      </c>
      <c r="M118">
        <v>0</v>
      </c>
      <c r="N118">
        <v>114</v>
      </c>
      <c r="Q118" t="s">
        <v>767</v>
      </c>
      <c r="R118">
        <v>340</v>
      </c>
    </row>
    <row r="119" spans="1:18">
      <c r="A119" t="s">
        <v>1774</v>
      </c>
      <c r="B119">
        <v>115</v>
      </c>
      <c r="E119" t="s">
        <v>1094</v>
      </c>
      <c r="F119">
        <v>575</v>
      </c>
      <c r="M119">
        <v>0</v>
      </c>
      <c r="N119">
        <v>115</v>
      </c>
      <c r="Q119" t="s">
        <v>1387</v>
      </c>
      <c r="R119">
        <v>341</v>
      </c>
    </row>
    <row r="120" spans="1:18">
      <c r="A120" t="s">
        <v>1774</v>
      </c>
      <c r="B120">
        <v>116</v>
      </c>
      <c r="E120" t="s">
        <v>1095</v>
      </c>
      <c r="F120">
        <v>576</v>
      </c>
      <c r="M120">
        <v>0</v>
      </c>
      <c r="N120">
        <v>116</v>
      </c>
      <c r="Q120" t="s">
        <v>1388</v>
      </c>
      <c r="R120">
        <v>342</v>
      </c>
    </row>
    <row r="121" spans="1:18">
      <c r="A121" t="s">
        <v>1774</v>
      </c>
      <c r="B121">
        <v>117</v>
      </c>
      <c r="E121" t="s">
        <v>826</v>
      </c>
      <c r="F121">
        <v>577</v>
      </c>
      <c r="M121">
        <v>0</v>
      </c>
      <c r="N121">
        <v>117</v>
      </c>
      <c r="Q121" t="s">
        <v>1389</v>
      </c>
      <c r="R121">
        <v>343</v>
      </c>
    </row>
    <row r="122" spans="1:18">
      <c r="A122" t="s">
        <v>1774</v>
      </c>
      <c r="B122">
        <v>118</v>
      </c>
      <c r="E122" t="s">
        <v>1096</v>
      </c>
      <c r="F122">
        <v>578</v>
      </c>
      <c r="M122">
        <v>0</v>
      </c>
      <c r="N122">
        <v>118</v>
      </c>
      <c r="Q122" t="s">
        <v>1390</v>
      </c>
      <c r="R122">
        <v>344</v>
      </c>
    </row>
    <row r="123" spans="1:18">
      <c r="A123" t="s">
        <v>1774</v>
      </c>
      <c r="B123">
        <v>119</v>
      </c>
      <c r="E123" t="s">
        <v>828</v>
      </c>
      <c r="F123">
        <v>579</v>
      </c>
      <c r="M123">
        <v>0</v>
      </c>
      <c r="N123">
        <v>119</v>
      </c>
      <c r="Q123" t="s">
        <v>810</v>
      </c>
      <c r="R123">
        <v>345</v>
      </c>
    </row>
    <row r="124" spans="1:18">
      <c r="A124" t="s">
        <v>1774</v>
      </c>
      <c r="B124">
        <v>120</v>
      </c>
      <c r="E124" t="s">
        <v>1097</v>
      </c>
      <c r="F124">
        <v>580</v>
      </c>
      <c r="M124">
        <v>0</v>
      </c>
      <c r="N124">
        <v>120</v>
      </c>
      <c r="Q124" t="s">
        <v>811</v>
      </c>
      <c r="R124">
        <v>346</v>
      </c>
    </row>
    <row r="125" spans="1:18">
      <c r="A125" t="s">
        <v>1774</v>
      </c>
      <c r="B125">
        <v>121</v>
      </c>
      <c r="E125" t="s">
        <v>1098</v>
      </c>
      <c r="F125">
        <v>581</v>
      </c>
      <c r="M125">
        <v>0</v>
      </c>
      <c r="N125">
        <v>121</v>
      </c>
      <c r="Q125" t="s">
        <v>814</v>
      </c>
      <c r="R125">
        <v>347</v>
      </c>
    </row>
    <row r="126" spans="1:18">
      <c r="A126" t="s">
        <v>1774</v>
      </c>
      <c r="B126">
        <v>122</v>
      </c>
      <c r="E126" t="s">
        <v>1099</v>
      </c>
      <c r="F126">
        <v>582</v>
      </c>
      <c r="M126">
        <v>0</v>
      </c>
      <c r="N126">
        <v>122</v>
      </c>
      <c r="Q126" t="s">
        <v>813</v>
      </c>
      <c r="R126">
        <v>348</v>
      </c>
    </row>
    <row r="127" spans="1:18">
      <c r="A127" t="s">
        <v>1774</v>
      </c>
      <c r="B127">
        <v>123</v>
      </c>
      <c r="E127" t="s">
        <v>1100</v>
      </c>
      <c r="F127">
        <v>583</v>
      </c>
      <c r="M127">
        <v>0</v>
      </c>
      <c r="N127">
        <v>123</v>
      </c>
      <c r="Q127" t="s">
        <v>809</v>
      </c>
      <c r="R127">
        <v>349</v>
      </c>
    </row>
    <row r="128" spans="1:18">
      <c r="A128" t="s">
        <v>1774</v>
      </c>
      <c r="B128">
        <v>124</v>
      </c>
      <c r="E128" t="s">
        <v>830</v>
      </c>
      <c r="F128">
        <v>584</v>
      </c>
      <c r="M128">
        <v>0</v>
      </c>
      <c r="N128">
        <v>124</v>
      </c>
      <c r="Q128" t="s">
        <v>808</v>
      </c>
      <c r="R128">
        <v>350</v>
      </c>
    </row>
    <row r="129" spans="1:18">
      <c r="A129" t="s">
        <v>1774</v>
      </c>
      <c r="B129">
        <v>125</v>
      </c>
      <c r="E129" t="s">
        <v>1101</v>
      </c>
      <c r="F129">
        <v>585</v>
      </c>
      <c r="M129">
        <v>0</v>
      </c>
      <c r="N129">
        <v>125</v>
      </c>
      <c r="Q129" t="s">
        <v>920</v>
      </c>
      <c r="R129">
        <v>351</v>
      </c>
    </row>
    <row r="130" spans="1:18">
      <c r="A130" t="s">
        <v>1774</v>
      </c>
      <c r="B130">
        <v>126</v>
      </c>
      <c r="E130" t="s">
        <v>1102</v>
      </c>
      <c r="F130">
        <v>586</v>
      </c>
      <c r="M130">
        <v>0</v>
      </c>
      <c r="N130">
        <v>126</v>
      </c>
      <c r="Q130" t="s">
        <v>795</v>
      </c>
      <c r="R130">
        <v>352</v>
      </c>
    </row>
    <row r="131" spans="1:18">
      <c r="A131" t="s">
        <v>1774</v>
      </c>
      <c r="B131">
        <v>127</v>
      </c>
      <c r="E131" t="s">
        <v>1103</v>
      </c>
      <c r="F131">
        <v>587</v>
      </c>
      <c r="M131">
        <v>0</v>
      </c>
      <c r="N131">
        <v>127</v>
      </c>
      <c r="Q131" t="s">
        <v>796</v>
      </c>
      <c r="R131">
        <v>353</v>
      </c>
    </row>
    <row r="132" spans="1:18">
      <c r="A132" t="s">
        <v>1774</v>
      </c>
      <c r="B132">
        <v>128</v>
      </c>
      <c r="E132" t="s">
        <v>1104</v>
      </c>
      <c r="F132">
        <v>588</v>
      </c>
      <c r="M132">
        <v>0</v>
      </c>
      <c r="N132">
        <v>128</v>
      </c>
      <c r="Q132" t="s">
        <v>797</v>
      </c>
      <c r="R132">
        <v>354</v>
      </c>
    </row>
    <row r="133" spans="1:18">
      <c r="A133" t="s">
        <v>1774</v>
      </c>
      <c r="B133">
        <v>129</v>
      </c>
      <c r="E133" t="s">
        <v>1105</v>
      </c>
      <c r="F133">
        <v>589</v>
      </c>
      <c r="M133">
        <v>0</v>
      </c>
      <c r="N133">
        <v>129</v>
      </c>
      <c r="Q133" t="s">
        <v>798</v>
      </c>
      <c r="R133">
        <v>355</v>
      </c>
    </row>
    <row r="134" spans="1:18">
      <c r="A134" t="s">
        <v>1774</v>
      </c>
      <c r="B134">
        <v>130</v>
      </c>
      <c r="E134" t="s">
        <v>1106</v>
      </c>
      <c r="F134">
        <v>590</v>
      </c>
      <c r="M134">
        <v>0</v>
      </c>
      <c r="N134">
        <v>130</v>
      </c>
      <c r="Q134" t="s">
        <v>799</v>
      </c>
      <c r="R134">
        <v>356</v>
      </c>
    </row>
    <row r="135" spans="1:18">
      <c r="A135" t="s">
        <v>1774</v>
      </c>
      <c r="B135">
        <v>131</v>
      </c>
      <c r="E135" t="s">
        <v>1107</v>
      </c>
      <c r="F135">
        <v>591</v>
      </c>
      <c r="M135">
        <v>0</v>
      </c>
      <c r="N135">
        <v>131</v>
      </c>
      <c r="Q135" t="s">
        <v>812</v>
      </c>
      <c r="R135">
        <v>357</v>
      </c>
    </row>
    <row r="136" spans="1:18">
      <c r="A136" t="s">
        <v>1774</v>
      </c>
      <c r="B136">
        <v>132</v>
      </c>
      <c r="E136" t="s">
        <v>1108</v>
      </c>
      <c r="F136">
        <v>592</v>
      </c>
      <c r="M136">
        <v>0</v>
      </c>
      <c r="N136">
        <v>132</v>
      </c>
      <c r="Q136" t="s">
        <v>800</v>
      </c>
      <c r="R136">
        <v>358</v>
      </c>
    </row>
    <row r="137" spans="1:18">
      <c r="A137" t="s">
        <v>1774</v>
      </c>
      <c r="B137">
        <v>133</v>
      </c>
      <c r="E137" t="s">
        <v>1109</v>
      </c>
      <c r="F137">
        <v>593</v>
      </c>
      <c r="M137">
        <v>-6519573.0800000001</v>
      </c>
      <c r="N137">
        <v>133</v>
      </c>
      <c r="Q137" t="s">
        <v>720</v>
      </c>
      <c r="R137">
        <v>359</v>
      </c>
    </row>
    <row r="138" spans="1:18">
      <c r="A138" t="s">
        <v>1774</v>
      </c>
      <c r="B138">
        <v>134</v>
      </c>
      <c r="E138" t="s">
        <v>1110</v>
      </c>
      <c r="F138">
        <v>594</v>
      </c>
      <c r="M138">
        <v>0</v>
      </c>
      <c r="N138">
        <v>134</v>
      </c>
      <c r="Q138" t="s">
        <v>919</v>
      </c>
      <c r="R138">
        <v>360</v>
      </c>
    </row>
    <row r="139" spans="1:18">
      <c r="A139" t="s">
        <v>1774</v>
      </c>
      <c r="B139">
        <v>135</v>
      </c>
      <c r="E139" t="s">
        <v>1111</v>
      </c>
      <c r="F139">
        <v>595</v>
      </c>
      <c r="M139">
        <v>0</v>
      </c>
      <c r="N139">
        <v>135</v>
      </c>
      <c r="Q139" t="s">
        <v>820</v>
      </c>
      <c r="R139">
        <v>361</v>
      </c>
    </row>
    <row r="140" spans="1:18">
      <c r="A140" t="s">
        <v>1774</v>
      </c>
      <c r="B140">
        <v>136</v>
      </c>
      <c r="E140" t="s">
        <v>1112</v>
      </c>
      <c r="F140">
        <v>596</v>
      </c>
      <c r="M140">
        <v>0</v>
      </c>
      <c r="N140">
        <v>136</v>
      </c>
      <c r="Q140" t="s">
        <v>815</v>
      </c>
      <c r="R140">
        <v>362</v>
      </c>
    </row>
    <row r="141" spans="1:18">
      <c r="A141" t="s">
        <v>1774</v>
      </c>
      <c r="B141">
        <v>137</v>
      </c>
      <c r="E141" t="s">
        <v>1113</v>
      </c>
      <c r="F141">
        <v>597</v>
      </c>
      <c r="M141">
        <v>0</v>
      </c>
      <c r="N141">
        <v>137</v>
      </c>
      <c r="Q141" t="s">
        <v>818</v>
      </c>
      <c r="R141">
        <v>363</v>
      </c>
    </row>
    <row r="142" spans="1:18">
      <c r="A142" t="s">
        <v>1133</v>
      </c>
      <c r="B142">
        <v>138</v>
      </c>
      <c r="E142" t="s">
        <v>1114</v>
      </c>
      <c r="F142">
        <v>598</v>
      </c>
      <c r="M142">
        <v>0</v>
      </c>
      <c r="N142">
        <v>138</v>
      </c>
      <c r="Q142" t="s">
        <v>1391</v>
      </c>
      <c r="R142">
        <v>364</v>
      </c>
    </row>
    <row r="143" spans="1:18">
      <c r="A143" t="s">
        <v>1133</v>
      </c>
      <c r="B143">
        <v>139</v>
      </c>
      <c r="E143" t="s">
        <v>1115</v>
      </c>
      <c r="F143">
        <v>599</v>
      </c>
      <c r="M143">
        <v>0</v>
      </c>
      <c r="N143">
        <v>139</v>
      </c>
      <c r="Q143" t="s">
        <v>1392</v>
      </c>
      <c r="R143">
        <v>365</v>
      </c>
    </row>
    <row r="144" spans="1:18">
      <c r="A144" t="s">
        <v>1133</v>
      </c>
      <c r="B144">
        <v>140</v>
      </c>
      <c r="E144" t="s">
        <v>1116</v>
      </c>
      <c r="F144">
        <v>600</v>
      </c>
      <c r="M144">
        <v>0</v>
      </c>
      <c r="N144">
        <v>140</v>
      </c>
      <c r="Q144" t="s">
        <v>1393</v>
      </c>
      <c r="R144">
        <v>366</v>
      </c>
    </row>
    <row r="145" spans="1:18">
      <c r="A145" t="s">
        <v>1133</v>
      </c>
      <c r="B145">
        <v>141</v>
      </c>
      <c r="E145" t="s">
        <v>1117</v>
      </c>
      <c r="F145">
        <v>601</v>
      </c>
      <c r="M145">
        <v>0</v>
      </c>
      <c r="N145">
        <v>141</v>
      </c>
      <c r="Q145" t="s">
        <v>791</v>
      </c>
      <c r="R145">
        <v>367</v>
      </c>
    </row>
    <row r="146" spans="1:18">
      <c r="A146" t="s">
        <v>1133</v>
      </c>
      <c r="B146">
        <v>142</v>
      </c>
      <c r="E146" t="s">
        <v>1118</v>
      </c>
      <c r="F146">
        <v>602</v>
      </c>
      <c r="M146">
        <v>0</v>
      </c>
      <c r="N146">
        <v>142</v>
      </c>
      <c r="Q146" t="s">
        <v>792</v>
      </c>
      <c r="R146">
        <v>368</v>
      </c>
    </row>
    <row r="147" spans="1:18">
      <c r="A147" t="s">
        <v>1133</v>
      </c>
      <c r="B147">
        <v>143</v>
      </c>
      <c r="E147" t="s">
        <v>1119</v>
      </c>
      <c r="F147">
        <v>603</v>
      </c>
      <c r="M147">
        <v>0</v>
      </c>
      <c r="N147">
        <v>143</v>
      </c>
      <c r="Q147" t="s">
        <v>793</v>
      </c>
      <c r="R147">
        <v>369</v>
      </c>
    </row>
    <row r="148" spans="1:18">
      <c r="A148" t="s">
        <v>1133</v>
      </c>
      <c r="B148">
        <v>144</v>
      </c>
      <c r="E148" t="s">
        <v>822</v>
      </c>
      <c r="F148">
        <v>604</v>
      </c>
      <c r="M148">
        <v>0</v>
      </c>
      <c r="N148">
        <v>144</v>
      </c>
      <c r="Q148" t="s">
        <v>794</v>
      </c>
      <c r="R148">
        <v>370</v>
      </c>
    </row>
    <row r="149" spans="1:18">
      <c r="A149" t="s">
        <v>1133</v>
      </c>
      <c r="B149">
        <v>145</v>
      </c>
      <c r="E149" t="s">
        <v>883</v>
      </c>
      <c r="F149">
        <v>605</v>
      </c>
      <c r="M149">
        <v>0</v>
      </c>
      <c r="N149">
        <v>145</v>
      </c>
      <c r="Q149" t="s">
        <v>801</v>
      </c>
      <c r="R149">
        <v>371</v>
      </c>
    </row>
    <row r="150" spans="1:18">
      <c r="A150" t="s">
        <v>1133</v>
      </c>
      <c r="B150">
        <v>146</v>
      </c>
      <c r="E150" t="s">
        <v>824</v>
      </c>
      <c r="F150">
        <v>606</v>
      </c>
      <c r="M150">
        <v>0</v>
      </c>
      <c r="N150">
        <v>146</v>
      </c>
      <c r="Q150" t="s">
        <v>802</v>
      </c>
      <c r="R150">
        <v>372</v>
      </c>
    </row>
    <row r="151" spans="1:18">
      <c r="A151" t="s">
        <v>1133</v>
      </c>
      <c r="B151">
        <v>147</v>
      </c>
      <c r="E151" t="s">
        <v>885</v>
      </c>
      <c r="F151">
        <v>607</v>
      </c>
      <c r="M151">
        <v>0</v>
      </c>
      <c r="N151">
        <v>147</v>
      </c>
      <c r="Q151" t="s">
        <v>803</v>
      </c>
      <c r="R151">
        <v>373</v>
      </c>
    </row>
    <row r="152" spans="1:18">
      <c r="A152" t="s">
        <v>1133</v>
      </c>
      <c r="B152">
        <v>148</v>
      </c>
      <c r="E152" t="s">
        <v>940</v>
      </c>
      <c r="F152">
        <v>608</v>
      </c>
      <c r="M152">
        <v>0</v>
      </c>
      <c r="N152">
        <v>148</v>
      </c>
      <c r="Q152" t="s">
        <v>804</v>
      </c>
      <c r="R152">
        <v>374</v>
      </c>
    </row>
    <row r="153" spans="1:18">
      <c r="A153" t="s">
        <v>1133</v>
      </c>
      <c r="B153">
        <v>149</v>
      </c>
      <c r="E153" t="s">
        <v>1120</v>
      </c>
      <c r="F153">
        <v>609</v>
      </c>
      <c r="M153">
        <v>0</v>
      </c>
      <c r="N153">
        <v>149</v>
      </c>
      <c r="Q153" t="s">
        <v>805</v>
      </c>
      <c r="R153">
        <v>375</v>
      </c>
    </row>
    <row r="154" spans="1:18">
      <c r="A154" t="s">
        <v>1133</v>
      </c>
      <c r="B154">
        <v>150</v>
      </c>
      <c r="E154" t="s">
        <v>975</v>
      </c>
      <c r="F154">
        <v>610</v>
      </c>
      <c r="M154">
        <v>0</v>
      </c>
      <c r="N154">
        <v>150</v>
      </c>
      <c r="Q154" t="s">
        <v>806</v>
      </c>
      <c r="R154">
        <v>376</v>
      </c>
    </row>
    <row r="155" spans="1:18">
      <c r="A155" t="s">
        <v>1133</v>
      </c>
      <c r="B155">
        <v>151</v>
      </c>
      <c r="E155" t="s">
        <v>1121</v>
      </c>
      <c r="F155">
        <v>611</v>
      </c>
      <c r="M155">
        <v>0</v>
      </c>
      <c r="N155">
        <v>151</v>
      </c>
      <c r="Q155" t="s">
        <v>807</v>
      </c>
      <c r="R155">
        <v>377</v>
      </c>
    </row>
    <row r="156" spans="1:18">
      <c r="A156" t="s">
        <v>1133</v>
      </c>
      <c r="B156">
        <v>152</v>
      </c>
      <c r="E156" t="s">
        <v>1122</v>
      </c>
      <c r="F156">
        <v>612</v>
      </c>
      <c r="M156">
        <v>0</v>
      </c>
      <c r="N156">
        <v>152</v>
      </c>
      <c r="Q156" t="s">
        <v>1394</v>
      </c>
      <c r="R156">
        <v>378</v>
      </c>
    </row>
    <row r="157" spans="1:18">
      <c r="A157" t="s">
        <v>1133</v>
      </c>
      <c r="B157">
        <v>153</v>
      </c>
      <c r="E157" t="s">
        <v>1123</v>
      </c>
      <c r="F157">
        <v>613</v>
      </c>
      <c r="M157">
        <v>0</v>
      </c>
      <c r="N157">
        <v>153</v>
      </c>
      <c r="Q157" t="s">
        <v>819</v>
      </c>
      <c r="R157">
        <v>379</v>
      </c>
    </row>
    <row r="158" spans="1:18">
      <c r="A158" t="s">
        <v>1133</v>
      </c>
      <c r="B158">
        <v>154</v>
      </c>
      <c r="E158" t="s">
        <v>1124</v>
      </c>
      <c r="F158">
        <v>614</v>
      </c>
      <c r="M158">
        <v>0</v>
      </c>
      <c r="N158">
        <v>154</v>
      </c>
      <c r="Q158" t="s">
        <v>816</v>
      </c>
      <c r="R158">
        <v>380</v>
      </c>
    </row>
    <row r="159" spans="1:18">
      <c r="A159" t="s">
        <v>1133</v>
      </c>
      <c r="B159">
        <v>155</v>
      </c>
      <c r="E159" t="s">
        <v>1125</v>
      </c>
      <c r="F159">
        <v>615</v>
      </c>
      <c r="M159">
        <v>0</v>
      </c>
      <c r="N159">
        <v>155</v>
      </c>
      <c r="Q159" t="s">
        <v>817</v>
      </c>
      <c r="R159">
        <v>381</v>
      </c>
    </row>
    <row r="160" spans="1:18">
      <c r="A160" t="s">
        <v>1133</v>
      </c>
      <c r="B160">
        <v>156</v>
      </c>
      <c r="E160" t="s">
        <v>1126</v>
      </c>
      <c r="F160">
        <v>616</v>
      </c>
      <c r="M160">
        <v>0</v>
      </c>
      <c r="N160">
        <v>156</v>
      </c>
      <c r="Q160" t="s">
        <v>706</v>
      </c>
      <c r="R160">
        <v>382</v>
      </c>
    </row>
    <row r="161" spans="1:18">
      <c r="A161" t="s">
        <v>1133</v>
      </c>
      <c r="B161">
        <v>157</v>
      </c>
      <c r="E161" t="s">
        <v>1127</v>
      </c>
      <c r="F161">
        <v>617</v>
      </c>
      <c r="M161">
        <v>0</v>
      </c>
      <c r="N161">
        <v>157</v>
      </c>
      <c r="Q161" t="s">
        <v>707</v>
      </c>
      <c r="R161">
        <v>383</v>
      </c>
    </row>
    <row r="162" spans="1:18">
      <c r="A162" t="s">
        <v>1133</v>
      </c>
      <c r="B162">
        <v>158</v>
      </c>
      <c r="E162" t="s">
        <v>1128</v>
      </c>
      <c r="F162">
        <v>618</v>
      </c>
      <c r="M162">
        <v>0</v>
      </c>
      <c r="N162">
        <v>158</v>
      </c>
      <c r="Q162" t="s">
        <v>708</v>
      </c>
      <c r="R162">
        <v>384</v>
      </c>
    </row>
    <row r="163" spans="1:18">
      <c r="A163" t="s">
        <v>1133</v>
      </c>
      <c r="B163">
        <v>159</v>
      </c>
      <c r="E163" t="s">
        <v>1129</v>
      </c>
      <c r="F163">
        <v>619</v>
      </c>
      <c r="M163">
        <v>0</v>
      </c>
      <c r="N163">
        <v>159</v>
      </c>
      <c r="Q163" t="s">
        <v>1395</v>
      </c>
      <c r="R163">
        <v>385</v>
      </c>
    </row>
    <row r="164" spans="1:18">
      <c r="A164" t="s">
        <v>1133</v>
      </c>
      <c r="B164">
        <v>160</v>
      </c>
      <c r="E164" t="s">
        <v>1130</v>
      </c>
      <c r="F164">
        <v>620</v>
      </c>
      <c r="M164">
        <v>0</v>
      </c>
      <c r="N164">
        <v>160</v>
      </c>
      <c r="Q164" t="s">
        <v>1396</v>
      </c>
      <c r="R164">
        <v>386</v>
      </c>
    </row>
    <row r="165" spans="1:18">
      <c r="A165" t="s">
        <v>1133</v>
      </c>
      <c r="B165">
        <v>161</v>
      </c>
      <c r="E165" t="s">
        <v>1131</v>
      </c>
      <c r="F165">
        <v>621</v>
      </c>
      <c r="M165">
        <v>0</v>
      </c>
      <c r="N165">
        <v>161</v>
      </c>
      <c r="Q165" t="s">
        <v>709</v>
      </c>
      <c r="R165">
        <v>387</v>
      </c>
    </row>
    <row r="166" spans="1:18">
      <c r="A166" t="s">
        <v>1133</v>
      </c>
      <c r="B166">
        <v>162</v>
      </c>
      <c r="E166" t="s">
        <v>854</v>
      </c>
      <c r="F166">
        <v>622</v>
      </c>
      <c r="M166">
        <v>0</v>
      </c>
      <c r="N166">
        <v>162</v>
      </c>
      <c r="Q166" t="s">
        <v>1397</v>
      </c>
      <c r="R166">
        <v>388</v>
      </c>
    </row>
    <row r="167" spans="1:18">
      <c r="A167" t="s">
        <v>1133</v>
      </c>
      <c r="B167">
        <v>163</v>
      </c>
      <c r="E167" t="s">
        <v>1132</v>
      </c>
      <c r="F167">
        <v>623</v>
      </c>
      <c r="M167">
        <v>0</v>
      </c>
      <c r="N167">
        <v>163</v>
      </c>
      <c r="Q167" t="s">
        <v>1398</v>
      </c>
      <c r="R167">
        <v>389</v>
      </c>
    </row>
    <row r="168" spans="1:18">
      <c r="A168" t="s">
        <v>1133</v>
      </c>
      <c r="B168">
        <v>164</v>
      </c>
      <c r="E168" t="s">
        <v>1134</v>
      </c>
      <c r="F168">
        <v>624</v>
      </c>
      <c r="M168">
        <v>0</v>
      </c>
      <c r="N168">
        <v>164</v>
      </c>
      <c r="Q168" t="s">
        <v>710</v>
      </c>
      <c r="R168">
        <v>390</v>
      </c>
    </row>
    <row r="169" spans="1:18">
      <c r="A169" t="s">
        <v>1133</v>
      </c>
      <c r="B169">
        <v>165</v>
      </c>
      <c r="E169" t="s">
        <v>1135</v>
      </c>
      <c r="F169">
        <v>625</v>
      </c>
      <c r="M169">
        <v>0</v>
      </c>
      <c r="N169">
        <v>165</v>
      </c>
      <c r="Q169" t="s">
        <v>711</v>
      </c>
      <c r="R169">
        <v>391</v>
      </c>
    </row>
    <row r="170" spans="1:18">
      <c r="A170" t="s">
        <v>1133</v>
      </c>
      <c r="B170">
        <v>166</v>
      </c>
      <c r="E170" t="s">
        <v>1136</v>
      </c>
      <c r="F170">
        <v>626</v>
      </c>
      <c r="M170">
        <v>0</v>
      </c>
      <c r="N170">
        <v>166</v>
      </c>
      <c r="Q170" t="s">
        <v>712</v>
      </c>
      <c r="R170">
        <v>392</v>
      </c>
    </row>
    <row r="171" spans="1:18">
      <c r="A171" t="s">
        <v>1133</v>
      </c>
      <c r="B171">
        <v>167</v>
      </c>
      <c r="E171" t="s">
        <v>1137</v>
      </c>
      <c r="F171">
        <v>627</v>
      </c>
      <c r="M171">
        <v>0</v>
      </c>
      <c r="N171">
        <v>167</v>
      </c>
      <c r="Q171" t="s">
        <v>713</v>
      </c>
      <c r="R171">
        <v>393</v>
      </c>
    </row>
    <row r="172" spans="1:18">
      <c r="A172" t="s">
        <v>1133</v>
      </c>
      <c r="B172">
        <v>168</v>
      </c>
      <c r="E172" t="s">
        <v>1138</v>
      </c>
      <c r="F172">
        <v>628</v>
      </c>
      <c r="M172">
        <v>0</v>
      </c>
      <c r="N172">
        <v>168</v>
      </c>
      <c r="Q172" t="s">
        <v>714</v>
      </c>
      <c r="R172">
        <v>394</v>
      </c>
    </row>
    <row r="173" spans="1:18">
      <c r="A173" t="s">
        <v>1133</v>
      </c>
      <c r="B173">
        <v>169</v>
      </c>
      <c r="E173" t="s">
        <v>1139</v>
      </c>
      <c r="F173">
        <v>629</v>
      </c>
      <c r="M173">
        <v>0</v>
      </c>
      <c r="N173">
        <v>169</v>
      </c>
      <c r="Q173" t="s">
        <v>715</v>
      </c>
      <c r="R173">
        <v>395</v>
      </c>
    </row>
    <row r="174" spans="1:18">
      <c r="A174" t="s">
        <v>1133</v>
      </c>
      <c r="B174">
        <v>170</v>
      </c>
      <c r="E174" t="s">
        <v>1140</v>
      </c>
      <c r="F174">
        <v>630</v>
      </c>
      <c r="M174">
        <v>0</v>
      </c>
      <c r="N174">
        <v>170</v>
      </c>
      <c r="Q174" t="s">
        <v>1777</v>
      </c>
      <c r="R174">
        <v>396</v>
      </c>
    </row>
    <row r="175" spans="1:18">
      <c r="A175" t="s">
        <v>1133</v>
      </c>
      <c r="B175">
        <v>171</v>
      </c>
      <c r="E175" t="s">
        <v>1141</v>
      </c>
      <c r="F175">
        <v>631</v>
      </c>
      <c r="M175">
        <v>0</v>
      </c>
      <c r="N175">
        <v>171</v>
      </c>
      <c r="Q175" t="s">
        <v>716</v>
      </c>
      <c r="R175">
        <v>397</v>
      </c>
    </row>
    <row r="176" spans="1:18">
      <c r="A176" t="s">
        <v>1133</v>
      </c>
      <c r="B176">
        <v>172</v>
      </c>
      <c r="E176" t="s">
        <v>1142</v>
      </c>
      <c r="F176">
        <v>632</v>
      </c>
      <c r="M176">
        <v>0</v>
      </c>
      <c r="N176">
        <v>172</v>
      </c>
      <c r="Q176" t="s">
        <v>1399</v>
      </c>
      <c r="R176">
        <v>398</v>
      </c>
    </row>
    <row r="177" spans="1:18">
      <c r="A177" t="s">
        <v>1133</v>
      </c>
      <c r="B177">
        <v>173</v>
      </c>
      <c r="E177" t="s">
        <v>1143</v>
      </c>
      <c r="F177">
        <v>633</v>
      </c>
      <c r="M177">
        <v>0</v>
      </c>
      <c r="N177">
        <v>173</v>
      </c>
      <c r="Q177" t="s">
        <v>1400</v>
      </c>
      <c r="R177">
        <v>399</v>
      </c>
    </row>
    <row r="178" spans="1:18">
      <c r="A178" t="s">
        <v>1133</v>
      </c>
      <c r="B178">
        <v>174</v>
      </c>
      <c r="E178" t="s">
        <v>1144</v>
      </c>
      <c r="F178">
        <v>634</v>
      </c>
      <c r="M178">
        <v>0</v>
      </c>
      <c r="N178">
        <v>174</v>
      </c>
      <c r="Q178" t="s">
        <v>717</v>
      </c>
      <c r="R178">
        <v>400</v>
      </c>
    </row>
    <row r="179" spans="1:18">
      <c r="A179" t="s">
        <v>1133</v>
      </c>
      <c r="B179">
        <v>175</v>
      </c>
      <c r="E179" t="s">
        <v>1145</v>
      </c>
      <c r="F179">
        <v>635</v>
      </c>
      <c r="Q179" t="s">
        <v>718</v>
      </c>
      <c r="R179">
        <v>401</v>
      </c>
    </row>
    <row r="180" spans="1:18">
      <c r="A180" t="s">
        <v>1133</v>
      </c>
      <c r="B180">
        <v>176</v>
      </c>
      <c r="E180" t="s">
        <v>1146</v>
      </c>
      <c r="F180">
        <v>636</v>
      </c>
      <c r="Q180" t="s">
        <v>1768</v>
      </c>
      <c r="R180">
        <v>402</v>
      </c>
    </row>
    <row r="181" spans="1:18">
      <c r="A181" t="s">
        <v>1133</v>
      </c>
      <c r="B181">
        <v>177</v>
      </c>
      <c r="E181" t="s">
        <v>1147</v>
      </c>
      <c r="F181">
        <v>637</v>
      </c>
      <c r="Q181" t="s">
        <v>833</v>
      </c>
      <c r="R181">
        <v>2612</v>
      </c>
    </row>
    <row r="182" spans="1:18">
      <c r="A182" t="s">
        <v>1133</v>
      </c>
      <c r="B182">
        <v>178</v>
      </c>
      <c r="E182" t="s">
        <v>1148</v>
      </c>
      <c r="F182">
        <v>638</v>
      </c>
      <c r="Q182" t="s">
        <v>1766</v>
      </c>
      <c r="R182">
        <v>2613</v>
      </c>
    </row>
    <row r="183" spans="1:18">
      <c r="A183" t="s">
        <v>1133</v>
      </c>
      <c r="B183">
        <v>179</v>
      </c>
      <c r="E183" t="s">
        <v>1149</v>
      </c>
      <c r="F183">
        <v>639</v>
      </c>
      <c r="Q183" t="s">
        <v>1766</v>
      </c>
      <c r="R183">
        <v>2614</v>
      </c>
    </row>
    <row r="184" spans="1:18">
      <c r="A184" t="s">
        <v>1133</v>
      </c>
      <c r="B184">
        <v>180</v>
      </c>
      <c r="E184" t="s">
        <v>1150</v>
      </c>
      <c r="F184">
        <v>640</v>
      </c>
      <c r="Q184" t="s">
        <v>1667</v>
      </c>
      <c r="R184">
        <v>2615</v>
      </c>
    </row>
    <row r="185" spans="1:18">
      <c r="A185" t="s">
        <v>1133</v>
      </c>
      <c r="B185">
        <v>181</v>
      </c>
      <c r="E185" t="s">
        <v>944</v>
      </c>
      <c r="F185">
        <v>641</v>
      </c>
      <c r="Q185" t="s">
        <v>1666</v>
      </c>
      <c r="R185">
        <v>2616</v>
      </c>
    </row>
    <row r="186" spans="1:18">
      <c r="A186" t="s">
        <v>1133</v>
      </c>
      <c r="B186">
        <v>182</v>
      </c>
      <c r="E186" t="s">
        <v>1151</v>
      </c>
      <c r="F186">
        <v>642</v>
      </c>
      <c r="Q186" t="s">
        <v>1665</v>
      </c>
      <c r="R186">
        <v>2617</v>
      </c>
    </row>
    <row r="187" spans="1:18">
      <c r="A187" t="s">
        <v>1133</v>
      </c>
      <c r="B187">
        <v>183</v>
      </c>
      <c r="E187" t="s">
        <v>1000</v>
      </c>
      <c r="F187">
        <v>643</v>
      </c>
      <c r="Q187" t="s">
        <v>1664</v>
      </c>
      <c r="R187">
        <v>2618</v>
      </c>
    </row>
    <row r="188" spans="1:18">
      <c r="A188" t="s">
        <v>1133</v>
      </c>
      <c r="B188">
        <v>184</v>
      </c>
      <c r="E188" t="s">
        <v>1152</v>
      </c>
      <c r="F188">
        <v>644</v>
      </c>
      <c r="Q188" t="s">
        <v>834</v>
      </c>
      <c r="R188">
        <v>2619</v>
      </c>
    </row>
    <row r="189" spans="1:18">
      <c r="A189" t="s">
        <v>1133</v>
      </c>
      <c r="B189">
        <v>185</v>
      </c>
      <c r="E189" t="s">
        <v>1153</v>
      </c>
      <c r="F189">
        <v>645</v>
      </c>
      <c r="Q189" t="s">
        <v>1771</v>
      </c>
      <c r="R189">
        <v>2620</v>
      </c>
    </row>
    <row r="190" spans="1:18">
      <c r="A190" t="s">
        <v>1133</v>
      </c>
      <c r="B190">
        <v>186</v>
      </c>
      <c r="E190" t="s">
        <v>899</v>
      </c>
      <c r="F190">
        <v>646</v>
      </c>
      <c r="Q190" t="s">
        <v>1770</v>
      </c>
      <c r="R190">
        <v>2621</v>
      </c>
    </row>
    <row r="191" spans="1:18">
      <c r="A191" t="s">
        <v>1133</v>
      </c>
      <c r="B191">
        <v>187</v>
      </c>
      <c r="E191" t="s">
        <v>1154</v>
      </c>
      <c r="F191">
        <v>647</v>
      </c>
      <c r="Q191" t="s">
        <v>1280</v>
      </c>
      <c r="R191">
        <v>2622</v>
      </c>
    </row>
    <row r="192" spans="1:18">
      <c r="A192" t="s">
        <v>1133</v>
      </c>
      <c r="B192">
        <v>188</v>
      </c>
      <c r="E192" t="s">
        <v>889</v>
      </c>
      <c r="F192">
        <v>648</v>
      </c>
      <c r="Q192" t="s">
        <v>1279</v>
      </c>
      <c r="R192">
        <v>2623</v>
      </c>
    </row>
    <row r="193" spans="1:18">
      <c r="A193" t="s">
        <v>1133</v>
      </c>
      <c r="B193">
        <v>189</v>
      </c>
      <c r="E193" t="s">
        <v>891</v>
      </c>
      <c r="F193">
        <v>649</v>
      </c>
      <c r="Q193" t="s">
        <v>1278</v>
      </c>
      <c r="R193">
        <v>2624</v>
      </c>
    </row>
    <row r="194" spans="1:18">
      <c r="A194" t="s">
        <v>1133</v>
      </c>
      <c r="B194">
        <v>190</v>
      </c>
      <c r="E194" t="s">
        <v>1155</v>
      </c>
      <c r="F194">
        <v>650</v>
      </c>
      <c r="Q194" t="s">
        <v>1277</v>
      </c>
      <c r="R194">
        <v>2625</v>
      </c>
    </row>
    <row r="195" spans="1:18">
      <c r="A195" t="s">
        <v>1133</v>
      </c>
      <c r="B195">
        <v>191</v>
      </c>
      <c r="E195" t="s">
        <v>1156</v>
      </c>
      <c r="F195">
        <v>651</v>
      </c>
      <c r="Q195" t="s">
        <v>1289</v>
      </c>
      <c r="R195">
        <v>3381</v>
      </c>
    </row>
    <row r="196" spans="1:18">
      <c r="A196" t="s">
        <v>1133</v>
      </c>
      <c r="B196">
        <v>192</v>
      </c>
      <c r="E196" t="s">
        <v>893</v>
      </c>
      <c r="F196">
        <v>652</v>
      </c>
      <c r="Q196" t="s">
        <v>1288</v>
      </c>
      <c r="R196">
        <v>3382</v>
      </c>
    </row>
    <row r="197" spans="1:18">
      <c r="A197" t="s">
        <v>1133</v>
      </c>
      <c r="B197">
        <v>193</v>
      </c>
      <c r="E197" t="s">
        <v>895</v>
      </c>
      <c r="F197">
        <v>653</v>
      </c>
      <c r="Q197" t="s">
        <v>1287</v>
      </c>
      <c r="R197">
        <v>3383</v>
      </c>
    </row>
    <row r="198" spans="1:18">
      <c r="A198" t="s">
        <v>1133</v>
      </c>
      <c r="B198">
        <v>194</v>
      </c>
      <c r="E198" t="s">
        <v>1157</v>
      </c>
      <c r="F198">
        <v>654</v>
      </c>
      <c r="Q198" t="s">
        <v>1286</v>
      </c>
      <c r="R198">
        <v>3384</v>
      </c>
    </row>
    <row r="199" spans="1:18">
      <c r="A199" t="s">
        <v>1133</v>
      </c>
      <c r="B199">
        <v>195</v>
      </c>
      <c r="E199" t="s">
        <v>1158</v>
      </c>
      <c r="F199">
        <v>655</v>
      </c>
      <c r="Q199" t="s">
        <v>1285</v>
      </c>
      <c r="R199">
        <v>3385</v>
      </c>
    </row>
    <row r="200" spans="1:18">
      <c r="A200" t="s">
        <v>1133</v>
      </c>
      <c r="B200">
        <v>196</v>
      </c>
      <c r="E200" t="s">
        <v>1159</v>
      </c>
      <c r="F200">
        <v>656</v>
      </c>
      <c r="Q200" t="s">
        <v>1284</v>
      </c>
      <c r="R200">
        <v>3386</v>
      </c>
    </row>
    <row r="201" spans="1:18">
      <c r="A201" t="s">
        <v>1133</v>
      </c>
      <c r="B201">
        <v>197</v>
      </c>
      <c r="E201" t="s">
        <v>942</v>
      </c>
      <c r="F201">
        <v>657</v>
      </c>
      <c r="Q201" t="s">
        <v>924</v>
      </c>
      <c r="R201">
        <v>3387</v>
      </c>
    </row>
    <row r="202" spans="1:18">
      <c r="A202" t="s">
        <v>1133</v>
      </c>
      <c r="B202">
        <v>198</v>
      </c>
      <c r="E202" t="s">
        <v>1160</v>
      </c>
      <c r="F202">
        <v>658</v>
      </c>
      <c r="Q202" t="s">
        <v>1283</v>
      </c>
      <c r="R202">
        <v>3388</v>
      </c>
    </row>
    <row r="203" spans="1:18">
      <c r="A203" t="s">
        <v>1133</v>
      </c>
      <c r="B203">
        <v>199</v>
      </c>
      <c r="E203" t="s">
        <v>1161</v>
      </c>
      <c r="F203">
        <v>659</v>
      </c>
      <c r="Q203" t="s">
        <v>1282</v>
      </c>
      <c r="R203">
        <v>3389</v>
      </c>
    </row>
    <row r="204" spans="1:18">
      <c r="A204" t="s">
        <v>1133</v>
      </c>
      <c r="B204">
        <v>200</v>
      </c>
      <c r="E204" t="s">
        <v>1162</v>
      </c>
      <c r="F204">
        <v>660</v>
      </c>
      <c r="Q204" t="s">
        <v>1281</v>
      </c>
      <c r="R204">
        <v>3390</v>
      </c>
    </row>
    <row r="205" spans="1:18">
      <c r="A205" t="s">
        <v>1133</v>
      </c>
      <c r="B205">
        <v>201</v>
      </c>
      <c r="E205" t="s">
        <v>1163</v>
      </c>
      <c r="F205">
        <v>661</v>
      </c>
      <c r="Q205" t="s">
        <v>832</v>
      </c>
      <c r="R205">
        <v>3391</v>
      </c>
    </row>
    <row r="206" spans="1:18">
      <c r="A206" t="s">
        <v>1133</v>
      </c>
      <c r="B206">
        <v>202</v>
      </c>
      <c r="E206" t="s">
        <v>1164</v>
      </c>
      <c r="F206">
        <v>662</v>
      </c>
      <c r="Q206" t="s">
        <v>1676</v>
      </c>
      <c r="R206">
        <v>3392</v>
      </c>
    </row>
    <row r="207" spans="1:18">
      <c r="A207" t="s">
        <v>1133</v>
      </c>
      <c r="B207">
        <v>203</v>
      </c>
      <c r="E207" t="s">
        <v>1165</v>
      </c>
      <c r="F207">
        <v>663</v>
      </c>
      <c r="Q207" t="s">
        <v>1675</v>
      </c>
      <c r="R207">
        <v>3393</v>
      </c>
    </row>
    <row r="208" spans="1:18">
      <c r="A208" t="s">
        <v>1133</v>
      </c>
      <c r="B208">
        <v>204</v>
      </c>
      <c r="E208" t="s">
        <v>1166</v>
      </c>
      <c r="F208">
        <v>664</v>
      </c>
      <c r="Q208" t="s">
        <v>1674</v>
      </c>
      <c r="R208">
        <v>3394</v>
      </c>
    </row>
    <row r="209" spans="1:18">
      <c r="A209" t="s">
        <v>1133</v>
      </c>
      <c r="B209">
        <v>205</v>
      </c>
      <c r="E209" t="s">
        <v>1167</v>
      </c>
      <c r="F209">
        <v>665</v>
      </c>
      <c r="Q209" t="s">
        <v>1673</v>
      </c>
      <c r="R209">
        <v>3395</v>
      </c>
    </row>
    <row r="210" spans="1:18">
      <c r="A210" t="s">
        <v>1133</v>
      </c>
      <c r="B210">
        <v>206</v>
      </c>
      <c r="E210" t="s">
        <v>1168</v>
      </c>
      <c r="F210">
        <v>666</v>
      </c>
      <c r="Q210" t="s">
        <v>1672</v>
      </c>
      <c r="R210">
        <v>3396</v>
      </c>
    </row>
    <row r="211" spans="1:18">
      <c r="A211" t="s">
        <v>1133</v>
      </c>
      <c r="B211">
        <v>207</v>
      </c>
      <c r="E211" t="s">
        <v>1169</v>
      </c>
      <c r="F211">
        <v>667</v>
      </c>
      <c r="Q211" t="s">
        <v>1671</v>
      </c>
      <c r="R211">
        <v>3397</v>
      </c>
    </row>
    <row r="212" spans="1:18">
      <c r="A212" t="s">
        <v>1774</v>
      </c>
      <c r="B212">
        <v>208</v>
      </c>
      <c r="E212" t="s">
        <v>1170</v>
      </c>
      <c r="F212">
        <v>668</v>
      </c>
      <c r="Q212" t="s">
        <v>923</v>
      </c>
      <c r="R212">
        <v>3398</v>
      </c>
    </row>
    <row r="213" spans="1:18">
      <c r="A213" t="s">
        <v>1133</v>
      </c>
      <c r="B213">
        <v>209</v>
      </c>
      <c r="E213" t="s">
        <v>1171</v>
      </c>
      <c r="F213">
        <v>669</v>
      </c>
      <c r="Q213" t="s">
        <v>1670</v>
      </c>
      <c r="R213">
        <v>3399</v>
      </c>
    </row>
    <row r="214" spans="1:18">
      <c r="A214" t="s">
        <v>1133</v>
      </c>
      <c r="B214">
        <v>210</v>
      </c>
      <c r="E214" t="s">
        <v>1172</v>
      </c>
      <c r="F214">
        <v>670</v>
      </c>
      <c r="Q214" t="s">
        <v>1669</v>
      </c>
      <c r="R214">
        <v>3400</v>
      </c>
    </row>
    <row r="215" spans="1:18">
      <c r="A215" t="s">
        <v>1133</v>
      </c>
      <c r="B215">
        <v>211</v>
      </c>
      <c r="E215" t="s">
        <v>1173</v>
      </c>
      <c r="F215">
        <v>671</v>
      </c>
      <c r="Q215" t="s">
        <v>1668</v>
      </c>
      <c r="R215">
        <v>3401</v>
      </c>
    </row>
    <row r="216" spans="1:18">
      <c r="A216" t="s">
        <v>1133</v>
      </c>
      <c r="B216">
        <v>212</v>
      </c>
      <c r="E216" t="s">
        <v>1174</v>
      </c>
      <c r="F216">
        <v>672</v>
      </c>
      <c r="Q216" t="s">
        <v>831</v>
      </c>
      <c r="R216">
        <v>3402</v>
      </c>
    </row>
    <row r="217" spans="1:18">
      <c r="A217" t="s">
        <v>1133</v>
      </c>
      <c r="B217">
        <v>213</v>
      </c>
      <c r="E217" t="s">
        <v>1175</v>
      </c>
      <c r="F217">
        <v>673</v>
      </c>
      <c r="Q217">
        <v>0</v>
      </c>
      <c r="R217">
        <v>173098</v>
      </c>
    </row>
    <row r="218" spans="1:18">
      <c r="A218" t="s">
        <v>1133</v>
      </c>
      <c r="B218">
        <v>214</v>
      </c>
      <c r="E218" t="s">
        <v>1176</v>
      </c>
      <c r="F218">
        <v>674</v>
      </c>
      <c r="Q218">
        <v>0</v>
      </c>
      <c r="R218">
        <v>173099</v>
      </c>
    </row>
    <row r="219" spans="1:18">
      <c r="A219" t="s">
        <v>1133</v>
      </c>
      <c r="B219">
        <v>215</v>
      </c>
      <c r="E219" t="s">
        <v>1177</v>
      </c>
      <c r="F219">
        <v>675</v>
      </c>
      <c r="Q219">
        <v>0</v>
      </c>
      <c r="R219">
        <v>173100</v>
      </c>
    </row>
    <row r="220" spans="1:18">
      <c r="A220" t="s">
        <v>1133</v>
      </c>
      <c r="B220">
        <v>216</v>
      </c>
      <c r="E220" t="s">
        <v>1178</v>
      </c>
      <c r="F220">
        <v>676</v>
      </c>
      <c r="Q220">
        <v>0</v>
      </c>
      <c r="R220">
        <v>173101</v>
      </c>
    </row>
    <row r="221" spans="1:18">
      <c r="A221" t="s">
        <v>1133</v>
      </c>
      <c r="B221">
        <v>217</v>
      </c>
      <c r="E221" t="s">
        <v>1179</v>
      </c>
      <c r="F221">
        <v>677</v>
      </c>
      <c r="Q221">
        <v>0</v>
      </c>
      <c r="R221">
        <v>173102</v>
      </c>
    </row>
    <row r="222" spans="1:18">
      <c r="A222" t="s">
        <v>1133</v>
      </c>
      <c r="B222">
        <v>218</v>
      </c>
      <c r="E222" t="s">
        <v>1180</v>
      </c>
      <c r="F222">
        <v>678</v>
      </c>
      <c r="Q222">
        <v>0</v>
      </c>
      <c r="R222">
        <v>173103</v>
      </c>
    </row>
    <row r="223" spans="1:18">
      <c r="A223" t="s">
        <v>1133</v>
      </c>
      <c r="B223">
        <v>219</v>
      </c>
      <c r="E223" t="s">
        <v>1181</v>
      </c>
      <c r="F223">
        <v>679</v>
      </c>
      <c r="Q223">
        <v>0</v>
      </c>
      <c r="R223">
        <v>173104</v>
      </c>
    </row>
    <row r="224" spans="1:18">
      <c r="A224" t="s">
        <v>1773</v>
      </c>
      <c r="B224">
        <v>220</v>
      </c>
      <c r="E224" t="s">
        <v>1182</v>
      </c>
      <c r="F224">
        <v>680</v>
      </c>
      <c r="Q224">
        <v>0</v>
      </c>
      <c r="R224">
        <v>173105</v>
      </c>
    </row>
    <row r="225" spans="1:18">
      <c r="A225" t="s">
        <v>1133</v>
      </c>
      <c r="B225">
        <v>221</v>
      </c>
      <c r="E225" t="s">
        <v>897</v>
      </c>
      <c r="F225">
        <v>681</v>
      </c>
      <c r="Q225">
        <v>0</v>
      </c>
      <c r="R225">
        <v>173106</v>
      </c>
    </row>
    <row r="226" spans="1:18">
      <c r="A226" t="s">
        <v>1133</v>
      </c>
      <c r="B226">
        <v>222</v>
      </c>
      <c r="E226" t="s">
        <v>1183</v>
      </c>
      <c r="F226">
        <v>682</v>
      </c>
      <c r="Q226">
        <v>0</v>
      </c>
      <c r="R226">
        <v>173107</v>
      </c>
    </row>
    <row r="227" spans="1:18">
      <c r="A227" t="s">
        <v>1773</v>
      </c>
      <c r="B227">
        <v>223</v>
      </c>
      <c r="E227" t="s">
        <v>1184</v>
      </c>
      <c r="F227">
        <v>683</v>
      </c>
      <c r="Q227">
        <v>0</v>
      </c>
      <c r="R227">
        <v>173108</v>
      </c>
    </row>
    <row r="228" spans="1:18">
      <c r="A228" t="s">
        <v>1133</v>
      </c>
      <c r="B228">
        <v>224</v>
      </c>
      <c r="E228" t="s">
        <v>1185</v>
      </c>
      <c r="F228">
        <v>684</v>
      </c>
      <c r="Q228">
        <v>0</v>
      </c>
      <c r="R228">
        <v>173109</v>
      </c>
    </row>
    <row r="229" spans="1:18">
      <c r="A229" t="s">
        <v>1133</v>
      </c>
      <c r="B229">
        <v>225</v>
      </c>
      <c r="E229" t="s">
        <v>1186</v>
      </c>
      <c r="F229">
        <v>685</v>
      </c>
      <c r="Q229">
        <v>-6536.08</v>
      </c>
      <c r="R229">
        <v>173110</v>
      </c>
    </row>
    <row r="230" spans="1:18">
      <c r="A230" t="s">
        <v>1133</v>
      </c>
      <c r="B230">
        <v>226</v>
      </c>
      <c r="E230" t="s">
        <v>1187</v>
      </c>
      <c r="F230">
        <v>686</v>
      </c>
      <c r="Q230">
        <v>-6536.08</v>
      </c>
      <c r="R230">
        <v>173111</v>
      </c>
    </row>
    <row r="231" spans="1:18">
      <c r="A231" t="s">
        <v>1133</v>
      </c>
      <c r="B231">
        <v>227</v>
      </c>
      <c r="E231" t="s">
        <v>1188</v>
      </c>
      <c r="F231">
        <v>687</v>
      </c>
      <c r="Q231">
        <v>0</v>
      </c>
      <c r="R231">
        <v>173112</v>
      </c>
    </row>
    <row r="232" spans="1:18">
      <c r="A232" t="s">
        <v>1133</v>
      </c>
      <c r="B232">
        <v>228</v>
      </c>
      <c r="E232" t="s">
        <v>1189</v>
      </c>
      <c r="F232">
        <v>688</v>
      </c>
      <c r="Q232">
        <v>0</v>
      </c>
      <c r="R232">
        <v>173113</v>
      </c>
    </row>
    <row r="233" spans="1:18">
      <c r="A233" t="s">
        <v>1133</v>
      </c>
      <c r="B233">
        <v>229</v>
      </c>
      <c r="E233" t="s">
        <v>998</v>
      </c>
      <c r="F233">
        <v>689</v>
      </c>
      <c r="Q233">
        <v>0</v>
      </c>
      <c r="R233">
        <v>173114</v>
      </c>
    </row>
    <row r="234" spans="1:18">
      <c r="A234" t="s">
        <v>1133</v>
      </c>
      <c r="B234">
        <v>230</v>
      </c>
      <c r="E234" t="s">
        <v>1190</v>
      </c>
      <c r="F234">
        <v>690</v>
      </c>
      <c r="Q234">
        <v>0</v>
      </c>
      <c r="R234">
        <v>173115</v>
      </c>
    </row>
    <row r="235" spans="1:18">
      <c r="A235" t="s">
        <v>1133</v>
      </c>
      <c r="B235">
        <v>231</v>
      </c>
      <c r="E235" t="s">
        <v>1191</v>
      </c>
      <c r="F235">
        <v>691</v>
      </c>
      <c r="Q235">
        <v>0</v>
      </c>
      <c r="R235">
        <v>173116</v>
      </c>
    </row>
    <row r="236" spans="1:18">
      <c r="A236" t="s">
        <v>1133</v>
      </c>
      <c r="B236">
        <v>232</v>
      </c>
      <c r="E236" t="s">
        <v>1192</v>
      </c>
      <c r="F236">
        <v>692</v>
      </c>
      <c r="Q236">
        <v>0</v>
      </c>
      <c r="R236">
        <v>173117</v>
      </c>
    </row>
    <row r="237" spans="1:18">
      <c r="A237" t="s">
        <v>1133</v>
      </c>
      <c r="B237">
        <v>233</v>
      </c>
      <c r="E237" t="s">
        <v>1193</v>
      </c>
      <c r="F237">
        <v>693</v>
      </c>
      <c r="Q237">
        <v>0</v>
      </c>
      <c r="R237">
        <v>173118</v>
      </c>
    </row>
    <row r="238" spans="1:18">
      <c r="A238" t="s">
        <v>1133</v>
      </c>
      <c r="B238">
        <v>234</v>
      </c>
      <c r="E238" t="s">
        <v>905</v>
      </c>
      <c r="F238">
        <v>694</v>
      </c>
      <c r="Q238">
        <v>0</v>
      </c>
      <c r="R238">
        <v>173119</v>
      </c>
    </row>
    <row r="239" spans="1:18">
      <c r="A239" t="s">
        <v>1133</v>
      </c>
      <c r="B239">
        <v>235</v>
      </c>
      <c r="E239" t="s">
        <v>1194</v>
      </c>
      <c r="F239">
        <v>695</v>
      </c>
      <c r="Q239">
        <v>0</v>
      </c>
      <c r="R239">
        <v>173120</v>
      </c>
    </row>
    <row r="240" spans="1:18">
      <c r="A240" t="s">
        <v>1133</v>
      </c>
      <c r="B240">
        <v>236</v>
      </c>
      <c r="E240" t="s">
        <v>1195</v>
      </c>
      <c r="F240">
        <v>696</v>
      </c>
      <c r="Q240">
        <v>0</v>
      </c>
      <c r="R240">
        <v>173121</v>
      </c>
    </row>
    <row r="241" spans="1:18">
      <c r="A241" t="s">
        <v>1133</v>
      </c>
      <c r="B241">
        <v>237</v>
      </c>
      <c r="E241" t="s">
        <v>1196</v>
      </c>
      <c r="F241">
        <v>697</v>
      </c>
      <c r="Q241">
        <v>0</v>
      </c>
      <c r="R241">
        <v>173122</v>
      </c>
    </row>
    <row r="242" spans="1:18">
      <c r="A242" t="s">
        <v>1133</v>
      </c>
      <c r="B242">
        <v>238</v>
      </c>
      <c r="E242" t="s">
        <v>1197</v>
      </c>
      <c r="F242">
        <v>698</v>
      </c>
      <c r="Q242">
        <v>0</v>
      </c>
      <c r="R242">
        <v>173123</v>
      </c>
    </row>
    <row r="243" spans="1:18">
      <c r="A243" t="s">
        <v>1133</v>
      </c>
      <c r="B243">
        <v>239</v>
      </c>
      <c r="E243" t="s">
        <v>1198</v>
      </c>
      <c r="F243">
        <v>699</v>
      </c>
      <c r="Q243">
        <v>0</v>
      </c>
      <c r="R243">
        <v>173124</v>
      </c>
    </row>
    <row r="244" spans="1:18">
      <c r="A244" t="s">
        <v>1133</v>
      </c>
      <c r="B244">
        <v>240</v>
      </c>
      <c r="E244" t="s">
        <v>1199</v>
      </c>
      <c r="F244">
        <v>700</v>
      </c>
      <c r="Q244">
        <v>0</v>
      </c>
      <c r="R244">
        <v>173125</v>
      </c>
    </row>
    <row r="245" spans="1:18">
      <c r="A245" t="s">
        <v>1133</v>
      </c>
      <c r="B245">
        <v>241</v>
      </c>
      <c r="E245" t="s">
        <v>903</v>
      </c>
      <c r="F245">
        <v>701</v>
      </c>
      <c r="Q245">
        <v>0</v>
      </c>
      <c r="R245">
        <v>173126</v>
      </c>
    </row>
    <row r="246" spans="1:18">
      <c r="A246" t="s">
        <v>1133</v>
      </c>
      <c r="B246">
        <v>242</v>
      </c>
      <c r="E246" t="s">
        <v>1200</v>
      </c>
      <c r="F246">
        <v>702</v>
      </c>
      <c r="Q246">
        <v>0</v>
      </c>
      <c r="R246">
        <v>173127</v>
      </c>
    </row>
    <row r="247" spans="1:18">
      <c r="A247" t="s">
        <v>1133</v>
      </c>
      <c r="B247">
        <v>243</v>
      </c>
      <c r="E247" t="s">
        <v>1201</v>
      </c>
      <c r="F247">
        <v>703</v>
      </c>
      <c r="Q247">
        <v>0</v>
      </c>
      <c r="R247">
        <v>173128</v>
      </c>
    </row>
    <row r="248" spans="1:18">
      <c r="A248" t="s">
        <v>1133</v>
      </c>
      <c r="B248">
        <v>244</v>
      </c>
      <c r="E248" t="s">
        <v>1202</v>
      </c>
      <c r="F248">
        <v>704</v>
      </c>
      <c r="Q248">
        <v>0</v>
      </c>
      <c r="R248">
        <v>173129</v>
      </c>
    </row>
    <row r="249" spans="1:18">
      <c r="A249" t="s">
        <v>1133</v>
      </c>
      <c r="B249">
        <v>245</v>
      </c>
      <c r="E249" t="s">
        <v>1203</v>
      </c>
      <c r="F249">
        <v>705</v>
      </c>
      <c r="Q249">
        <v>0</v>
      </c>
      <c r="R249">
        <v>173130</v>
      </c>
    </row>
    <row r="250" spans="1:18">
      <c r="A250" t="s">
        <v>1133</v>
      </c>
      <c r="B250">
        <v>246</v>
      </c>
      <c r="E250" t="s">
        <v>901</v>
      </c>
      <c r="F250">
        <v>706</v>
      </c>
      <c r="Q250">
        <v>0</v>
      </c>
      <c r="R250">
        <v>173131</v>
      </c>
    </row>
    <row r="251" spans="1:18">
      <c r="A251" t="s">
        <v>1133</v>
      </c>
      <c r="B251">
        <v>247</v>
      </c>
      <c r="E251" t="s">
        <v>1204</v>
      </c>
      <c r="F251">
        <v>707</v>
      </c>
      <c r="Q251">
        <v>0</v>
      </c>
      <c r="R251">
        <v>173132</v>
      </c>
    </row>
    <row r="252" spans="1:18">
      <c r="A252" t="s">
        <v>1133</v>
      </c>
      <c r="B252">
        <v>248</v>
      </c>
      <c r="E252" t="s">
        <v>1205</v>
      </c>
      <c r="F252">
        <v>708</v>
      </c>
      <c r="Q252">
        <v>0</v>
      </c>
      <c r="R252">
        <v>173133</v>
      </c>
    </row>
    <row r="253" spans="1:18">
      <c r="A253" t="s">
        <v>1133</v>
      </c>
      <c r="B253">
        <v>249</v>
      </c>
      <c r="E253" t="s">
        <v>1003</v>
      </c>
      <c r="F253">
        <v>709</v>
      </c>
      <c r="Q253">
        <v>0</v>
      </c>
      <c r="R253">
        <v>173134</v>
      </c>
    </row>
    <row r="254" spans="1:18">
      <c r="A254" t="s">
        <v>1133</v>
      </c>
      <c r="B254">
        <v>250</v>
      </c>
      <c r="E254" t="s">
        <v>1206</v>
      </c>
      <c r="F254">
        <v>710</v>
      </c>
      <c r="Q254">
        <v>0</v>
      </c>
      <c r="R254">
        <v>173135</v>
      </c>
    </row>
    <row r="255" spans="1:18">
      <c r="A255" t="s">
        <v>1227</v>
      </c>
      <c r="B255">
        <v>251</v>
      </c>
      <c r="E255" t="s">
        <v>1207</v>
      </c>
      <c r="F255">
        <v>711</v>
      </c>
      <c r="Q255">
        <v>0</v>
      </c>
      <c r="R255">
        <v>173136</v>
      </c>
    </row>
    <row r="256" spans="1:18">
      <c r="A256" t="s">
        <v>1227</v>
      </c>
      <c r="B256">
        <v>252</v>
      </c>
      <c r="E256" t="s">
        <v>1208</v>
      </c>
      <c r="F256">
        <v>712</v>
      </c>
      <c r="Q256">
        <v>0</v>
      </c>
      <c r="R256">
        <v>173137</v>
      </c>
    </row>
    <row r="257" spans="1:18">
      <c r="A257" t="s">
        <v>1227</v>
      </c>
      <c r="B257">
        <v>253</v>
      </c>
      <c r="E257" t="s">
        <v>1209</v>
      </c>
      <c r="F257">
        <v>713</v>
      </c>
      <c r="Q257">
        <v>0</v>
      </c>
      <c r="R257">
        <v>173138</v>
      </c>
    </row>
    <row r="258" spans="1:18">
      <c r="A258" t="s">
        <v>1227</v>
      </c>
      <c r="B258">
        <v>254</v>
      </c>
      <c r="E258" t="s">
        <v>1210</v>
      </c>
      <c r="F258">
        <v>714</v>
      </c>
      <c r="Q258">
        <v>0</v>
      </c>
      <c r="R258">
        <v>173139</v>
      </c>
    </row>
    <row r="259" spans="1:18">
      <c r="A259" t="s">
        <v>1227</v>
      </c>
      <c r="B259">
        <v>255</v>
      </c>
      <c r="E259" t="s">
        <v>946</v>
      </c>
      <c r="F259">
        <v>715</v>
      </c>
      <c r="Q259">
        <v>0</v>
      </c>
      <c r="R259">
        <v>173140</v>
      </c>
    </row>
    <row r="260" spans="1:18">
      <c r="A260" t="s">
        <v>1227</v>
      </c>
      <c r="B260">
        <v>256</v>
      </c>
      <c r="E260" t="s">
        <v>948</v>
      </c>
      <c r="F260">
        <v>716</v>
      </c>
      <c r="Q260">
        <v>0</v>
      </c>
      <c r="R260">
        <v>173141</v>
      </c>
    </row>
    <row r="261" spans="1:18">
      <c r="A261" t="s">
        <v>1227</v>
      </c>
      <c r="B261">
        <v>257</v>
      </c>
      <c r="E261" t="s">
        <v>950</v>
      </c>
      <c r="F261">
        <v>717</v>
      </c>
      <c r="Q261">
        <v>0</v>
      </c>
      <c r="R261">
        <v>173142</v>
      </c>
    </row>
    <row r="262" spans="1:18">
      <c r="A262" t="s">
        <v>1227</v>
      </c>
      <c r="B262">
        <v>258</v>
      </c>
      <c r="E262" t="s">
        <v>952</v>
      </c>
      <c r="F262">
        <v>718</v>
      </c>
      <c r="Q262">
        <v>0</v>
      </c>
      <c r="R262">
        <v>173143</v>
      </c>
    </row>
    <row r="263" spans="1:18">
      <c r="A263" t="s">
        <v>1227</v>
      </c>
      <c r="B263">
        <v>259</v>
      </c>
      <c r="E263" t="s">
        <v>1005</v>
      </c>
      <c r="F263">
        <v>719</v>
      </c>
      <c r="Q263">
        <v>0</v>
      </c>
      <c r="R263">
        <v>173144</v>
      </c>
    </row>
    <row r="264" spans="1:18">
      <c r="A264" t="s">
        <v>1227</v>
      </c>
      <c r="B264">
        <v>260</v>
      </c>
      <c r="E264" t="s">
        <v>856</v>
      </c>
      <c r="F264">
        <v>720</v>
      </c>
      <c r="Q264">
        <v>0</v>
      </c>
      <c r="R264">
        <v>173145</v>
      </c>
    </row>
    <row r="265" spans="1:18">
      <c r="A265" t="s">
        <v>1227</v>
      </c>
      <c r="B265">
        <v>261</v>
      </c>
      <c r="E265" t="s">
        <v>1211</v>
      </c>
      <c r="F265">
        <v>721</v>
      </c>
      <c r="Q265">
        <v>0</v>
      </c>
      <c r="R265">
        <v>173146</v>
      </c>
    </row>
    <row r="266" spans="1:18">
      <c r="A266" t="s">
        <v>1227</v>
      </c>
      <c r="B266">
        <v>262</v>
      </c>
      <c r="E266" t="s">
        <v>1212</v>
      </c>
      <c r="F266">
        <v>722</v>
      </c>
      <c r="Q266">
        <v>0</v>
      </c>
      <c r="R266">
        <v>173147</v>
      </c>
    </row>
    <row r="267" spans="1:18">
      <c r="A267" t="s">
        <v>1227</v>
      </c>
      <c r="B267">
        <v>263</v>
      </c>
      <c r="E267" t="s">
        <v>1213</v>
      </c>
      <c r="F267">
        <v>723</v>
      </c>
      <c r="Q267">
        <v>0</v>
      </c>
      <c r="R267">
        <v>173148</v>
      </c>
    </row>
    <row r="268" spans="1:18">
      <c r="A268" t="s">
        <v>1227</v>
      </c>
      <c r="B268">
        <v>264</v>
      </c>
      <c r="E268" t="s">
        <v>1214</v>
      </c>
      <c r="F268">
        <v>724</v>
      </c>
      <c r="Q268">
        <v>0</v>
      </c>
      <c r="R268">
        <v>173149</v>
      </c>
    </row>
    <row r="269" spans="1:18">
      <c r="A269" t="s">
        <v>1227</v>
      </c>
      <c r="B269">
        <v>265</v>
      </c>
      <c r="E269" t="s">
        <v>1215</v>
      </c>
      <c r="F269">
        <v>725</v>
      </c>
      <c r="Q269">
        <v>0</v>
      </c>
      <c r="R269">
        <v>173150</v>
      </c>
    </row>
    <row r="270" spans="1:18">
      <c r="A270" t="s">
        <v>1227</v>
      </c>
      <c r="B270">
        <v>266</v>
      </c>
      <c r="E270" t="s">
        <v>1216</v>
      </c>
      <c r="F270">
        <v>726</v>
      </c>
      <c r="Q270">
        <v>0</v>
      </c>
      <c r="R270">
        <v>173151</v>
      </c>
    </row>
    <row r="271" spans="1:18">
      <c r="A271" t="s">
        <v>1227</v>
      </c>
      <c r="B271">
        <v>267</v>
      </c>
      <c r="E271" t="s">
        <v>1217</v>
      </c>
      <c r="F271">
        <v>727</v>
      </c>
      <c r="Q271">
        <v>0</v>
      </c>
      <c r="R271">
        <v>173152</v>
      </c>
    </row>
    <row r="272" spans="1:18">
      <c r="A272" t="s">
        <v>1227</v>
      </c>
      <c r="B272">
        <v>268</v>
      </c>
      <c r="E272" t="s">
        <v>1218</v>
      </c>
      <c r="F272">
        <v>728</v>
      </c>
      <c r="Q272">
        <v>0</v>
      </c>
      <c r="R272">
        <v>173153</v>
      </c>
    </row>
    <row r="273" spans="1:18">
      <c r="A273" t="s">
        <v>1227</v>
      </c>
      <c r="B273">
        <v>269</v>
      </c>
      <c r="E273" t="s">
        <v>1219</v>
      </c>
      <c r="F273">
        <v>729</v>
      </c>
      <c r="Q273">
        <v>0</v>
      </c>
      <c r="R273">
        <v>173154</v>
      </c>
    </row>
    <row r="274" spans="1:18">
      <c r="A274" t="s">
        <v>1227</v>
      </c>
      <c r="B274">
        <v>270</v>
      </c>
      <c r="E274" t="s">
        <v>1220</v>
      </c>
      <c r="F274">
        <v>730</v>
      </c>
      <c r="Q274">
        <v>0</v>
      </c>
      <c r="R274">
        <v>173155</v>
      </c>
    </row>
    <row r="275" spans="1:18">
      <c r="A275" t="s">
        <v>1227</v>
      </c>
      <c r="B275">
        <v>271</v>
      </c>
      <c r="E275" t="s">
        <v>1221</v>
      </c>
      <c r="F275">
        <v>731</v>
      </c>
      <c r="Q275">
        <v>0</v>
      </c>
      <c r="R275">
        <v>173156</v>
      </c>
    </row>
    <row r="276" spans="1:18">
      <c r="A276" t="s">
        <v>1227</v>
      </c>
      <c r="B276">
        <v>272</v>
      </c>
      <c r="E276" t="s">
        <v>1222</v>
      </c>
      <c r="F276">
        <v>732</v>
      </c>
      <c r="Q276">
        <v>0</v>
      </c>
      <c r="R276">
        <v>173157</v>
      </c>
    </row>
    <row r="277" spans="1:18">
      <c r="A277" t="s">
        <v>1227</v>
      </c>
      <c r="B277">
        <v>273</v>
      </c>
      <c r="E277" t="s">
        <v>1223</v>
      </c>
      <c r="F277">
        <v>733</v>
      </c>
      <c r="Q277">
        <v>0</v>
      </c>
      <c r="R277">
        <v>173158</v>
      </c>
    </row>
    <row r="278" spans="1:18">
      <c r="A278" t="s">
        <v>1227</v>
      </c>
      <c r="B278">
        <v>274</v>
      </c>
      <c r="E278" t="s">
        <v>1224</v>
      </c>
      <c r="F278">
        <v>734</v>
      </c>
      <c r="Q278">
        <v>0</v>
      </c>
      <c r="R278">
        <v>173159</v>
      </c>
    </row>
    <row r="279" spans="1:18">
      <c r="A279" t="s">
        <v>1227</v>
      </c>
      <c r="B279">
        <v>275</v>
      </c>
      <c r="E279" t="s">
        <v>1225</v>
      </c>
      <c r="F279">
        <v>735</v>
      </c>
      <c r="Q279">
        <v>0</v>
      </c>
      <c r="R279">
        <v>173160</v>
      </c>
    </row>
    <row r="280" spans="1:18">
      <c r="A280" t="s">
        <v>1227</v>
      </c>
      <c r="B280">
        <v>276</v>
      </c>
      <c r="E280" t="s">
        <v>1226</v>
      </c>
      <c r="F280">
        <v>736</v>
      </c>
      <c r="Q280">
        <v>0</v>
      </c>
      <c r="R280">
        <v>173161</v>
      </c>
    </row>
    <row r="281" spans="1:18">
      <c r="A281" t="s">
        <v>1227</v>
      </c>
      <c r="B281">
        <v>277</v>
      </c>
      <c r="E281" t="s">
        <v>1228</v>
      </c>
      <c r="F281">
        <v>737</v>
      </c>
      <c r="Q281">
        <v>0</v>
      </c>
      <c r="R281">
        <v>173162</v>
      </c>
    </row>
    <row r="282" spans="1:18">
      <c r="A282" t="s">
        <v>1227</v>
      </c>
      <c r="B282">
        <v>278</v>
      </c>
      <c r="E282" t="s">
        <v>1229</v>
      </c>
      <c r="F282">
        <v>738</v>
      </c>
      <c r="Q282">
        <v>0</v>
      </c>
      <c r="R282">
        <v>173163</v>
      </c>
    </row>
    <row r="283" spans="1:18">
      <c r="A283" t="s">
        <v>1227</v>
      </c>
      <c r="B283">
        <v>279</v>
      </c>
      <c r="E283" t="s">
        <v>1230</v>
      </c>
      <c r="F283">
        <v>739</v>
      </c>
      <c r="Q283">
        <v>0</v>
      </c>
      <c r="R283">
        <v>173164</v>
      </c>
    </row>
    <row r="284" spans="1:18">
      <c r="A284" t="s">
        <v>1227</v>
      </c>
      <c r="B284">
        <v>280</v>
      </c>
      <c r="E284" t="s">
        <v>1231</v>
      </c>
      <c r="F284">
        <v>740</v>
      </c>
      <c r="Q284">
        <v>0</v>
      </c>
      <c r="R284">
        <v>173165</v>
      </c>
    </row>
    <row r="285" spans="1:18">
      <c r="A285" t="s">
        <v>1227</v>
      </c>
      <c r="B285">
        <v>281</v>
      </c>
      <c r="E285" t="s">
        <v>1232</v>
      </c>
      <c r="F285">
        <v>741</v>
      </c>
      <c r="Q285">
        <v>0</v>
      </c>
      <c r="R285">
        <v>173166</v>
      </c>
    </row>
    <row r="286" spans="1:18">
      <c r="A286" t="s">
        <v>1227</v>
      </c>
      <c r="B286">
        <v>282</v>
      </c>
      <c r="E286" t="s">
        <v>1233</v>
      </c>
      <c r="F286">
        <v>742</v>
      </c>
      <c r="Q286">
        <v>0</v>
      </c>
      <c r="R286">
        <v>173167</v>
      </c>
    </row>
    <row r="287" spans="1:18">
      <c r="A287" t="s">
        <v>1227</v>
      </c>
      <c r="B287">
        <v>283</v>
      </c>
      <c r="E287" t="s">
        <v>1234</v>
      </c>
      <c r="F287">
        <v>743</v>
      </c>
      <c r="Q287">
        <v>0</v>
      </c>
      <c r="R287">
        <v>173168</v>
      </c>
    </row>
    <row r="288" spans="1:18">
      <c r="A288" t="s">
        <v>1227</v>
      </c>
      <c r="B288">
        <v>284</v>
      </c>
      <c r="E288" t="s">
        <v>1235</v>
      </c>
      <c r="F288">
        <v>744</v>
      </c>
      <c r="Q288">
        <v>0</v>
      </c>
      <c r="R288">
        <v>173169</v>
      </c>
    </row>
    <row r="289" spans="1:18">
      <c r="A289" t="s">
        <v>1227</v>
      </c>
      <c r="B289">
        <v>285</v>
      </c>
      <c r="E289" t="s">
        <v>907</v>
      </c>
      <c r="F289">
        <v>745</v>
      </c>
      <c r="Q289">
        <v>0</v>
      </c>
      <c r="R289">
        <v>173170</v>
      </c>
    </row>
    <row r="290" spans="1:18">
      <c r="A290" t="s">
        <v>1227</v>
      </c>
      <c r="B290">
        <v>286</v>
      </c>
      <c r="E290" t="s">
        <v>1236</v>
      </c>
      <c r="F290">
        <v>746</v>
      </c>
      <c r="Q290">
        <v>0</v>
      </c>
      <c r="R290">
        <v>173171</v>
      </c>
    </row>
    <row r="291" spans="1:18">
      <c r="A291" t="s">
        <v>1227</v>
      </c>
      <c r="B291">
        <v>287</v>
      </c>
      <c r="E291" t="s">
        <v>1237</v>
      </c>
      <c r="F291">
        <v>747</v>
      </c>
      <c r="Q291">
        <v>0</v>
      </c>
      <c r="R291">
        <v>173172</v>
      </c>
    </row>
    <row r="292" spans="1:18">
      <c r="A292" t="s">
        <v>1227</v>
      </c>
      <c r="B292">
        <v>288</v>
      </c>
      <c r="E292" t="s">
        <v>1238</v>
      </c>
      <c r="F292">
        <v>748</v>
      </c>
      <c r="Q292">
        <v>0</v>
      </c>
      <c r="R292">
        <v>173173</v>
      </c>
    </row>
    <row r="293" spans="1:18">
      <c r="A293" t="s">
        <v>1227</v>
      </c>
      <c r="B293">
        <v>289</v>
      </c>
      <c r="E293" t="s">
        <v>1239</v>
      </c>
      <c r="F293">
        <v>749</v>
      </c>
      <c r="Q293">
        <v>0</v>
      </c>
      <c r="R293">
        <v>173174</v>
      </c>
    </row>
    <row r="294" spans="1:18">
      <c r="A294" t="s">
        <v>1227</v>
      </c>
      <c r="B294">
        <v>290</v>
      </c>
      <c r="E294" t="s">
        <v>1240</v>
      </c>
      <c r="F294">
        <v>750</v>
      </c>
      <c r="Q294">
        <v>0</v>
      </c>
      <c r="R294">
        <v>173175</v>
      </c>
    </row>
    <row r="295" spans="1:18">
      <c r="A295" t="s">
        <v>1227</v>
      </c>
      <c r="B295">
        <v>291</v>
      </c>
      <c r="E295" t="s">
        <v>1241</v>
      </c>
      <c r="F295">
        <v>751</v>
      </c>
      <c r="Q295">
        <v>0</v>
      </c>
      <c r="R295">
        <v>173176</v>
      </c>
    </row>
    <row r="296" spans="1:18">
      <c r="A296" t="s">
        <v>1227</v>
      </c>
      <c r="B296">
        <v>292</v>
      </c>
      <c r="E296" t="s">
        <v>1242</v>
      </c>
      <c r="F296">
        <v>752</v>
      </c>
      <c r="Q296">
        <v>0</v>
      </c>
      <c r="R296">
        <v>173177</v>
      </c>
    </row>
    <row r="297" spans="1:18">
      <c r="A297" t="s">
        <v>1227</v>
      </c>
      <c r="B297">
        <v>293</v>
      </c>
      <c r="E297" t="s">
        <v>1243</v>
      </c>
      <c r="F297">
        <v>753</v>
      </c>
      <c r="Q297">
        <v>0</v>
      </c>
      <c r="R297">
        <v>173178</v>
      </c>
    </row>
    <row r="298" spans="1:18">
      <c r="A298" t="s">
        <v>1227</v>
      </c>
      <c r="B298">
        <v>294</v>
      </c>
      <c r="E298" t="s">
        <v>1244</v>
      </c>
      <c r="F298">
        <v>754</v>
      </c>
      <c r="Q298">
        <v>0</v>
      </c>
      <c r="R298">
        <v>173179</v>
      </c>
    </row>
    <row r="299" spans="1:18">
      <c r="A299" t="s">
        <v>1227</v>
      </c>
      <c r="B299">
        <v>295</v>
      </c>
      <c r="E299" t="s">
        <v>1245</v>
      </c>
      <c r="F299">
        <v>755</v>
      </c>
      <c r="Q299">
        <v>0</v>
      </c>
      <c r="R299">
        <v>173180</v>
      </c>
    </row>
    <row r="300" spans="1:18">
      <c r="A300" t="s">
        <v>1227</v>
      </c>
      <c r="B300">
        <v>296</v>
      </c>
      <c r="E300" t="s">
        <v>1246</v>
      </c>
      <c r="F300">
        <v>756</v>
      </c>
      <c r="Q300">
        <v>0</v>
      </c>
      <c r="R300">
        <v>173181</v>
      </c>
    </row>
    <row r="301" spans="1:18">
      <c r="A301" t="s">
        <v>1227</v>
      </c>
      <c r="B301">
        <v>297</v>
      </c>
      <c r="E301" t="s">
        <v>1247</v>
      </c>
      <c r="F301">
        <v>757</v>
      </c>
      <c r="Q301">
        <v>0</v>
      </c>
      <c r="R301">
        <v>173182</v>
      </c>
    </row>
    <row r="302" spans="1:18">
      <c r="A302" t="s">
        <v>1227</v>
      </c>
      <c r="B302">
        <v>298</v>
      </c>
      <c r="E302" t="s">
        <v>1248</v>
      </c>
      <c r="F302">
        <v>758</v>
      </c>
      <c r="Q302">
        <v>0</v>
      </c>
      <c r="R302">
        <v>173183</v>
      </c>
    </row>
    <row r="303" spans="1:18">
      <c r="A303" t="s">
        <v>1227</v>
      </c>
      <c r="B303">
        <v>299</v>
      </c>
      <c r="E303" t="s">
        <v>1249</v>
      </c>
      <c r="F303">
        <v>759</v>
      </c>
      <c r="Q303">
        <v>0</v>
      </c>
      <c r="R303">
        <v>173184</v>
      </c>
    </row>
    <row r="304" spans="1:18">
      <c r="A304" t="s">
        <v>1227</v>
      </c>
      <c r="B304">
        <v>300</v>
      </c>
      <c r="E304" t="s">
        <v>1250</v>
      </c>
      <c r="F304">
        <v>760</v>
      </c>
      <c r="Q304">
        <v>0</v>
      </c>
      <c r="R304">
        <v>173185</v>
      </c>
    </row>
    <row r="305" spans="1:18">
      <c r="A305" t="s">
        <v>1227</v>
      </c>
      <c r="B305">
        <v>301</v>
      </c>
      <c r="E305" t="s">
        <v>1251</v>
      </c>
      <c r="F305">
        <v>761</v>
      </c>
      <c r="Q305">
        <v>0</v>
      </c>
      <c r="R305">
        <v>173186</v>
      </c>
    </row>
    <row r="306" spans="1:18">
      <c r="A306" t="s">
        <v>117</v>
      </c>
      <c r="B306">
        <v>302</v>
      </c>
      <c r="E306" t="s">
        <v>1252</v>
      </c>
      <c r="F306">
        <v>762</v>
      </c>
      <c r="Q306">
        <v>0</v>
      </c>
      <c r="R306">
        <v>173187</v>
      </c>
    </row>
    <row r="307" spans="1:18">
      <c r="A307" t="s">
        <v>117</v>
      </c>
      <c r="B307">
        <v>303</v>
      </c>
      <c r="E307" t="s">
        <v>1253</v>
      </c>
      <c r="F307">
        <v>763</v>
      </c>
      <c r="Q307">
        <v>0</v>
      </c>
      <c r="R307">
        <v>173188</v>
      </c>
    </row>
    <row r="308" spans="1:18">
      <c r="A308" t="s">
        <v>117</v>
      </c>
      <c r="B308">
        <v>304</v>
      </c>
      <c r="E308" t="s">
        <v>1254</v>
      </c>
      <c r="F308">
        <v>764</v>
      </c>
      <c r="Q308">
        <v>0</v>
      </c>
      <c r="R308">
        <v>173189</v>
      </c>
    </row>
    <row r="309" spans="1:18">
      <c r="A309" t="s">
        <v>117</v>
      </c>
      <c r="B309">
        <v>305</v>
      </c>
      <c r="E309" t="s">
        <v>1255</v>
      </c>
      <c r="F309">
        <v>765</v>
      </c>
      <c r="Q309">
        <v>0</v>
      </c>
      <c r="R309">
        <v>173190</v>
      </c>
    </row>
    <row r="310" spans="1:18">
      <c r="A310" t="s">
        <v>117</v>
      </c>
      <c r="B310">
        <v>306</v>
      </c>
      <c r="E310" t="s">
        <v>1256</v>
      </c>
      <c r="F310">
        <v>766</v>
      </c>
      <c r="Q310">
        <v>0</v>
      </c>
      <c r="R310">
        <v>173191</v>
      </c>
    </row>
    <row r="311" spans="1:18">
      <c r="A311" t="s">
        <v>117</v>
      </c>
      <c r="B311">
        <v>307</v>
      </c>
      <c r="E311" t="s">
        <v>1257</v>
      </c>
      <c r="F311">
        <v>767</v>
      </c>
      <c r="Q311">
        <v>0</v>
      </c>
      <c r="R311">
        <v>173192</v>
      </c>
    </row>
    <row r="312" spans="1:18">
      <c r="A312" t="s">
        <v>117</v>
      </c>
      <c r="B312">
        <v>308</v>
      </c>
      <c r="E312" t="s">
        <v>1258</v>
      </c>
      <c r="F312">
        <v>768</v>
      </c>
      <c r="Q312">
        <v>0</v>
      </c>
      <c r="R312">
        <v>173193</v>
      </c>
    </row>
    <row r="313" spans="1:18">
      <c r="A313" t="s">
        <v>117</v>
      </c>
      <c r="B313">
        <v>309</v>
      </c>
      <c r="E313" t="s">
        <v>1259</v>
      </c>
      <c r="F313">
        <v>769</v>
      </c>
      <c r="Q313">
        <v>0</v>
      </c>
      <c r="R313">
        <v>173194</v>
      </c>
    </row>
    <row r="314" spans="1:18">
      <c r="A314" t="s">
        <v>117</v>
      </c>
      <c r="B314">
        <v>310</v>
      </c>
      <c r="E314" t="s">
        <v>1260</v>
      </c>
      <c r="F314">
        <v>770</v>
      </c>
      <c r="Q314">
        <v>0</v>
      </c>
      <c r="R314">
        <v>173195</v>
      </c>
    </row>
    <row r="315" spans="1:18">
      <c r="A315" t="s">
        <v>117</v>
      </c>
      <c r="B315">
        <v>311</v>
      </c>
      <c r="E315" t="s">
        <v>1261</v>
      </c>
      <c r="F315">
        <v>771</v>
      </c>
      <c r="Q315">
        <v>0</v>
      </c>
      <c r="R315">
        <v>173196</v>
      </c>
    </row>
    <row r="316" spans="1:18">
      <c r="A316" t="s">
        <v>117</v>
      </c>
      <c r="B316">
        <v>312</v>
      </c>
      <c r="E316" t="s">
        <v>1262</v>
      </c>
      <c r="F316">
        <v>772</v>
      </c>
      <c r="Q316">
        <v>0</v>
      </c>
      <c r="R316">
        <v>173197</v>
      </c>
    </row>
    <row r="317" spans="1:18">
      <c r="A317" t="s">
        <v>117</v>
      </c>
      <c r="B317">
        <v>313</v>
      </c>
      <c r="E317" t="s">
        <v>1263</v>
      </c>
      <c r="F317">
        <v>773</v>
      </c>
      <c r="Q317">
        <v>0</v>
      </c>
      <c r="R317">
        <v>173198</v>
      </c>
    </row>
    <row r="318" spans="1:18">
      <c r="A318" t="s">
        <v>117</v>
      </c>
      <c r="B318">
        <v>314</v>
      </c>
      <c r="E318" t="s">
        <v>1264</v>
      </c>
      <c r="F318">
        <v>774</v>
      </c>
      <c r="Q318">
        <v>0</v>
      </c>
      <c r="R318">
        <v>173199</v>
      </c>
    </row>
    <row r="319" spans="1:18">
      <c r="A319" t="s">
        <v>117</v>
      </c>
      <c r="B319">
        <v>315</v>
      </c>
      <c r="E319" t="s">
        <v>1265</v>
      </c>
      <c r="F319">
        <v>775</v>
      </c>
      <c r="Q319">
        <v>0</v>
      </c>
      <c r="R319">
        <v>173200</v>
      </c>
    </row>
    <row r="320" spans="1:18">
      <c r="A320" t="s">
        <v>117</v>
      </c>
      <c r="B320">
        <v>316</v>
      </c>
      <c r="E320" t="s">
        <v>1266</v>
      </c>
      <c r="F320">
        <v>776</v>
      </c>
      <c r="Q320">
        <v>0</v>
      </c>
      <c r="R320">
        <v>173201</v>
      </c>
    </row>
    <row r="321" spans="1:18">
      <c r="A321" t="s">
        <v>117</v>
      </c>
      <c r="B321">
        <v>317</v>
      </c>
      <c r="E321" t="s">
        <v>1267</v>
      </c>
      <c r="F321">
        <v>777</v>
      </c>
      <c r="Q321">
        <v>0</v>
      </c>
      <c r="R321">
        <v>173202</v>
      </c>
    </row>
    <row r="322" spans="1:18">
      <c r="A322" t="s">
        <v>117</v>
      </c>
      <c r="B322">
        <v>318</v>
      </c>
      <c r="E322" t="s">
        <v>909</v>
      </c>
      <c r="F322">
        <v>778</v>
      </c>
      <c r="Q322">
        <v>0</v>
      </c>
      <c r="R322">
        <v>173203</v>
      </c>
    </row>
    <row r="323" spans="1:18">
      <c r="A323" t="s">
        <v>117</v>
      </c>
      <c r="B323">
        <v>319</v>
      </c>
      <c r="E323" t="s">
        <v>1268</v>
      </c>
      <c r="F323">
        <v>779</v>
      </c>
      <c r="Q323">
        <v>0</v>
      </c>
      <c r="R323">
        <v>173204</v>
      </c>
    </row>
    <row r="324" spans="1:18">
      <c r="A324" t="s">
        <v>117</v>
      </c>
      <c r="B324">
        <v>320</v>
      </c>
      <c r="E324" t="s">
        <v>1269</v>
      </c>
      <c r="F324">
        <v>780</v>
      </c>
      <c r="Q324">
        <v>0</v>
      </c>
      <c r="R324">
        <v>173205</v>
      </c>
    </row>
    <row r="325" spans="1:18">
      <c r="A325" t="s">
        <v>117</v>
      </c>
      <c r="B325">
        <v>321</v>
      </c>
      <c r="E325" t="s">
        <v>1270</v>
      </c>
      <c r="F325">
        <v>781</v>
      </c>
      <c r="Q325">
        <v>0</v>
      </c>
      <c r="R325">
        <v>173206</v>
      </c>
    </row>
    <row r="326" spans="1:18">
      <c r="A326" t="s">
        <v>117</v>
      </c>
      <c r="B326">
        <v>322</v>
      </c>
      <c r="E326" t="s">
        <v>1271</v>
      </c>
      <c r="F326">
        <v>782</v>
      </c>
      <c r="Q326">
        <v>0</v>
      </c>
      <c r="R326">
        <v>173207</v>
      </c>
    </row>
    <row r="327" spans="1:18">
      <c r="A327" t="s">
        <v>117</v>
      </c>
      <c r="B327">
        <v>323</v>
      </c>
      <c r="E327" t="s">
        <v>1272</v>
      </c>
      <c r="F327">
        <v>783</v>
      </c>
      <c r="Q327">
        <v>0</v>
      </c>
      <c r="R327">
        <v>173208</v>
      </c>
    </row>
    <row r="328" spans="1:18">
      <c r="A328" t="s">
        <v>590</v>
      </c>
      <c r="B328">
        <v>324</v>
      </c>
      <c r="E328" t="s">
        <v>1273</v>
      </c>
      <c r="F328">
        <v>784</v>
      </c>
      <c r="Q328">
        <v>0</v>
      </c>
      <c r="R328">
        <v>173209</v>
      </c>
    </row>
    <row r="329" spans="1:18">
      <c r="A329" t="s">
        <v>590</v>
      </c>
      <c r="B329">
        <v>325</v>
      </c>
      <c r="E329" t="s">
        <v>1274</v>
      </c>
      <c r="F329">
        <v>785</v>
      </c>
      <c r="Q329">
        <v>0</v>
      </c>
      <c r="R329">
        <v>173210</v>
      </c>
    </row>
    <row r="330" spans="1:18">
      <c r="A330" t="s">
        <v>590</v>
      </c>
      <c r="B330">
        <v>326</v>
      </c>
      <c r="E330" t="s">
        <v>1275</v>
      </c>
      <c r="F330">
        <v>786</v>
      </c>
      <c r="Q330">
        <v>0</v>
      </c>
      <c r="R330">
        <v>173211</v>
      </c>
    </row>
    <row r="331" spans="1:18">
      <c r="A331" t="s">
        <v>590</v>
      </c>
      <c r="B331">
        <v>327</v>
      </c>
      <c r="E331" t="s">
        <v>1276</v>
      </c>
      <c r="F331">
        <v>787</v>
      </c>
      <c r="Q331">
        <v>0</v>
      </c>
      <c r="R331">
        <v>173212</v>
      </c>
    </row>
    <row r="332" spans="1:18">
      <c r="A332" t="s">
        <v>590</v>
      </c>
      <c r="B332">
        <v>328</v>
      </c>
      <c r="E332" t="s">
        <v>1277</v>
      </c>
      <c r="F332">
        <v>788</v>
      </c>
      <c r="Q332">
        <v>0</v>
      </c>
      <c r="R332">
        <v>173213</v>
      </c>
    </row>
    <row r="333" spans="1:18">
      <c r="A333" t="s">
        <v>590</v>
      </c>
      <c r="B333">
        <v>329</v>
      </c>
      <c r="E333" t="s">
        <v>1278</v>
      </c>
      <c r="F333">
        <v>789</v>
      </c>
      <c r="Q333">
        <v>0</v>
      </c>
      <c r="R333">
        <v>173214</v>
      </c>
    </row>
    <row r="334" spans="1:18">
      <c r="A334" t="s">
        <v>590</v>
      </c>
      <c r="B334">
        <v>330</v>
      </c>
      <c r="E334" t="s">
        <v>1279</v>
      </c>
      <c r="F334">
        <v>790</v>
      </c>
      <c r="Q334">
        <v>0</v>
      </c>
      <c r="R334">
        <v>173215</v>
      </c>
    </row>
    <row r="335" spans="1:18">
      <c r="A335" t="s">
        <v>590</v>
      </c>
      <c r="B335">
        <v>331</v>
      </c>
      <c r="E335" t="s">
        <v>1280</v>
      </c>
      <c r="F335">
        <v>791</v>
      </c>
      <c r="Q335">
        <v>0</v>
      </c>
      <c r="R335">
        <v>173216</v>
      </c>
    </row>
    <row r="336" spans="1:18">
      <c r="A336" t="s">
        <v>590</v>
      </c>
      <c r="B336">
        <v>332</v>
      </c>
      <c r="E336" t="s">
        <v>832</v>
      </c>
      <c r="F336">
        <v>792</v>
      </c>
      <c r="Q336">
        <v>0</v>
      </c>
      <c r="R336">
        <v>173217</v>
      </c>
    </row>
    <row r="337" spans="1:18">
      <c r="A337" t="s">
        <v>590</v>
      </c>
      <c r="B337">
        <v>333</v>
      </c>
      <c r="E337" t="s">
        <v>1281</v>
      </c>
      <c r="F337">
        <v>793</v>
      </c>
      <c r="Q337">
        <v>0</v>
      </c>
      <c r="R337">
        <v>173218</v>
      </c>
    </row>
    <row r="338" spans="1:18">
      <c r="A338" t="s">
        <v>590</v>
      </c>
      <c r="B338">
        <v>334</v>
      </c>
      <c r="E338" t="s">
        <v>1282</v>
      </c>
      <c r="F338">
        <v>794</v>
      </c>
      <c r="Q338">
        <v>0</v>
      </c>
      <c r="R338">
        <v>173219</v>
      </c>
    </row>
    <row r="339" spans="1:18">
      <c r="A339" t="s">
        <v>590</v>
      </c>
      <c r="B339">
        <v>335</v>
      </c>
      <c r="E339" t="s">
        <v>1283</v>
      </c>
      <c r="F339">
        <v>795</v>
      </c>
      <c r="Q339">
        <v>0</v>
      </c>
      <c r="R339">
        <v>173220</v>
      </c>
    </row>
    <row r="340" spans="1:18">
      <c r="A340" t="s">
        <v>590</v>
      </c>
      <c r="B340">
        <v>336</v>
      </c>
      <c r="E340" t="s">
        <v>924</v>
      </c>
      <c r="F340">
        <v>796</v>
      </c>
      <c r="Q340">
        <v>0</v>
      </c>
      <c r="R340">
        <v>173221</v>
      </c>
    </row>
    <row r="341" spans="1:18">
      <c r="A341" t="s">
        <v>590</v>
      </c>
      <c r="B341">
        <v>337</v>
      </c>
      <c r="E341" t="s">
        <v>1284</v>
      </c>
      <c r="F341">
        <v>797</v>
      </c>
      <c r="Q341">
        <v>0</v>
      </c>
      <c r="R341">
        <v>173222</v>
      </c>
    </row>
    <row r="342" spans="1:18">
      <c r="A342" t="s">
        <v>590</v>
      </c>
      <c r="B342">
        <v>338</v>
      </c>
      <c r="E342" t="s">
        <v>1285</v>
      </c>
      <c r="F342">
        <v>798</v>
      </c>
      <c r="Q342">
        <v>0</v>
      </c>
      <c r="R342">
        <v>173223</v>
      </c>
    </row>
    <row r="343" spans="1:18">
      <c r="A343" t="s">
        <v>590</v>
      </c>
      <c r="B343">
        <v>339</v>
      </c>
      <c r="E343" t="s">
        <v>1286</v>
      </c>
      <c r="F343">
        <v>799</v>
      </c>
      <c r="Q343">
        <v>0</v>
      </c>
      <c r="R343">
        <v>173224</v>
      </c>
    </row>
    <row r="344" spans="1:18">
      <c r="A344" t="s">
        <v>590</v>
      </c>
      <c r="B344">
        <v>340</v>
      </c>
      <c r="E344" t="s">
        <v>1287</v>
      </c>
      <c r="F344">
        <v>800</v>
      </c>
      <c r="Q344">
        <v>0</v>
      </c>
      <c r="R344">
        <v>173225</v>
      </c>
    </row>
    <row r="345" spans="1:18">
      <c r="A345" t="s">
        <v>590</v>
      </c>
      <c r="B345">
        <v>341</v>
      </c>
      <c r="E345" t="s">
        <v>1288</v>
      </c>
      <c r="F345">
        <v>801</v>
      </c>
      <c r="Q345">
        <v>0</v>
      </c>
      <c r="R345">
        <v>173226</v>
      </c>
    </row>
    <row r="346" spans="1:18">
      <c r="A346" t="s">
        <v>590</v>
      </c>
      <c r="B346">
        <v>342</v>
      </c>
      <c r="E346" t="s">
        <v>1289</v>
      </c>
      <c r="F346">
        <v>802</v>
      </c>
      <c r="Q346">
        <v>0</v>
      </c>
      <c r="R346">
        <v>173227</v>
      </c>
    </row>
    <row r="347" spans="1:18">
      <c r="A347" t="s">
        <v>590</v>
      </c>
      <c r="B347">
        <v>343</v>
      </c>
      <c r="E347" t="s">
        <v>834</v>
      </c>
      <c r="F347">
        <v>803</v>
      </c>
      <c r="Q347">
        <v>0</v>
      </c>
      <c r="R347">
        <v>173228</v>
      </c>
    </row>
    <row r="348" spans="1:18">
      <c r="A348" t="s">
        <v>590</v>
      </c>
      <c r="B348">
        <v>344</v>
      </c>
      <c r="E348" t="s">
        <v>1290</v>
      </c>
      <c r="F348">
        <v>804</v>
      </c>
      <c r="Q348">
        <v>0</v>
      </c>
      <c r="R348">
        <v>173229</v>
      </c>
    </row>
    <row r="349" spans="1:18">
      <c r="A349" t="s">
        <v>590</v>
      </c>
      <c r="B349">
        <v>345</v>
      </c>
      <c r="E349" t="s">
        <v>1291</v>
      </c>
      <c r="F349">
        <v>805</v>
      </c>
      <c r="Q349">
        <v>0</v>
      </c>
      <c r="R349">
        <v>173230</v>
      </c>
    </row>
    <row r="350" spans="1:18">
      <c r="A350" t="s">
        <v>590</v>
      </c>
      <c r="B350">
        <v>346</v>
      </c>
      <c r="E350" t="s">
        <v>1292</v>
      </c>
      <c r="F350">
        <v>806</v>
      </c>
      <c r="Q350">
        <v>0</v>
      </c>
      <c r="R350">
        <v>173231</v>
      </c>
    </row>
    <row r="351" spans="1:18">
      <c r="A351" t="s">
        <v>590</v>
      </c>
      <c r="B351">
        <v>347</v>
      </c>
      <c r="E351" t="s">
        <v>1293</v>
      </c>
      <c r="F351">
        <v>807</v>
      </c>
      <c r="Q351">
        <v>0</v>
      </c>
      <c r="R351">
        <v>173232</v>
      </c>
    </row>
    <row r="352" spans="1:18">
      <c r="A352" t="s">
        <v>590</v>
      </c>
      <c r="B352">
        <v>348</v>
      </c>
      <c r="E352" t="s">
        <v>1294</v>
      </c>
      <c r="F352">
        <v>808</v>
      </c>
      <c r="Q352">
        <v>0</v>
      </c>
      <c r="R352">
        <v>173233</v>
      </c>
    </row>
    <row r="353" spans="1:18">
      <c r="A353" t="s">
        <v>590</v>
      </c>
      <c r="B353">
        <v>349</v>
      </c>
      <c r="E353" t="s">
        <v>1295</v>
      </c>
      <c r="F353">
        <v>809</v>
      </c>
      <c r="Q353">
        <v>0</v>
      </c>
      <c r="R353">
        <v>173234</v>
      </c>
    </row>
    <row r="354" spans="1:18">
      <c r="A354" t="s">
        <v>590</v>
      </c>
      <c r="B354">
        <v>350</v>
      </c>
      <c r="E354" t="s">
        <v>838</v>
      </c>
      <c r="F354">
        <v>810</v>
      </c>
      <c r="Q354">
        <v>0</v>
      </c>
      <c r="R354">
        <v>173235</v>
      </c>
    </row>
    <row r="355" spans="1:18">
      <c r="A355" t="s">
        <v>590</v>
      </c>
      <c r="B355">
        <v>351</v>
      </c>
      <c r="E355" t="s">
        <v>967</v>
      </c>
      <c r="F355">
        <v>811</v>
      </c>
      <c r="Q355">
        <v>0</v>
      </c>
      <c r="R355">
        <v>173236</v>
      </c>
    </row>
    <row r="356" spans="1:18">
      <c r="A356" t="s">
        <v>590</v>
      </c>
      <c r="B356">
        <v>352</v>
      </c>
      <c r="E356" t="s">
        <v>987</v>
      </c>
      <c r="F356">
        <v>812</v>
      </c>
      <c r="Q356">
        <v>0</v>
      </c>
      <c r="R356">
        <v>173237</v>
      </c>
    </row>
    <row r="357" spans="1:18">
      <c r="A357" t="s">
        <v>590</v>
      </c>
      <c r="B357">
        <v>353</v>
      </c>
      <c r="E357" t="s">
        <v>973</v>
      </c>
      <c r="F357">
        <v>813</v>
      </c>
      <c r="Q357">
        <v>0</v>
      </c>
      <c r="R357">
        <v>173238</v>
      </c>
    </row>
    <row r="358" spans="1:18">
      <c r="A358" t="s">
        <v>590</v>
      </c>
      <c r="B358">
        <v>354</v>
      </c>
      <c r="E358" t="s">
        <v>1296</v>
      </c>
      <c r="F358">
        <v>814</v>
      </c>
      <c r="Q358">
        <v>0</v>
      </c>
      <c r="R358">
        <v>173239</v>
      </c>
    </row>
    <row r="359" spans="1:18">
      <c r="A359" t="s">
        <v>590</v>
      </c>
      <c r="B359">
        <v>355</v>
      </c>
      <c r="E359" t="s">
        <v>858</v>
      </c>
      <c r="F359">
        <v>815</v>
      </c>
      <c r="Q359">
        <v>0</v>
      </c>
      <c r="R359">
        <v>173240</v>
      </c>
    </row>
    <row r="360" spans="1:18">
      <c r="A360" t="s">
        <v>590</v>
      </c>
      <c r="B360">
        <v>356</v>
      </c>
      <c r="E360" t="s">
        <v>860</v>
      </c>
      <c r="F360">
        <v>816</v>
      </c>
      <c r="Q360">
        <v>0</v>
      </c>
      <c r="R360">
        <v>173241</v>
      </c>
    </row>
    <row r="361" spans="1:18">
      <c r="A361" t="s">
        <v>590</v>
      </c>
      <c r="B361">
        <v>357</v>
      </c>
      <c r="E361" t="s">
        <v>1297</v>
      </c>
      <c r="F361">
        <v>817</v>
      </c>
      <c r="Q361">
        <v>0</v>
      </c>
      <c r="R361">
        <v>173242</v>
      </c>
    </row>
    <row r="362" spans="1:18">
      <c r="A362" t="s">
        <v>590</v>
      </c>
      <c r="B362">
        <v>358</v>
      </c>
      <c r="E362" t="s">
        <v>926</v>
      </c>
      <c r="F362">
        <v>818</v>
      </c>
      <c r="Q362">
        <v>0</v>
      </c>
      <c r="R362">
        <v>173243</v>
      </c>
    </row>
    <row r="363" spans="1:18">
      <c r="A363" t="s">
        <v>590</v>
      </c>
      <c r="B363">
        <v>359</v>
      </c>
      <c r="E363" t="s">
        <v>930</v>
      </c>
      <c r="F363">
        <v>819</v>
      </c>
      <c r="Q363">
        <v>0</v>
      </c>
      <c r="R363">
        <v>173244</v>
      </c>
    </row>
    <row r="364" spans="1:18">
      <c r="A364" t="s">
        <v>590</v>
      </c>
      <c r="B364">
        <v>360</v>
      </c>
      <c r="E364" t="s">
        <v>862</v>
      </c>
      <c r="F364">
        <v>820</v>
      </c>
      <c r="Q364">
        <v>0</v>
      </c>
      <c r="R364">
        <v>173245</v>
      </c>
    </row>
    <row r="365" spans="1:18">
      <c r="A365" t="s">
        <v>590</v>
      </c>
      <c r="B365">
        <v>361</v>
      </c>
      <c r="E365" t="s">
        <v>989</v>
      </c>
      <c r="F365">
        <v>821</v>
      </c>
      <c r="Q365">
        <v>0</v>
      </c>
      <c r="R365">
        <v>173246</v>
      </c>
    </row>
    <row r="366" spans="1:18">
      <c r="A366" t="s">
        <v>590</v>
      </c>
      <c r="B366">
        <v>362</v>
      </c>
      <c r="E366" t="s">
        <v>1298</v>
      </c>
      <c r="F366">
        <v>822</v>
      </c>
      <c r="Q366">
        <v>0</v>
      </c>
      <c r="R366">
        <v>173247</v>
      </c>
    </row>
    <row r="367" spans="1:18">
      <c r="A367" t="s">
        <v>590</v>
      </c>
      <c r="B367">
        <v>363</v>
      </c>
      <c r="E367" t="s">
        <v>864</v>
      </c>
      <c r="F367">
        <v>823</v>
      </c>
      <c r="Q367">
        <v>0</v>
      </c>
      <c r="R367">
        <v>173248</v>
      </c>
    </row>
    <row r="368" spans="1:18">
      <c r="A368" t="s">
        <v>590</v>
      </c>
      <c r="B368">
        <v>364</v>
      </c>
      <c r="E368" t="s">
        <v>872</v>
      </c>
      <c r="F368">
        <v>824</v>
      </c>
      <c r="Q368">
        <v>0</v>
      </c>
      <c r="R368">
        <v>173249</v>
      </c>
    </row>
    <row r="369" spans="1:18">
      <c r="A369" t="s">
        <v>590</v>
      </c>
      <c r="B369">
        <v>365</v>
      </c>
      <c r="E369" t="s">
        <v>866</v>
      </c>
      <c r="F369">
        <v>825</v>
      </c>
      <c r="Q369">
        <v>0</v>
      </c>
      <c r="R369">
        <v>173250</v>
      </c>
    </row>
    <row r="370" spans="1:18">
      <c r="A370" t="s">
        <v>590</v>
      </c>
      <c r="B370">
        <v>366</v>
      </c>
      <c r="E370" t="s">
        <v>868</v>
      </c>
      <c r="F370">
        <v>826</v>
      </c>
      <c r="Q370">
        <v>0</v>
      </c>
      <c r="R370">
        <v>173251</v>
      </c>
    </row>
    <row r="371" spans="1:18">
      <c r="A371" t="s">
        <v>590</v>
      </c>
      <c r="B371">
        <v>367</v>
      </c>
      <c r="E371" t="s">
        <v>991</v>
      </c>
      <c r="F371">
        <v>827</v>
      </c>
      <c r="Q371">
        <v>0</v>
      </c>
      <c r="R371">
        <v>173252</v>
      </c>
    </row>
    <row r="372" spans="1:18">
      <c r="A372" t="s">
        <v>590</v>
      </c>
      <c r="B372">
        <v>368</v>
      </c>
      <c r="E372" t="s">
        <v>840</v>
      </c>
      <c r="F372">
        <v>828</v>
      </c>
      <c r="Q372">
        <v>0</v>
      </c>
      <c r="R372">
        <v>173253</v>
      </c>
    </row>
    <row r="373" spans="1:18">
      <c r="A373" t="s">
        <v>590</v>
      </c>
      <c r="B373">
        <v>369</v>
      </c>
      <c r="E373" t="s">
        <v>842</v>
      </c>
      <c r="F373">
        <v>829</v>
      </c>
      <c r="Q373">
        <v>0</v>
      </c>
      <c r="R373">
        <v>173254</v>
      </c>
    </row>
    <row r="374" spans="1:18">
      <c r="A374" t="s">
        <v>590</v>
      </c>
      <c r="B374">
        <v>370</v>
      </c>
      <c r="E374" t="s">
        <v>993</v>
      </c>
      <c r="F374">
        <v>830</v>
      </c>
      <c r="Q374">
        <v>0</v>
      </c>
      <c r="R374">
        <v>173255</v>
      </c>
    </row>
    <row r="375" spans="1:18">
      <c r="A375" t="s">
        <v>590</v>
      </c>
      <c r="B375">
        <v>371</v>
      </c>
      <c r="E375" t="s">
        <v>936</v>
      </c>
      <c r="F375">
        <v>831</v>
      </c>
      <c r="Q375">
        <v>0</v>
      </c>
      <c r="R375">
        <v>173256</v>
      </c>
    </row>
    <row r="376" spans="1:18">
      <c r="A376" t="s">
        <v>590</v>
      </c>
      <c r="B376">
        <v>372</v>
      </c>
      <c r="E376" t="s">
        <v>928</v>
      </c>
      <c r="F376">
        <v>832</v>
      </c>
      <c r="Q376">
        <v>0</v>
      </c>
      <c r="R376">
        <v>173257</v>
      </c>
    </row>
    <row r="377" spans="1:18">
      <c r="A377" t="s">
        <v>590</v>
      </c>
      <c r="B377">
        <v>373</v>
      </c>
      <c r="E377" t="s">
        <v>932</v>
      </c>
      <c r="F377">
        <v>833</v>
      </c>
      <c r="Q377">
        <v>0</v>
      </c>
      <c r="R377">
        <v>173258</v>
      </c>
    </row>
    <row r="378" spans="1:18">
      <c r="A378" t="s">
        <v>590</v>
      </c>
      <c r="B378">
        <v>374</v>
      </c>
      <c r="E378" t="s">
        <v>934</v>
      </c>
      <c r="F378">
        <v>834</v>
      </c>
      <c r="Q378">
        <v>0</v>
      </c>
      <c r="R378">
        <v>173259</v>
      </c>
    </row>
    <row r="379" spans="1:18">
      <c r="A379" t="s">
        <v>590</v>
      </c>
      <c r="B379">
        <v>375</v>
      </c>
      <c r="E379" t="s">
        <v>1299</v>
      </c>
      <c r="F379">
        <v>835</v>
      </c>
      <c r="Q379">
        <v>0</v>
      </c>
      <c r="R379">
        <v>173260</v>
      </c>
    </row>
    <row r="380" spans="1:18">
      <c r="A380" t="s">
        <v>590</v>
      </c>
      <c r="B380">
        <v>376</v>
      </c>
      <c r="E380" t="s">
        <v>1300</v>
      </c>
      <c r="F380">
        <v>836</v>
      </c>
      <c r="Q380">
        <v>0</v>
      </c>
      <c r="R380">
        <v>173261</v>
      </c>
    </row>
    <row r="381" spans="1:18">
      <c r="A381" t="s">
        <v>590</v>
      </c>
      <c r="B381">
        <v>377</v>
      </c>
      <c r="E381" t="s">
        <v>1007</v>
      </c>
      <c r="F381">
        <v>837</v>
      </c>
      <c r="Q381">
        <v>0</v>
      </c>
      <c r="R381">
        <v>173262</v>
      </c>
    </row>
    <row r="382" spans="1:18">
      <c r="A382" t="s">
        <v>590</v>
      </c>
      <c r="B382">
        <v>378</v>
      </c>
      <c r="E382" t="s">
        <v>1301</v>
      </c>
      <c r="F382">
        <v>838</v>
      </c>
      <c r="Q382">
        <v>0</v>
      </c>
      <c r="R382">
        <v>173263</v>
      </c>
    </row>
    <row r="383" spans="1:18">
      <c r="A383" t="s">
        <v>590</v>
      </c>
      <c r="B383">
        <v>379</v>
      </c>
      <c r="E383" t="s">
        <v>938</v>
      </c>
      <c r="F383">
        <v>839</v>
      </c>
      <c r="Q383">
        <v>0</v>
      </c>
      <c r="R383">
        <v>173264</v>
      </c>
    </row>
    <row r="384" spans="1:18">
      <c r="A384" t="s">
        <v>590</v>
      </c>
      <c r="B384">
        <v>380</v>
      </c>
      <c r="E384" t="s">
        <v>1302</v>
      </c>
      <c r="F384">
        <v>840</v>
      </c>
      <c r="Q384">
        <v>0</v>
      </c>
      <c r="R384">
        <v>173265</v>
      </c>
    </row>
    <row r="385" spans="1:18">
      <c r="A385" t="s">
        <v>590</v>
      </c>
      <c r="B385">
        <v>381</v>
      </c>
      <c r="E385" t="s">
        <v>1303</v>
      </c>
      <c r="F385">
        <v>841</v>
      </c>
      <c r="Q385">
        <v>0</v>
      </c>
      <c r="R385">
        <v>173266</v>
      </c>
    </row>
    <row r="386" spans="1:18">
      <c r="A386" t="s">
        <v>590</v>
      </c>
      <c r="B386">
        <v>382</v>
      </c>
      <c r="E386" t="s">
        <v>957</v>
      </c>
      <c r="F386">
        <v>842</v>
      </c>
      <c r="Q386">
        <v>0</v>
      </c>
      <c r="R386">
        <v>173267</v>
      </c>
    </row>
    <row r="387" spans="1:18">
      <c r="A387" t="s">
        <v>590</v>
      </c>
      <c r="B387">
        <v>383</v>
      </c>
      <c r="E387" t="s">
        <v>960</v>
      </c>
      <c r="F387">
        <v>843</v>
      </c>
      <c r="Q387">
        <v>0</v>
      </c>
      <c r="R387">
        <v>173268</v>
      </c>
    </row>
    <row r="388" spans="1:18">
      <c r="A388" t="s">
        <v>590</v>
      </c>
      <c r="B388">
        <v>384</v>
      </c>
      <c r="E388" t="s">
        <v>1304</v>
      </c>
      <c r="F388">
        <v>844</v>
      </c>
      <c r="Q388">
        <v>0</v>
      </c>
      <c r="R388">
        <v>173269</v>
      </c>
    </row>
    <row r="389" spans="1:18">
      <c r="A389" t="s">
        <v>590</v>
      </c>
      <c r="B389">
        <v>385</v>
      </c>
      <c r="E389" t="s">
        <v>874</v>
      </c>
      <c r="F389">
        <v>845</v>
      </c>
      <c r="Q389">
        <v>0</v>
      </c>
      <c r="R389">
        <v>173270</v>
      </c>
    </row>
    <row r="390" spans="1:18">
      <c r="A390" t="s">
        <v>590</v>
      </c>
      <c r="B390">
        <v>386</v>
      </c>
      <c r="E390" t="s">
        <v>844</v>
      </c>
      <c r="F390">
        <v>846</v>
      </c>
      <c r="Q390">
        <v>0</v>
      </c>
      <c r="R390">
        <v>173271</v>
      </c>
    </row>
    <row r="391" spans="1:18">
      <c r="A391" t="s">
        <v>590</v>
      </c>
      <c r="B391">
        <v>387</v>
      </c>
      <c r="E391" t="s">
        <v>870</v>
      </c>
      <c r="F391">
        <v>847</v>
      </c>
      <c r="Q391">
        <v>0</v>
      </c>
      <c r="R391">
        <v>173272</v>
      </c>
    </row>
    <row r="392" spans="1:18">
      <c r="A392" t="s">
        <v>590</v>
      </c>
      <c r="B392">
        <v>388</v>
      </c>
      <c r="E392" t="s">
        <v>1305</v>
      </c>
      <c r="F392">
        <v>848</v>
      </c>
      <c r="Q392">
        <v>0</v>
      </c>
      <c r="R392">
        <v>173273</v>
      </c>
    </row>
    <row r="393" spans="1:18">
      <c r="A393" t="s">
        <v>590</v>
      </c>
      <c r="B393">
        <v>389</v>
      </c>
      <c r="E393" t="s">
        <v>1306</v>
      </c>
      <c r="F393">
        <v>849</v>
      </c>
      <c r="Q393">
        <v>0</v>
      </c>
      <c r="R393">
        <v>173274</v>
      </c>
    </row>
    <row r="394" spans="1:18">
      <c r="A394" t="s">
        <v>590</v>
      </c>
      <c r="B394">
        <v>390</v>
      </c>
      <c r="E394" t="s">
        <v>1307</v>
      </c>
      <c r="F394">
        <v>850</v>
      </c>
      <c r="Q394">
        <v>0</v>
      </c>
      <c r="R394">
        <v>173275</v>
      </c>
    </row>
    <row r="395" spans="1:18">
      <c r="A395" t="s">
        <v>590</v>
      </c>
      <c r="B395">
        <v>391</v>
      </c>
      <c r="E395" t="s">
        <v>1308</v>
      </c>
      <c r="F395">
        <v>851</v>
      </c>
      <c r="Q395">
        <v>0</v>
      </c>
      <c r="R395">
        <v>173276</v>
      </c>
    </row>
    <row r="396" spans="1:18">
      <c r="A396" t="s">
        <v>590</v>
      </c>
      <c r="B396">
        <v>392</v>
      </c>
      <c r="E396" t="s">
        <v>1309</v>
      </c>
      <c r="F396">
        <v>852</v>
      </c>
      <c r="Q396">
        <v>0</v>
      </c>
      <c r="R396">
        <v>173277</v>
      </c>
    </row>
    <row r="397" spans="1:18">
      <c r="A397" t="s">
        <v>590</v>
      </c>
      <c r="B397">
        <v>393</v>
      </c>
      <c r="E397" t="s">
        <v>1310</v>
      </c>
      <c r="F397">
        <v>853</v>
      </c>
      <c r="Q397">
        <v>0</v>
      </c>
      <c r="R397">
        <v>173278</v>
      </c>
    </row>
    <row r="398" spans="1:18">
      <c r="A398" t="s">
        <v>590</v>
      </c>
      <c r="B398">
        <v>394</v>
      </c>
      <c r="E398" t="s">
        <v>1311</v>
      </c>
      <c r="F398">
        <v>854</v>
      </c>
      <c r="Q398">
        <v>0</v>
      </c>
      <c r="R398">
        <v>173279</v>
      </c>
    </row>
    <row r="399" spans="1:18">
      <c r="A399" t="s">
        <v>590</v>
      </c>
      <c r="B399">
        <v>395</v>
      </c>
      <c r="E399" t="s">
        <v>1312</v>
      </c>
      <c r="F399">
        <v>855</v>
      </c>
      <c r="Q399">
        <v>0</v>
      </c>
      <c r="R399">
        <v>173280</v>
      </c>
    </row>
    <row r="400" spans="1:18">
      <c r="A400" t="s">
        <v>590</v>
      </c>
      <c r="B400">
        <v>396</v>
      </c>
      <c r="E400" t="s">
        <v>1313</v>
      </c>
      <c r="F400">
        <v>856</v>
      </c>
      <c r="Q400">
        <v>0</v>
      </c>
      <c r="R400">
        <v>173281</v>
      </c>
    </row>
    <row r="401" spans="1:18">
      <c r="A401" t="s">
        <v>590</v>
      </c>
      <c r="B401">
        <v>397</v>
      </c>
      <c r="E401" t="s">
        <v>1314</v>
      </c>
      <c r="F401">
        <v>857</v>
      </c>
      <c r="Q401">
        <v>0</v>
      </c>
      <c r="R401">
        <v>173282</v>
      </c>
    </row>
    <row r="402" spans="1:18">
      <c r="A402" t="s">
        <v>590</v>
      </c>
      <c r="B402">
        <v>398</v>
      </c>
      <c r="E402" t="s">
        <v>1315</v>
      </c>
      <c r="F402">
        <v>858</v>
      </c>
      <c r="Q402">
        <v>0</v>
      </c>
      <c r="R402">
        <v>173283</v>
      </c>
    </row>
    <row r="403" spans="1:18">
      <c r="A403" t="s">
        <v>590</v>
      </c>
      <c r="B403">
        <v>399</v>
      </c>
      <c r="E403" t="s">
        <v>1316</v>
      </c>
      <c r="F403">
        <v>859</v>
      </c>
      <c r="Q403">
        <v>0</v>
      </c>
      <c r="R403">
        <v>173284</v>
      </c>
    </row>
    <row r="404" spans="1:18">
      <c r="A404" t="s">
        <v>590</v>
      </c>
      <c r="B404">
        <v>400</v>
      </c>
      <c r="E404" t="s">
        <v>1317</v>
      </c>
      <c r="F404">
        <v>860</v>
      </c>
      <c r="Q404">
        <v>0</v>
      </c>
      <c r="R404">
        <v>173285</v>
      </c>
    </row>
    <row r="405" spans="1:18">
      <c r="A405" t="s">
        <v>590</v>
      </c>
      <c r="B405">
        <v>401</v>
      </c>
      <c r="E405" t="s">
        <v>1318</v>
      </c>
      <c r="F405">
        <v>861</v>
      </c>
      <c r="Q405">
        <v>0</v>
      </c>
      <c r="R405">
        <v>173286</v>
      </c>
    </row>
    <row r="406" spans="1:18">
      <c r="A406" t="s">
        <v>590</v>
      </c>
      <c r="B406">
        <v>402</v>
      </c>
      <c r="E406" t="s">
        <v>1319</v>
      </c>
      <c r="F406">
        <v>862</v>
      </c>
      <c r="Q406">
        <v>0</v>
      </c>
      <c r="R406">
        <v>173287</v>
      </c>
    </row>
    <row r="407" spans="1:18">
      <c r="A407" t="s">
        <v>590</v>
      </c>
      <c r="B407">
        <v>403</v>
      </c>
      <c r="E407" t="s">
        <v>1320</v>
      </c>
      <c r="F407">
        <v>863</v>
      </c>
      <c r="Q407">
        <v>0</v>
      </c>
      <c r="R407">
        <v>173288</v>
      </c>
    </row>
    <row r="408" spans="1:18">
      <c r="A408" t="s">
        <v>590</v>
      </c>
      <c r="B408">
        <v>404</v>
      </c>
      <c r="E408" t="s">
        <v>1321</v>
      </c>
      <c r="F408">
        <v>864</v>
      </c>
      <c r="Q408">
        <v>0</v>
      </c>
      <c r="R408">
        <v>173289</v>
      </c>
    </row>
    <row r="409" spans="1:18">
      <c r="A409" t="s">
        <v>590</v>
      </c>
      <c r="B409">
        <v>405</v>
      </c>
      <c r="E409" t="s">
        <v>1322</v>
      </c>
      <c r="F409">
        <v>865</v>
      </c>
      <c r="Q409">
        <v>0</v>
      </c>
      <c r="R409">
        <v>173290</v>
      </c>
    </row>
    <row r="410" spans="1:18">
      <c r="A410" t="s">
        <v>590</v>
      </c>
      <c r="B410">
        <v>406</v>
      </c>
      <c r="E410" t="s">
        <v>1323</v>
      </c>
      <c r="F410">
        <v>866</v>
      </c>
      <c r="Q410">
        <v>0</v>
      </c>
      <c r="R410">
        <v>173291</v>
      </c>
    </row>
    <row r="411" spans="1:18">
      <c r="A411" t="s">
        <v>590</v>
      </c>
      <c r="B411">
        <v>407</v>
      </c>
      <c r="E411" t="s">
        <v>1324</v>
      </c>
      <c r="F411">
        <v>867</v>
      </c>
      <c r="Q411">
        <v>0</v>
      </c>
      <c r="R411">
        <v>173292</v>
      </c>
    </row>
    <row r="412" spans="1:18">
      <c r="A412" t="s">
        <v>590</v>
      </c>
      <c r="B412">
        <v>408</v>
      </c>
      <c r="E412" t="s">
        <v>1325</v>
      </c>
      <c r="F412">
        <v>868</v>
      </c>
      <c r="Q412">
        <v>0</v>
      </c>
      <c r="R412">
        <v>173293</v>
      </c>
    </row>
    <row r="413" spans="1:18">
      <c r="A413" t="s">
        <v>590</v>
      </c>
      <c r="B413">
        <v>409</v>
      </c>
      <c r="E413" t="s">
        <v>1326</v>
      </c>
      <c r="F413">
        <v>869</v>
      </c>
      <c r="Q413">
        <v>0</v>
      </c>
      <c r="R413">
        <v>173294</v>
      </c>
    </row>
    <row r="414" spans="1:18">
      <c r="A414" t="s">
        <v>590</v>
      </c>
      <c r="B414">
        <v>410</v>
      </c>
      <c r="E414" t="s">
        <v>1327</v>
      </c>
      <c r="F414">
        <v>870</v>
      </c>
      <c r="Q414">
        <v>0</v>
      </c>
      <c r="R414">
        <v>173295</v>
      </c>
    </row>
    <row r="415" spans="1:18">
      <c r="A415" t="s">
        <v>590</v>
      </c>
      <c r="B415">
        <v>411</v>
      </c>
      <c r="E415" t="s">
        <v>1328</v>
      </c>
      <c r="F415">
        <v>871</v>
      </c>
      <c r="Q415">
        <v>0</v>
      </c>
      <c r="R415">
        <v>173296</v>
      </c>
    </row>
    <row r="416" spans="1:18">
      <c r="A416" t="s">
        <v>590</v>
      </c>
      <c r="B416">
        <v>412</v>
      </c>
      <c r="E416" t="s">
        <v>1329</v>
      </c>
      <c r="F416">
        <v>872</v>
      </c>
      <c r="Q416">
        <v>0</v>
      </c>
      <c r="R416">
        <v>173297</v>
      </c>
    </row>
    <row r="417" spans="1:18">
      <c r="A417" t="s">
        <v>590</v>
      </c>
      <c r="B417">
        <v>413</v>
      </c>
      <c r="E417" t="s">
        <v>1330</v>
      </c>
      <c r="F417">
        <v>873</v>
      </c>
      <c r="Q417">
        <v>0</v>
      </c>
      <c r="R417">
        <v>173298</v>
      </c>
    </row>
    <row r="418" spans="1:18">
      <c r="A418" t="s">
        <v>590</v>
      </c>
      <c r="B418">
        <v>414</v>
      </c>
      <c r="E418" t="s">
        <v>1331</v>
      </c>
      <c r="F418">
        <v>874</v>
      </c>
      <c r="Q418">
        <v>0</v>
      </c>
      <c r="R418">
        <v>173299</v>
      </c>
    </row>
    <row r="419" spans="1:18">
      <c r="A419" t="s">
        <v>590</v>
      </c>
      <c r="B419">
        <v>415</v>
      </c>
      <c r="E419" t="s">
        <v>1332</v>
      </c>
      <c r="F419">
        <v>875</v>
      </c>
      <c r="Q419">
        <v>0</v>
      </c>
      <c r="R419">
        <v>173300</v>
      </c>
    </row>
    <row r="420" spans="1:18">
      <c r="A420" t="s">
        <v>590</v>
      </c>
      <c r="B420">
        <v>416</v>
      </c>
      <c r="E420" t="s">
        <v>1333</v>
      </c>
      <c r="F420">
        <v>876</v>
      </c>
      <c r="Q420">
        <v>0</v>
      </c>
      <c r="R420">
        <v>173301</v>
      </c>
    </row>
    <row r="421" spans="1:18">
      <c r="A421" t="s">
        <v>590</v>
      </c>
      <c r="B421">
        <v>417</v>
      </c>
      <c r="E421" t="s">
        <v>1334</v>
      </c>
      <c r="F421">
        <v>877</v>
      </c>
      <c r="Q421">
        <v>0</v>
      </c>
      <c r="R421">
        <v>173302</v>
      </c>
    </row>
    <row r="422" spans="1:18">
      <c r="A422" t="s">
        <v>590</v>
      </c>
      <c r="B422">
        <v>418</v>
      </c>
      <c r="E422" t="s">
        <v>1335</v>
      </c>
      <c r="F422">
        <v>878</v>
      </c>
      <c r="Q422">
        <v>0</v>
      </c>
      <c r="R422">
        <v>173303</v>
      </c>
    </row>
    <row r="423" spans="1:18">
      <c r="A423" t="s">
        <v>590</v>
      </c>
      <c r="B423">
        <v>419</v>
      </c>
      <c r="E423" t="s">
        <v>1336</v>
      </c>
      <c r="F423">
        <v>879</v>
      </c>
      <c r="Q423">
        <v>0</v>
      </c>
      <c r="R423">
        <v>173304</v>
      </c>
    </row>
    <row r="424" spans="1:18">
      <c r="A424" t="s">
        <v>590</v>
      </c>
      <c r="B424">
        <v>420</v>
      </c>
      <c r="E424" t="s">
        <v>1337</v>
      </c>
      <c r="F424">
        <v>880</v>
      </c>
      <c r="Q424">
        <v>0</v>
      </c>
      <c r="R424">
        <v>173305</v>
      </c>
    </row>
    <row r="425" spans="1:18">
      <c r="A425" t="s">
        <v>590</v>
      </c>
      <c r="B425">
        <v>421</v>
      </c>
      <c r="E425" t="s">
        <v>1338</v>
      </c>
      <c r="F425">
        <v>881</v>
      </c>
      <c r="Q425">
        <v>0</v>
      </c>
      <c r="R425">
        <v>173306</v>
      </c>
    </row>
    <row r="426" spans="1:18">
      <c r="A426" t="s">
        <v>590</v>
      </c>
      <c r="B426">
        <v>422</v>
      </c>
      <c r="E426" t="s">
        <v>1339</v>
      </c>
      <c r="F426">
        <v>882</v>
      </c>
      <c r="Q426">
        <v>0</v>
      </c>
      <c r="R426">
        <v>173307</v>
      </c>
    </row>
    <row r="427" spans="1:18">
      <c r="A427" t="s">
        <v>590</v>
      </c>
      <c r="B427">
        <v>423</v>
      </c>
      <c r="E427" t="s">
        <v>1340</v>
      </c>
      <c r="F427">
        <v>883</v>
      </c>
      <c r="Q427">
        <v>0</v>
      </c>
      <c r="R427">
        <v>173308</v>
      </c>
    </row>
    <row r="428" spans="1:18">
      <c r="A428" t="s">
        <v>590</v>
      </c>
      <c r="B428">
        <v>424</v>
      </c>
      <c r="E428" t="s">
        <v>1341</v>
      </c>
      <c r="F428">
        <v>884</v>
      </c>
      <c r="Q428">
        <v>0</v>
      </c>
      <c r="R428">
        <v>173309</v>
      </c>
    </row>
    <row r="429" spans="1:18">
      <c r="A429" t="s">
        <v>590</v>
      </c>
      <c r="B429">
        <v>425</v>
      </c>
      <c r="E429" t="s">
        <v>1342</v>
      </c>
      <c r="F429">
        <v>885</v>
      </c>
      <c r="Q429">
        <v>0</v>
      </c>
      <c r="R429">
        <v>173310</v>
      </c>
    </row>
    <row r="430" spans="1:18">
      <c r="A430" t="s">
        <v>590</v>
      </c>
      <c r="B430">
        <v>426</v>
      </c>
      <c r="E430" t="s">
        <v>1343</v>
      </c>
      <c r="F430">
        <v>886</v>
      </c>
      <c r="Q430">
        <v>0</v>
      </c>
      <c r="R430">
        <v>173311</v>
      </c>
    </row>
    <row r="431" spans="1:18">
      <c r="A431" t="s">
        <v>590</v>
      </c>
      <c r="B431">
        <v>427</v>
      </c>
      <c r="E431" t="s">
        <v>1344</v>
      </c>
      <c r="F431">
        <v>887</v>
      </c>
      <c r="Q431">
        <v>0</v>
      </c>
      <c r="R431">
        <v>173312</v>
      </c>
    </row>
    <row r="432" spans="1:18">
      <c r="A432" t="s">
        <v>590</v>
      </c>
      <c r="B432">
        <v>428</v>
      </c>
      <c r="E432" t="s">
        <v>1345</v>
      </c>
      <c r="F432">
        <v>888</v>
      </c>
      <c r="Q432">
        <v>0</v>
      </c>
      <c r="R432">
        <v>173313</v>
      </c>
    </row>
    <row r="433" spans="1:18">
      <c r="A433" t="s">
        <v>590</v>
      </c>
      <c r="B433">
        <v>429</v>
      </c>
      <c r="E433" t="s">
        <v>1346</v>
      </c>
      <c r="F433">
        <v>889</v>
      </c>
      <c r="Q433">
        <v>0</v>
      </c>
      <c r="R433">
        <v>173314</v>
      </c>
    </row>
    <row r="434" spans="1:18">
      <c r="A434" t="s">
        <v>590</v>
      </c>
      <c r="B434">
        <v>430</v>
      </c>
      <c r="E434" t="s">
        <v>1347</v>
      </c>
      <c r="F434">
        <v>890</v>
      </c>
      <c r="Q434">
        <v>0</v>
      </c>
      <c r="R434">
        <v>173315</v>
      </c>
    </row>
    <row r="435" spans="1:18">
      <c r="A435" t="s">
        <v>590</v>
      </c>
      <c r="B435">
        <v>431</v>
      </c>
      <c r="E435" t="s">
        <v>1348</v>
      </c>
      <c r="F435">
        <v>891</v>
      </c>
      <c r="Q435">
        <v>0</v>
      </c>
      <c r="R435">
        <v>173316</v>
      </c>
    </row>
    <row r="436" spans="1:18">
      <c r="A436" t="s">
        <v>590</v>
      </c>
      <c r="B436">
        <v>432</v>
      </c>
      <c r="E436" t="s">
        <v>850</v>
      </c>
      <c r="F436">
        <v>892</v>
      </c>
      <c r="Q436">
        <v>0</v>
      </c>
      <c r="R436">
        <v>173317</v>
      </c>
    </row>
    <row r="437" spans="1:18">
      <c r="A437" t="s">
        <v>590</v>
      </c>
      <c r="B437">
        <v>433</v>
      </c>
      <c r="E437" t="s">
        <v>963</v>
      </c>
      <c r="F437">
        <v>893</v>
      </c>
      <c r="Q437">
        <v>0</v>
      </c>
      <c r="R437">
        <v>173318</v>
      </c>
    </row>
    <row r="438" spans="1:18">
      <c r="A438" t="s">
        <v>590</v>
      </c>
      <c r="B438">
        <v>434</v>
      </c>
      <c r="E438" t="s">
        <v>1349</v>
      </c>
      <c r="F438">
        <v>894</v>
      </c>
      <c r="Q438">
        <v>0</v>
      </c>
      <c r="R438">
        <v>173319</v>
      </c>
    </row>
    <row r="439" spans="1:18">
      <c r="A439" t="s">
        <v>590</v>
      </c>
      <c r="B439">
        <v>435</v>
      </c>
      <c r="E439" t="s">
        <v>1350</v>
      </c>
      <c r="F439">
        <v>895</v>
      </c>
      <c r="Q439">
        <v>0</v>
      </c>
      <c r="R439">
        <v>173320</v>
      </c>
    </row>
    <row r="440" spans="1:18">
      <c r="A440" t="s">
        <v>590</v>
      </c>
      <c r="B440">
        <v>436</v>
      </c>
      <c r="E440" t="s">
        <v>983</v>
      </c>
      <c r="F440">
        <v>896</v>
      </c>
      <c r="Q440">
        <v>0</v>
      </c>
      <c r="R440">
        <v>173321</v>
      </c>
    </row>
    <row r="441" spans="1:18">
      <c r="A441" t="s">
        <v>590</v>
      </c>
      <c r="B441">
        <v>437</v>
      </c>
      <c r="E441" t="s">
        <v>985</v>
      </c>
      <c r="F441">
        <v>897</v>
      </c>
      <c r="Q441">
        <v>-2476.36</v>
      </c>
      <c r="R441">
        <v>173322</v>
      </c>
    </row>
    <row r="442" spans="1:18">
      <c r="A442" t="s">
        <v>590</v>
      </c>
      <c r="B442">
        <v>438</v>
      </c>
      <c r="E442" t="s">
        <v>1351</v>
      </c>
      <c r="F442">
        <v>898</v>
      </c>
      <c r="Q442">
        <v>0</v>
      </c>
      <c r="R442">
        <v>173323</v>
      </c>
    </row>
    <row r="443" spans="1:18">
      <c r="A443" t="s">
        <v>590</v>
      </c>
      <c r="B443">
        <v>439</v>
      </c>
      <c r="E443" t="s">
        <v>836</v>
      </c>
      <c r="F443">
        <v>899</v>
      </c>
      <c r="Q443">
        <v>0</v>
      </c>
      <c r="R443">
        <v>173324</v>
      </c>
    </row>
    <row r="444" spans="1:18">
      <c r="A444" t="s">
        <v>590</v>
      </c>
      <c r="B444">
        <v>440</v>
      </c>
      <c r="E444" t="s">
        <v>1352</v>
      </c>
      <c r="F444">
        <v>900</v>
      </c>
      <c r="Q444">
        <v>0</v>
      </c>
      <c r="R444">
        <v>173325</v>
      </c>
    </row>
    <row r="445" spans="1:18">
      <c r="A445" t="s">
        <v>590</v>
      </c>
      <c r="B445">
        <v>441</v>
      </c>
      <c r="E445" t="s">
        <v>846</v>
      </c>
      <c r="F445">
        <v>901</v>
      </c>
      <c r="Q445">
        <v>0</v>
      </c>
      <c r="R445">
        <v>173326</v>
      </c>
    </row>
    <row r="446" spans="1:18">
      <c r="A446" t="s">
        <v>590</v>
      </c>
      <c r="B446">
        <v>442</v>
      </c>
      <c r="E446" t="s">
        <v>1353</v>
      </c>
      <c r="F446">
        <v>902</v>
      </c>
      <c r="Q446">
        <v>0</v>
      </c>
      <c r="R446">
        <v>173327</v>
      </c>
    </row>
    <row r="447" spans="1:18">
      <c r="A447" t="s">
        <v>590</v>
      </c>
      <c r="B447">
        <v>443</v>
      </c>
      <c r="E447" t="s">
        <v>1354</v>
      </c>
      <c r="F447">
        <v>903</v>
      </c>
      <c r="Q447">
        <v>0</v>
      </c>
      <c r="R447">
        <v>173328</v>
      </c>
    </row>
    <row r="448" spans="1:18">
      <c r="A448" t="s">
        <v>590</v>
      </c>
      <c r="B448">
        <v>444</v>
      </c>
      <c r="E448" t="s">
        <v>848</v>
      </c>
      <c r="F448">
        <v>904</v>
      </c>
      <c r="Q448">
        <v>0</v>
      </c>
      <c r="R448">
        <v>173329</v>
      </c>
    </row>
    <row r="449" spans="1:18">
      <c r="A449" t="s">
        <v>590</v>
      </c>
      <c r="B449">
        <v>445</v>
      </c>
      <c r="E449" t="s">
        <v>1355</v>
      </c>
      <c r="F449">
        <v>905</v>
      </c>
      <c r="Q449">
        <v>0</v>
      </c>
      <c r="R449">
        <v>173330</v>
      </c>
    </row>
    <row r="450" spans="1:18">
      <c r="A450" t="s">
        <v>590</v>
      </c>
      <c r="B450">
        <v>446</v>
      </c>
      <c r="E450" t="s">
        <v>1356</v>
      </c>
      <c r="F450">
        <v>906</v>
      </c>
      <c r="Q450">
        <v>0</v>
      </c>
      <c r="R450">
        <v>173331</v>
      </c>
    </row>
    <row r="451" spans="1:18">
      <c r="E451" t="s">
        <v>1357</v>
      </c>
      <c r="F451">
        <v>907</v>
      </c>
      <c r="Q451">
        <v>0</v>
      </c>
      <c r="R451">
        <v>173332</v>
      </c>
    </row>
    <row r="452" spans="1:18">
      <c r="E452" t="s">
        <v>1358</v>
      </c>
      <c r="F452">
        <v>908</v>
      </c>
      <c r="Q452">
        <v>-2476.36</v>
      </c>
      <c r="R452">
        <v>173333</v>
      </c>
    </row>
    <row r="453" spans="1:18">
      <c r="E453" t="s">
        <v>1799</v>
      </c>
      <c r="F453">
        <v>909</v>
      </c>
      <c r="Q453">
        <v>0</v>
      </c>
      <c r="R453">
        <v>173334</v>
      </c>
    </row>
    <row r="454" spans="1:18">
      <c r="E454" t="s">
        <v>1800</v>
      </c>
      <c r="F454">
        <v>910</v>
      </c>
      <c r="Q454">
        <v>-2476.36</v>
      </c>
      <c r="R454">
        <v>173335</v>
      </c>
    </row>
    <row r="455" spans="1:18">
      <c r="E455" t="s">
        <v>1359</v>
      </c>
      <c r="F455">
        <v>911</v>
      </c>
      <c r="Q455">
        <v>-6408973.5499999998</v>
      </c>
      <c r="R455">
        <v>173336</v>
      </c>
    </row>
    <row r="456" spans="1:18">
      <c r="E456" t="s">
        <v>1360</v>
      </c>
      <c r="F456">
        <v>912</v>
      </c>
      <c r="Q456">
        <v>0</v>
      </c>
      <c r="R456">
        <v>173337</v>
      </c>
    </row>
    <row r="457" spans="1:18">
      <c r="E457" t="s">
        <v>1361</v>
      </c>
      <c r="F457">
        <v>913</v>
      </c>
      <c r="Q457">
        <v>0</v>
      </c>
      <c r="R457">
        <v>173338</v>
      </c>
    </row>
    <row r="458" spans="1:18">
      <c r="E458" t="s">
        <v>1362</v>
      </c>
      <c r="F458">
        <v>914</v>
      </c>
      <c r="Q458">
        <v>0</v>
      </c>
      <c r="R458">
        <v>173339</v>
      </c>
    </row>
    <row r="459" spans="1:18">
      <c r="E459" t="s">
        <v>1363</v>
      </c>
      <c r="F459">
        <v>915</v>
      </c>
      <c r="Q459">
        <v>0</v>
      </c>
      <c r="R459">
        <v>173340</v>
      </c>
    </row>
    <row r="460" spans="1:18">
      <c r="E460" t="s">
        <v>1364</v>
      </c>
      <c r="F460">
        <v>916</v>
      </c>
      <c r="Q460">
        <v>0</v>
      </c>
      <c r="R460">
        <v>173341</v>
      </c>
    </row>
    <row r="461" spans="1:18">
      <c r="E461" t="s">
        <v>1365</v>
      </c>
      <c r="F461">
        <v>917</v>
      </c>
      <c r="Q461">
        <v>0</v>
      </c>
      <c r="R461">
        <v>173342</v>
      </c>
    </row>
    <row r="462" spans="1:18">
      <c r="E462" t="s">
        <v>1366</v>
      </c>
      <c r="F462">
        <v>918</v>
      </c>
      <c r="Q462">
        <v>0</v>
      </c>
      <c r="R462">
        <v>173343</v>
      </c>
    </row>
    <row r="463" spans="1:18">
      <c r="E463" t="s">
        <v>1367</v>
      </c>
      <c r="F463">
        <v>919</v>
      </c>
      <c r="Q463">
        <v>0</v>
      </c>
      <c r="R463">
        <v>173344</v>
      </c>
    </row>
    <row r="464" spans="1:18">
      <c r="E464" t="s">
        <v>979</v>
      </c>
      <c r="F464">
        <v>920</v>
      </c>
      <c r="Q464">
        <v>0</v>
      </c>
      <c r="R464">
        <v>173345</v>
      </c>
    </row>
    <row r="465" spans="5:18">
      <c r="E465" t="s">
        <v>1368</v>
      </c>
      <c r="F465">
        <v>921</v>
      </c>
      <c r="Q465">
        <v>0</v>
      </c>
      <c r="R465">
        <v>173346</v>
      </c>
    </row>
    <row r="466" spans="5:18">
      <c r="E466" t="s">
        <v>1369</v>
      </c>
      <c r="F466">
        <v>922</v>
      </c>
      <c r="Q466">
        <v>-6408973.5499999998</v>
      </c>
      <c r="R466">
        <v>173347</v>
      </c>
    </row>
    <row r="467" spans="5:18">
      <c r="E467" t="s">
        <v>1370</v>
      </c>
      <c r="F467">
        <v>923</v>
      </c>
      <c r="Q467">
        <v>0</v>
      </c>
      <c r="R467">
        <v>173348</v>
      </c>
    </row>
    <row r="468" spans="5:18">
      <c r="E468" t="s">
        <v>1371</v>
      </c>
      <c r="F468">
        <v>924</v>
      </c>
      <c r="Q468">
        <v>-6408973.5499999998</v>
      </c>
      <c r="R468">
        <v>173349</v>
      </c>
    </row>
    <row r="469" spans="5:18">
      <c r="E469" t="s">
        <v>1372</v>
      </c>
      <c r="F469">
        <v>925</v>
      </c>
      <c r="Q469">
        <v>0</v>
      </c>
      <c r="R469">
        <v>173350</v>
      </c>
    </row>
    <row r="470" spans="5:18">
      <c r="E470" t="s">
        <v>1373</v>
      </c>
      <c r="F470">
        <v>926</v>
      </c>
      <c r="Q470">
        <v>0</v>
      </c>
      <c r="R470">
        <v>173351</v>
      </c>
    </row>
    <row r="471" spans="5:18">
      <c r="E471" t="s">
        <v>1374</v>
      </c>
      <c r="F471">
        <v>927</v>
      </c>
      <c r="Q471">
        <v>0</v>
      </c>
      <c r="R471">
        <v>173352</v>
      </c>
    </row>
    <row r="472" spans="5:18">
      <c r="E472" t="s">
        <v>852</v>
      </c>
      <c r="F472">
        <v>928</v>
      </c>
      <c r="Q472">
        <v>0</v>
      </c>
      <c r="R472">
        <v>173353</v>
      </c>
    </row>
    <row r="473" spans="5:18">
      <c r="E473" t="s">
        <v>981</v>
      </c>
      <c r="F473">
        <v>929</v>
      </c>
      <c r="Q473">
        <v>0</v>
      </c>
      <c r="R473">
        <v>173354</v>
      </c>
    </row>
    <row r="474" spans="5:18">
      <c r="E474" t="s">
        <v>1375</v>
      </c>
      <c r="F474">
        <v>930</v>
      </c>
      <c r="Q474">
        <v>0</v>
      </c>
      <c r="R474">
        <v>173355</v>
      </c>
    </row>
    <row r="475" spans="5:18">
      <c r="E475" t="s">
        <v>1376</v>
      </c>
      <c r="F475">
        <v>931</v>
      </c>
      <c r="Q475">
        <v>0</v>
      </c>
      <c r="R475">
        <v>173356</v>
      </c>
    </row>
    <row r="476" spans="5:18">
      <c r="E476" t="s">
        <v>1377</v>
      </c>
      <c r="F476">
        <v>932</v>
      </c>
      <c r="Q476">
        <v>0</v>
      </c>
      <c r="R476">
        <v>173357</v>
      </c>
    </row>
    <row r="477" spans="5:18">
      <c r="E477" t="s">
        <v>1788</v>
      </c>
      <c r="F477">
        <v>933</v>
      </c>
      <c r="Q477">
        <v>0</v>
      </c>
      <c r="R477">
        <v>173358</v>
      </c>
    </row>
    <row r="478" spans="5:18">
      <c r="E478" t="s">
        <v>921</v>
      </c>
      <c r="F478">
        <v>934</v>
      </c>
      <c r="Q478">
        <v>0</v>
      </c>
      <c r="R478">
        <v>173359</v>
      </c>
    </row>
    <row r="479" spans="5:18">
      <c r="E479" t="s">
        <v>1402</v>
      </c>
      <c r="F479">
        <v>1869</v>
      </c>
      <c r="Q479">
        <v>0</v>
      </c>
      <c r="R479">
        <v>173360</v>
      </c>
    </row>
    <row r="480" spans="5:18">
      <c r="E480" t="s">
        <v>1403</v>
      </c>
      <c r="F480">
        <v>1870</v>
      </c>
      <c r="Q480">
        <v>0</v>
      </c>
      <c r="R480">
        <v>173361</v>
      </c>
    </row>
    <row r="481" spans="5:18">
      <c r="E481" t="s">
        <v>1404</v>
      </c>
      <c r="F481">
        <v>1871</v>
      </c>
      <c r="Q481">
        <v>0</v>
      </c>
      <c r="R481">
        <v>173362</v>
      </c>
    </row>
    <row r="482" spans="5:18">
      <c r="E482" t="s">
        <v>1405</v>
      </c>
      <c r="F482">
        <v>1872</v>
      </c>
      <c r="Q482">
        <v>0</v>
      </c>
      <c r="R482">
        <v>173363</v>
      </c>
    </row>
    <row r="483" spans="5:18">
      <c r="E483" t="s">
        <v>1406</v>
      </c>
      <c r="F483">
        <v>1873</v>
      </c>
      <c r="Q483">
        <v>0</v>
      </c>
      <c r="R483">
        <v>173364</v>
      </c>
    </row>
    <row r="484" spans="5:18">
      <c r="E484" t="s">
        <v>1407</v>
      </c>
      <c r="F484">
        <v>1874</v>
      </c>
      <c r="Q484">
        <v>0</v>
      </c>
      <c r="R484">
        <v>173365</v>
      </c>
    </row>
    <row r="485" spans="5:18">
      <c r="E485" t="s">
        <v>1408</v>
      </c>
      <c r="F485">
        <v>1875</v>
      </c>
      <c r="Q485">
        <v>0</v>
      </c>
      <c r="R485">
        <v>173366</v>
      </c>
    </row>
    <row r="486" spans="5:18">
      <c r="E486" t="s">
        <v>1409</v>
      </c>
      <c r="F486">
        <v>1876</v>
      </c>
      <c r="Q486">
        <v>0</v>
      </c>
      <c r="R486">
        <v>173367</v>
      </c>
    </row>
    <row r="487" spans="5:18">
      <c r="E487" t="s">
        <v>1410</v>
      </c>
      <c r="F487">
        <v>1877</v>
      </c>
      <c r="Q487">
        <v>0</v>
      </c>
      <c r="R487">
        <v>173368</v>
      </c>
    </row>
    <row r="488" spans="5:18">
      <c r="E488" t="s">
        <v>1411</v>
      </c>
      <c r="F488">
        <v>1878</v>
      </c>
      <c r="Q488">
        <v>0</v>
      </c>
      <c r="R488">
        <v>173369</v>
      </c>
    </row>
    <row r="489" spans="5:18">
      <c r="E489" t="s">
        <v>1412</v>
      </c>
      <c r="F489">
        <v>1879</v>
      </c>
      <c r="Q489">
        <v>0</v>
      </c>
      <c r="R489">
        <v>173370</v>
      </c>
    </row>
    <row r="490" spans="5:18">
      <c r="E490" t="s">
        <v>1413</v>
      </c>
      <c r="F490">
        <v>1880</v>
      </c>
      <c r="Q490">
        <v>0</v>
      </c>
      <c r="R490">
        <v>173371</v>
      </c>
    </row>
    <row r="491" spans="5:18">
      <c r="E491" t="s">
        <v>1414</v>
      </c>
      <c r="F491">
        <v>1881</v>
      </c>
      <c r="Q491">
        <v>0</v>
      </c>
      <c r="R491">
        <v>173372</v>
      </c>
    </row>
    <row r="492" spans="5:18">
      <c r="E492" t="s">
        <v>1415</v>
      </c>
      <c r="F492">
        <v>1882</v>
      </c>
      <c r="Q492">
        <v>0</v>
      </c>
      <c r="R492">
        <v>173373</v>
      </c>
    </row>
    <row r="493" spans="5:18">
      <c r="E493" t="s">
        <v>1416</v>
      </c>
      <c r="F493">
        <v>1883</v>
      </c>
      <c r="Q493">
        <v>0</v>
      </c>
      <c r="R493">
        <v>173374</v>
      </c>
    </row>
    <row r="494" spans="5:18">
      <c r="E494" t="s">
        <v>879</v>
      </c>
      <c r="F494">
        <v>1884</v>
      </c>
      <c r="Q494">
        <v>0</v>
      </c>
      <c r="R494">
        <v>173375</v>
      </c>
    </row>
    <row r="495" spans="5:18">
      <c r="E495" t="s">
        <v>1417</v>
      </c>
      <c r="F495">
        <v>1885</v>
      </c>
      <c r="Q495">
        <v>0</v>
      </c>
      <c r="R495">
        <v>173376</v>
      </c>
    </row>
    <row r="496" spans="5:18">
      <c r="E496" t="s">
        <v>1418</v>
      </c>
      <c r="F496">
        <v>1886</v>
      </c>
      <c r="Q496">
        <v>0</v>
      </c>
      <c r="R496">
        <v>173377</v>
      </c>
    </row>
    <row r="497" spans="5:18">
      <c r="E497" t="s">
        <v>1419</v>
      </c>
      <c r="F497">
        <v>1887</v>
      </c>
      <c r="Q497">
        <v>0</v>
      </c>
      <c r="R497">
        <v>173378</v>
      </c>
    </row>
    <row r="498" spans="5:18">
      <c r="E498" t="s">
        <v>1420</v>
      </c>
      <c r="F498">
        <v>1888</v>
      </c>
      <c r="Q498">
        <v>0</v>
      </c>
      <c r="R498">
        <v>173379</v>
      </c>
    </row>
    <row r="499" spans="5:18">
      <c r="E499" t="s">
        <v>1421</v>
      </c>
      <c r="F499">
        <v>1889</v>
      </c>
      <c r="Q499">
        <v>0</v>
      </c>
      <c r="R499">
        <v>173380</v>
      </c>
    </row>
    <row r="500" spans="5:18">
      <c r="E500" t="s">
        <v>1422</v>
      </c>
      <c r="F500">
        <v>1890</v>
      </c>
      <c r="Q500">
        <v>0</v>
      </c>
      <c r="R500">
        <v>173381</v>
      </c>
    </row>
    <row r="501" spans="5:18">
      <c r="E501" t="s">
        <v>881</v>
      </c>
      <c r="F501">
        <v>1891</v>
      </c>
      <c r="Q501">
        <v>0</v>
      </c>
      <c r="R501">
        <v>173382</v>
      </c>
    </row>
    <row r="502" spans="5:18">
      <c r="E502" t="s">
        <v>1423</v>
      </c>
      <c r="F502">
        <v>1892</v>
      </c>
      <c r="Q502">
        <v>0</v>
      </c>
      <c r="R502">
        <v>173383</v>
      </c>
    </row>
    <row r="503" spans="5:18">
      <c r="E503" t="s">
        <v>1424</v>
      </c>
      <c r="F503">
        <v>1893</v>
      </c>
      <c r="Q503">
        <v>0</v>
      </c>
      <c r="R503">
        <v>173384</v>
      </c>
    </row>
    <row r="504" spans="5:18">
      <c r="E504" t="s">
        <v>1425</v>
      </c>
      <c r="F504">
        <v>1894</v>
      </c>
      <c r="Q504">
        <v>0</v>
      </c>
      <c r="R504">
        <v>173385</v>
      </c>
    </row>
    <row r="505" spans="5:18">
      <c r="E505" t="s">
        <v>1426</v>
      </c>
      <c r="F505">
        <v>1895</v>
      </c>
      <c r="Q505">
        <v>0</v>
      </c>
      <c r="R505">
        <v>173386</v>
      </c>
    </row>
    <row r="506" spans="5:18">
      <c r="E506" t="s">
        <v>1427</v>
      </c>
      <c r="F506">
        <v>1896</v>
      </c>
      <c r="Q506">
        <v>0</v>
      </c>
      <c r="R506">
        <v>173387</v>
      </c>
    </row>
    <row r="507" spans="5:18">
      <c r="E507" t="s">
        <v>1428</v>
      </c>
      <c r="F507">
        <v>1897</v>
      </c>
      <c r="Q507">
        <v>0</v>
      </c>
      <c r="R507">
        <v>173388</v>
      </c>
    </row>
    <row r="508" spans="5:18">
      <c r="E508" t="s">
        <v>1429</v>
      </c>
      <c r="F508">
        <v>1898</v>
      </c>
      <c r="Q508">
        <v>0</v>
      </c>
      <c r="R508">
        <v>173389</v>
      </c>
    </row>
    <row r="509" spans="5:18">
      <c r="E509" t="s">
        <v>1430</v>
      </c>
      <c r="F509">
        <v>1899</v>
      </c>
      <c r="Q509">
        <v>0</v>
      </c>
      <c r="R509">
        <v>173390</v>
      </c>
    </row>
    <row r="510" spans="5:18">
      <c r="E510" t="s">
        <v>1431</v>
      </c>
      <c r="F510">
        <v>1900</v>
      </c>
      <c r="Q510">
        <v>0</v>
      </c>
      <c r="R510">
        <v>173391</v>
      </c>
    </row>
    <row r="511" spans="5:18">
      <c r="E511" t="s">
        <v>1432</v>
      </c>
      <c r="F511">
        <v>1901</v>
      </c>
      <c r="Q511">
        <v>0</v>
      </c>
      <c r="R511">
        <v>173392</v>
      </c>
    </row>
    <row r="512" spans="5:18">
      <c r="E512" t="s">
        <v>1433</v>
      </c>
      <c r="F512">
        <v>1902</v>
      </c>
      <c r="Q512">
        <v>0</v>
      </c>
      <c r="R512">
        <v>173393</v>
      </c>
    </row>
    <row r="513" spans="5:18">
      <c r="E513" t="s">
        <v>1434</v>
      </c>
      <c r="F513">
        <v>1903</v>
      </c>
      <c r="Q513">
        <v>0</v>
      </c>
      <c r="R513">
        <v>173394</v>
      </c>
    </row>
    <row r="514" spans="5:18">
      <c r="E514" t="s">
        <v>1435</v>
      </c>
      <c r="F514">
        <v>1904</v>
      </c>
      <c r="Q514">
        <v>0</v>
      </c>
      <c r="R514">
        <v>173395</v>
      </c>
    </row>
    <row r="515" spans="5:18">
      <c r="E515" t="s">
        <v>1436</v>
      </c>
      <c r="F515">
        <v>1905</v>
      </c>
      <c r="Q515">
        <v>0</v>
      </c>
      <c r="R515">
        <v>173396</v>
      </c>
    </row>
    <row r="516" spans="5:18">
      <c r="E516" t="s">
        <v>1437</v>
      </c>
      <c r="F516">
        <v>1906</v>
      </c>
      <c r="Q516">
        <v>0</v>
      </c>
      <c r="R516">
        <v>173397</v>
      </c>
    </row>
    <row r="517" spans="5:18">
      <c r="E517" t="s">
        <v>1438</v>
      </c>
      <c r="F517">
        <v>1907</v>
      </c>
      <c r="Q517">
        <v>0</v>
      </c>
      <c r="R517">
        <v>173398</v>
      </c>
    </row>
    <row r="518" spans="5:18">
      <c r="E518" t="s">
        <v>1439</v>
      </c>
      <c r="F518">
        <v>1908</v>
      </c>
      <c r="Q518">
        <v>0</v>
      </c>
      <c r="R518">
        <v>173399</v>
      </c>
    </row>
    <row r="519" spans="5:18">
      <c r="E519" t="s">
        <v>1440</v>
      </c>
      <c r="F519">
        <v>1909</v>
      </c>
      <c r="Q519">
        <v>0</v>
      </c>
      <c r="R519">
        <v>173400</v>
      </c>
    </row>
    <row r="520" spans="5:18">
      <c r="E520" t="s">
        <v>1441</v>
      </c>
      <c r="F520">
        <v>1910</v>
      </c>
      <c r="Q520">
        <v>0</v>
      </c>
      <c r="R520">
        <v>173401</v>
      </c>
    </row>
    <row r="521" spans="5:18">
      <c r="E521" t="s">
        <v>1442</v>
      </c>
      <c r="F521">
        <v>1911</v>
      </c>
      <c r="Q521">
        <v>0</v>
      </c>
      <c r="R521">
        <v>173402</v>
      </c>
    </row>
    <row r="522" spans="5:18">
      <c r="E522" t="s">
        <v>1443</v>
      </c>
      <c r="F522">
        <v>1912</v>
      </c>
      <c r="Q522">
        <v>0</v>
      </c>
      <c r="R522">
        <v>173403</v>
      </c>
    </row>
    <row r="523" spans="5:18">
      <c r="E523" t="s">
        <v>1444</v>
      </c>
      <c r="F523">
        <v>1913</v>
      </c>
      <c r="Q523">
        <v>0</v>
      </c>
      <c r="R523">
        <v>173404</v>
      </c>
    </row>
    <row r="524" spans="5:18">
      <c r="E524" t="s">
        <v>875</v>
      </c>
      <c r="F524">
        <v>1914</v>
      </c>
      <c r="Q524">
        <v>0</v>
      </c>
      <c r="R524">
        <v>173405</v>
      </c>
    </row>
    <row r="525" spans="5:18">
      <c r="E525" t="s">
        <v>1445</v>
      </c>
      <c r="F525">
        <v>1915</v>
      </c>
      <c r="Q525">
        <v>0</v>
      </c>
      <c r="R525">
        <v>173406</v>
      </c>
    </row>
    <row r="526" spans="5:18">
      <c r="E526" t="s">
        <v>1446</v>
      </c>
      <c r="F526">
        <v>1916</v>
      </c>
      <c r="Q526">
        <v>0</v>
      </c>
      <c r="R526">
        <v>173407</v>
      </c>
    </row>
    <row r="527" spans="5:18">
      <c r="E527" t="s">
        <v>1447</v>
      </c>
      <c r="F527">
        <v>1917</v>
      </c>
      <c r="Q527">
        <v>0</v>
      </c>
      <c r="R527">
        <v>173408</v>
      </c>
    </row>
    <row r="528" spans="5:18">
      <c r="E528" t="s">
        <v>1448</v>
      </c>
      <c r="F528">
        <v>1918</v>
      </c>
      <c r="Q528">
        <v>0</v>
      </c>
      <c r="R528">
        <v>173409</v>
      </c>
    </row>
    <row r="529" spans="5:18">
      <c r="E529" t="s">
        <v>1449</v>
      </c>
      <c r="F529">
        <v>1919</v>
      </c>
      <c r="Q529">
        <v>0</v>
      </c>
      <c r="R529">
        <v>173410</v>
      </c>
    </row>
    <row r="530" spans="5:18">
      <c r="E530" t="s">
        <v>877</v>
      </c>
      <c r="F530">
        <v>1920</v>
      </c>
      <c r="Q530">
        <v>0</v>
      </c>
      <c r="R530">
        <v>173411</v>
      </c>
    </row>
    <row r="531" spans="5:18">
      <c r="E531" t="s">
        <v>1450</v>
      </c>
      <c r="F531">
        <v>1921</v>
      </c>
      <c r="Q531">
        <v>0</v>
      </c>
      <c r="R531">
        <v>173412</v>
      </c>
    </row>
    <row r="532" spans="5:18">
      <c r="E532" t="s">
        <v>1451</v>
      </c>
      <c r="F532">
        <v>1922</v>
      </c>
      <c r="Q532">
        <v>0</v>
      </c>
      <c r="R532">
        <v>173413</v>
      </c>
    </row>
    <row r="533" spans="5:18">
      <c r="E533" t="s">
        <v>1452</v>
      </c>
      <c r="F533">
        <v>1923</v>
      </c>
      <c r="Q533">
        <v>0</v>
      </c>
      <c r="R533">
        <v>173414</v>
      </c>
    </row>
    <row r="534" spans="5:18">
      <c r="E534" t="s">
        <v>1453</v>
      </c>
      <c r="F534">
        <v>1924</v>
      </c>
      <c r="Q534">
        <v>0</v>
      </c>
      <c r="R534">
        <v>173415</v>
      </c>
    </row>
    <row r="535" spans="5:18">
      <c r="E535" t="s">
        <v>1454</v>
      </c>
      <c r="F535">
        <v>1925</v>
      </c>
      <c r="Q535">
        <v>0</v>
      </c>
      <c r="R535">
        <v>173416</v>
      </c>
    </row>
    <row r="536" spans="5:18">
      <c r="E536" t="s">
        <v>1455</v>
      </c>
      <c r="F536">
        <v>1926</v>
      </c>
      <c r="Q536">
        <v>0</v>
      </c>
      <c r="R536">
        <v>173417</v>
      </c>
    </row>
    <row r="537" spans="5:18">
      <c r="E537" t="s">
        <v>886</v>
      </c>
      <c r="F537">
        <v>1927</v>
      </c>
      <c r="Q537">
        <v>0</v>
      </c>
      <c r="R537">
        <v>173418</v>
      </c>
    </row>
    <row r="538" spans="5:18">
      <c r="E538" t="s">
        <v>995</v>
      </c>
      <c r="F538">
        <v>1928</v>
      </c>
      <c r="Q538">
        <v>0</v>
      </c>
      <c r="R538">
        <v>173419</v>
      </c>
    </row>
    <row r="539" spans="5:18">
      <c r="E539" t="s">
        <v>1456</v>
      </c>
      <c r="F539">
        <v>1929</v>
      </c>
      <c r="Q539">
        <v>0</v>
      </c>
      <c r="R539">
        <v>173420</v>
      </c>
    </row>
    <row r="540" spans="5:18">
      <c r="E540" t="s">
        <v>1457</v>
      </c>
      <c r="F540">
        <v>1930</v>
      </c>
      <c r="Q540">
        <v>0</v>
      </c>
      <c r="R540">
        <v>173421</v>
      </c>
    </row>
    <row r="541" spans="5:18">
      <c r="E541" t="s">
        <v>1458</v>
      </c>
      <c r="F541">
        <v>1931</v>
      </c>
      <c r="Q541">
        <v>0</v>
      </c>
      <c r="R541">
        <v>173422</v>
      </c>
    </row>
    <row r="542" spans="5:18">
      <c r="E542" t="s">
        <v>1459</v>
      </c>
      <c r="F542">
        <v>1932</v>
      </c>
      <c r="Q542">
        <v>0</v>
      </c>
      <c r="R542">
        <v>173423</v>
      </c>
    </row>
    <row r="543" spans="5:18">
      <c r="E543" t="s">
        <v>1460</v>
      </c>
      <c r="F543">
        <v>1933</v>
      </c>
      <c r="Q543">
        <v>0</v>
      </c>
      <c r="R543">
        <v>173424</v>
      </c>
    </row>
    <row r="544" spans="5:18">
      <c r="E544" t="s">
        <v>1461</v>
      </c>
      <c r="F544">
        <v>1934</v>
      </c>
      <c r="Q544">
        <v>0</v>
      </c>
      <c r="R544">
        <v>173425</v>
      </c>
    </row>
    <row r="545" spans="5:18">
      <c r="E545" t="s">
        <v>1462</v>
      </c>
      <c r="F545">
        <v>1935</v>
      </c>
      <c r="Q545">
        <v>0</v>
      </c>
      <c r="R545">
        <v>173426</v>
      </c>
    </row>
    <row r="546" spans="5:18">
      <c r="E546" t="s">
        <v>1463</v>
      </c>
      <c r="F546">
        <v>1936</v>
      </c>
      <c r="Q546">
        <v>0</v>
      </c>
      <c r="R546">
        <v>173427</v>
      </c>
    </row>
    <row r="547" spans="5:18">
      <c r="E547" t="s">
        <v>1464</v>
      </c>
      <c r="F547">
        <v>1937</v>
      </c>
      <c r="Q547">
        <v>0</v>
      </c>
      <c r="R547">
        <v>173428</v>
      </c>
    </row>
    <row r="548" spans="5:18">
      <c r="E548" t="s">
        <v>1465</v>
      </c>
      <c r="F548">
        <v>1938</v>
      </c>
      <c r="Q548">
        <v>0</v>
      </c>
      <c r="R548">
        <v>173429</v>
      </c>
    </row>
    <row r="549" spans="5:18">
      <c r="E549" t="s">
        <v>1466</v>
      </c>
      <c r="F549">
        <v>1939</v>
      </c>
      <c r="Q549">
        <v>0</v>
      </c>
      <c r="R549">
        <v>173430</v>
      </c>
    </row>
    <row r="550" spans="5:18">
      <c r="E550" t="s">
        <v>1467</v>
      </c>
      <c r="F550">
        <v>1940</v>
      </c>
      <c r="Q550">
        <v>0</v>
      </c>
      <c r="R550">
        <v>173431</v>
      </c>
    </row>
    <row r="551" spans="5:18">
      <c r="E551" t="s">
        <v>1468</v>
      </c>
      <c r="F551">
        <v>1941</v>
      </c>
      <c r="Q551">
        <v>0</v>
      </c>
      <c r="R551">
        <v>173432</v>
      </c>
    </row>
    <row r="552" spans="5:18">
      <c r="E552" t="s">
        <v>1469</v>
      </c>
      <c r="F552">
        <v>1942</v>
      </c>
      <c r="Q552">
        <v>0</v>
      </c>
      <c r="R552">
        <v>173433</v>
      </c>
    </row>
    <row r="553" spans="5:18">
      <c r="E553" t="s">
        <v>1470</v>
      </c>
      <c r="F553">
        <v>1943</v>
      </c>
      <c r="Q553">
        <v>0</v>
      </c>
      <c r="R553">
        <v>173434</v>
      </c>
    </row>
    <row r="554" spans="5:18">
      <c r="E554" t="s">
        <v>1471</v>
      </c>
      <c r="F554">
        <v>1944</v>
      </c>
      <c r="Q554">
        <v>0</v>
      </c>
      <c r="R554">
        <v>173435</v>
      </c>
    </row>
    <row r="555" spans="5:18">
      <c r="E555" t="s">
        <v>1472</v>
      </c>
      <c r="F555">
        <v>1945</v>
      </c>
      <c r="Q555">
        <v>0</v>
      </c>
      <c r="R555">
        <v>173436</v>
      </c>
    </row>
    <row r="556" spans="5:18">
      <c r="E556" t="s">
        <v>1473</v>
      </c>
      <c r="F556">
        <v>1946</v>
      </c>
      <c r="Q556">
        <v>0</v>
      </c>
      <c r="R556">
        <v>173437</v>
      </c>
    </row>
    <row r="557" spans="5:18">
      <c r="E557" t="s">
        <v>1474</v>
      </c>
      <c r="F557">
        <v>1947</v>
      </c>
      <c r="Q557">
        <v>0</v>
      </c>
      <c r="R557">
        <v>173438</v>
      </c>
    </row>
    <row r="558" spans="5:18">
      <c r="E558" t="s">
        <v>1475</v>
      </c>
      <c r="F558">
        <v>1948</v>
      </c>
      <c r="Q558">
        <v>0</v>
      </c>
      <c r="R558">
        <v>173439</v>
      </c>
    </row>
    <row r="559" spans="5:18">
      <c r="E559" t="s">
        <v>1476</v>
      </c>
      <c r="F559">
        <v>1949</v>
      </c>
      <c r="Q559">
        <v>0</v>
      </c>
      <c r="R559">
        <v>173440</v>
      </c>
    </row>
    <row r="560" spans="5:18">
      <c r="E560" t="s">
        <v>1477</v>
      </c>
      <c r="F560">
        <v>1950</v>
      </c>
      <c r="Q560">
        <v>0</v>
      </c>
      <c r="R560">
        <v>173441</v>
      </c>
    </row>
    <row r="561" spans="5:18">
      <c r="E561" t="s">
        <v>1478</v>
      </c>
      <c r="F561">
        <v>1951</v>
      </c>
      <c r="Q561">
        <v>0</v>
      </c>
      <c r="R561">
        <v>173442</v>
      </c>
    </row>
    <row r="562" spans="5:18">
      <c r="E562" t="s">
        <v>1479</v>
      </c>
      <c r="F562">
        <v>1952</v>
      </c>
      <c r="Q562">
        <v>0</v>
      </c>
      <c r="R562">
        <v>173443</v>
      </c>
    </row>
    <row r="563" spans="5:18">
      <c r="E563" t="s">
        <v>1480</v>
      </c>
      <c r="F563">
        <v>1953</v>
      </c>
      <c r="Q563">
        <v>0</v>
      </c>
      <c r="R563">
        <v>173444</v>
      </c>
    </row>
    <row r="564" spans="5:18">
      <c r="E564" t="s">
        <v>1481</v>
      </c>
      <c r="F564">
        <v>1954</v>
      </c>
      <c r="Q564">
        <v>0</v>
      </c>
      <c r="R564">
        <v>173445</v>
      </c>
    </row>
    <row r="565" spans="5:18">
      <c r="E565" t="s">
        <v>1482</v>
      </c>
      <c r="F565">
        <v>1955</v>
      </c>
      <c r="Q565">
        <v>0</v>
      </c>
      <c r="R565">
        <v>173446</v>
      </c>
    </row>
    <row r="566" spans="5:18">
      <c r="E566" t="s">
        <v>1483</v>
      </c>
      <c r="F566">
        <v>1956</v>
      </c>
      <c r="Q566">
        <v>0</v>
      </c>
      <c r="R566">
        <v>173447</v>
      </c>
    </row>
    <row r="567" spans="5:18">
      <c r="E567" t="s">
        <v>1484</v>
      </c>
      <c r="F567">
        <v>1957</v>
      </c>
      <c r="Q567">
        <v>0</v>
      </c>
      <c r="R567">
        <v>173448</v>
      </c>
    </row>
    <row r="568" spans="5:18">
      <c r="E568" t="s">
        <v>1485</v>
      </c>
      <c r="F568">
        <v>1958</v>
      </c>
      <c r="Q568">
        <v>0</v>
      </c>
      <c r="R568">
        <v>173449</v>
      </c>
    </row>
    <row r="569" spans="5:18">
      <c r="E569" t="s">
        <v>825</v>
      </c>
      <c r="F569">
        <v>1959</v>
      </c>
      <c r="Q569">
        <v>0</v>
      </c>
      <c r="R569">
        <v>173450</v>
      </c>
    </row>
    <row r="570" spans="5:18">
      <c r="E570" t="s">
        <v>1486</v>
      </c>
      <c r="F570">
        <v>1960</v>
      </c>
      <c r="Q570">
        <v>0</v>
      </c>
      <c r="R570">
        <v>173451</v>
      </c>
    </row>
    <row r="571" spans="5:18">
      <c r="E571" t="s">
        <v>827</v>
      </c>
      <c r="F571">
        <v>1961</v>
      </c>
      <c r="Q571">
        <v>0</v>
      </c>
      <c r="R571">
        <v>173452</v>
      </c>
    </row>
    <row r="572" spans="5:18">
      <c r="E572" t="s">
        <v>1487</v>
      </c>
      <c r="F572">
        <v>1962</v>
      </c>
      <c r="Q572">
        <v>0</v>
      </c>
      <c r="R572">
        <v>173453</v>
      </c>
    </row>
    <row r="573" spans="5:18">
      <c r="E573" t="s">
        <v>1488</v>
      </c>
      <c r="F573">
        <v>1963</v>
      </c>
      <c r="Q573">
        <v>0</v>
      </c>
      <c r="R573">
        <v>173454</v>
      </c>
    </row>
    <row r="574" spans="5:18">
      <c r="E574" t="s">
        <v>1489</v>
      </c>
      <c r="F574">
        <v>1964</v>
      </c>
      <c r="Q574">
        <v>0</v>
      </c>
      <c r="R574">
        <v>173455</v>
      </c>
    </row>
    <row r="575" spans="5:18">
      <c r="E575" t="s">
        <v>1490</v>
      </c>
      <c r="F575">
        <v>1965</v>
      </c>
      <c r="Q575">
        <v>0</v>
      </c>
      <c r="R575">
        <v>173456</v>
      </c>
    </row>
    <row r="576" spans="5:18">
      <c r="E576" t="s">
        <v>829</v>
      </c>
      <c r="F576">
        <v>1966</v>
      </c>
      <c r="Q576">
        <v>0</v>
      </c>
      <c r="R576">
        <v>173457</v>
      </c>
    </row>
    <row r="577" spans="5:18">
      <c r="E577" t="s">
        <v>613</v>
      </c>
      <c r="F577">
        <v>1967</v>
      </c>
      <c r="Q577">
        <v>0</v>
      </c>
      <c r="R577">
        <v>173458</v>
      </c>
    </row>
    <row r="578" spans="5:18">
      <c r="E578" t="s">
        <v>1491</v>
      </c>
      <c r="F578">
        <v>1968</v>
      </c>
      <c r="Q578">
        <v>0</v>
      </c>
      <c r="R578">
        <v>173459</v>
      </c>
    </row>
    <row r="579" spans="5:18">
      <c r="E579" t="s">
        <v>1492</v>
      </c>
      <c r="F579">
        <v>1969</v>
      </c>
      <c r="Q579">
        <v>0</v>
      </c>
      <c r="R579">
        <v>173460</v>
      </c>
    </row>
    <row r="580" spans="5:18">
      <c r="E580" t="s">
        <v>1493</v>
      </c>
      <c r="F580">
        <v>1970</v>
      </c>
      <c r="Q580">
        <v>0</v>
      </c>
      <c r="R580">
        <v>173461</v>
      </c>
    </row>
    <row r="581" spans="5:18">
      <c r="E581" t="s">
        <v>1494</v>
      </c>
      <c r="F581">
        <v>1971</v>
      </c>
      <c r="Q581">
        <v>0</v>
      </c>
      <c r="R581">
        <v>173462</v>
      </c>
    </row>
    <row r="582" spans="5:18">
      <c r="E582" t="s">
        <v>1495</v>
      </c>
      <c r="F582">
        <v>1972</v>
      </c>
      <c r="Q582">
        <v>0</v>
      </c>
      <c r="R582">
        <v>173463</v>
      </c>
    </row>
    <row r="583" spans="5:18">
      <c r="E583" t="s">
        <v>1496</v>
      </c>
      <c r="F583">
        <v>1973</v>
      </c>
      <c r="Q583">
        <v>0</v>
      </c>
      <c r="R583">
        <v>173464</v>
      </c>
    </row>
    <row r="584" spans="5:18">
      <c r="E584" t="s">
        <v>1497</v>
      </c>
      <c r="F584">
        <v>1974</v>
      </c>
      <c r="Q584">
        <v>0</v>
      </c>
      <c r="R584">
        <v>173465</v>
      </c>
    </row>
    <row r="585" spans="5:18">
      <c r="E585" t="s">
        <v>1498</v>
      </c>
      <c r="F585">
        <v>1975</v>
      </c>
      <c r="Q585">
        <v>0</v>
      </c>
      <c r="R585">
        <v>173466</v>
      </c>
    </row>
    <row r="586" spans="5:18">
      <c r="E586" t="s">
        <v>1499</v>
      </c>
      <c r="F586">
        <v>1976</v>
      </c>
      <c r="Q586">
        <v>0</v>
      </c>
      <c r="R586">
        <v>173467</v>
      </c>
    </row>
    <row r="587" spans="5:18">
      <c r="E587" t="s">
        <v>1500</v>
      </c>
      <c r="F587">
        <v>1977</v>
      </c>
      <c r="Q587">
        <v>0</v>
      </c>
      <c r="R587">
        <v>173468</v>
      </c>
    </row>
    <row r="588" spans="5:18">
      <c r="E588" t="s">
        <v>1501</v>
      </c>
      <c r="F588">
        <v>1978</v>
      </c>
      <c r="Q588">
        <v>0</v>
      </c>
      <c r="R588">
        <v>173469</v>
      </c>
    </row>
    <row r="589" spans="5:18">
      <c r="E589" t="s">
        <v>1502</v>
      </c>
      <c r="F589">
        <v>1979</v>
      </c>
      <c r="Q589">
        <v>0</v>
      </c>
      <c r="R589">
        <v>173470</v>
      </c>
    </row>
    <row r="590" spans="5:18">
      <c r="E590" t="s">
        <v>1503</v>
      </c>
      <c r="F590">
        <v>1980</v>
      </c>
      <c r="Q590">
        <v>0</v>
      </c>
      <c r="R590">
        <v>173471</v>
      </c>
    </row>
    <row r="591" spans="5:18">
      <c r="E591" t="s">
        <v>1504</v>
      </c>
      <c r="F591">
        <v>1981</v>
      </c>
      <c r="Q591">
        <v>0</v>
      </c>
      <c r="R591">
        <v>173472</v>
      </c>
    </row>
    <row r="592" spans="5:18">
      <c r="E592" t="s">
        <v>1505</v>
      </c>
      <c r="F592">
        <v>1982</v>
      </c>
      <c r="Q592">
        <v>0</v>
      </c>
      <c r="R592">
        <v>173473</v>
      </c>
    </row>
    <row r="593" spans="5:18">
      <c r="E593" t="s">
        <v>1506</v>
      </c>
      <c r="F593">
        <v>1983</v>
      </c>
      <c r="Q593">
        <v>0</v>
      </c>
      <c r="R593">
        <v>173474</v>
      </c>
    </row>
    <row r="594" spans="5:18">
      <c r="E594" t="s">
        <v>1507</v>
      </c>
      <c r="F594">
        <v>1984</v>
      </c>
      <c r="Q594">
        <v>0</v>
      </c>
      <c r="R594">
        <v>173475</v>
      </c>
    </row>
    <row r="595" spans="5:18">
      <c r="E595" t="s">
        <v>1508</v>
      </c>
      <c r="F595">
        <v>1985</v>
      </c>
      <c r="Q595">
        <v>0</v>
      </c>
      <c r="R595">
        <v>173476</v>
      </c>
    </row>
    <row r="596" spans="5:18">
      <c r="E596" t="s">
        <v>821</v>
      </c>
      <c r="F596">
        <v>1986</v>
      </c>
      <c r="Q596">
        <v>0</v>
      </c>
      <c r="R596">
        <v>173477</v>
      </c>
    </row>
    <row r="597" spans="5:18">
      <c r="E597" t="s">
        <v>882</v>
      </c>
      <c r="F597">
        <v>1987</v>
      </c>
      <c r="Q597">
        <v>0</v>
      </c>
      <c r="R597">
        <v>173478</v>
      </c>
    </row>
    <row r="598" spans="5:18">
      <c r="E598" t="s">
        <v>823</v>
      </c>
      <c r="F598">
        <v>1988</v>
      </c>
      <c r="Q598">
        <v>0</v>
      </c>
      <c r="R598">
        <v>173479</v>
      </c>
    </row>
    <row r="599" spans="5:18">
      <c r="E599" t="s">
        <v>884</v>
      </c>
      <c r="F599">
        <v>1989</v>
      </c>
      <c r="Q599">
        <v>0</v>
      </c>
      <c r="R599">
        <v>173480</v>
      </c>
    </row>
    <row r="600" spans="5:18">
      <c r="E600" t="s">
        <v>939</v>
      </c>
      <c r="F600">
        <v>1990</v>
      </c>
      <c r="Q600">
        <v>0</v>
      </c>
      <c r="R600">
        <v>173481</v>
      </c>
    </row>
    <row r="601" spans="5:18">
      <c r="E601" t="s">
        <v>1509</v>
      </c>
      <c r="F601">
        <v>1991</v>
      </c>
      <c r="Q601">
        <v>0</v>
      </c>
      <c r="R601">
        <v>173482</v>
      </c>
    </row>
    <row r="602" spans="5:18">
      <c r="E602" t="s">
        <v>974</v>
      </c>
      <c r="F602">
        <v>1992</v>
      </c>
      <c r="Q602">
        <v>0</v>
      </c>
      <c r="R602">
        <v>173483</v>
      </c>
    </row>
    <row r="603" spans="5:18">
      <c r="E603" t="s">
        <v>1510</v>
      </c>
      <c r="F603">
        <v>1993</v>
      </c>
      <c r="Q603">
        <v>0</v>
      </c>
      <c r="R603">
        <v>173484</v>
      </c>
    </row>
    <row r="604" spans="5:18">
      <c r="E604" t="s">
        <v>1511</v>
      </c>
      <c r="F604">
        <v>1994</v>
      </c>
      <c r="Q604">
        <v>0</v>
      </c>
      <c r="R604">
        <v>173485</v>
      </c>
    </row>
    <row r="605" spans="5:18">
      <c r="E605" t="s">
        <v>1512</v>
      </c>
      <c r="F605">
        <v>1995</v>
      </c>
      <c r="Q605">
        <v>0</v>
      </c>
      <c r="R605">
        <v>173486</v>
      </c>
    </row>
    <row r="606" spans="5:18">
      <c r="E606" t="s">
        <v>1513</v>
      </c>
      <c r="F606">
        <v>1996</v>
      </c>
      <c r="Q606">
        <v>0</v>
      </c>
      <c r="R606">
        <v>173487</v>
      </c>
    </row>
    <row r="607" spans="5:18">
      <c r="E607" t="s">
        <v>1514</v>
      </c>
      <c r="F607">
        <v>1997</v>
      </c>
      <c r="Q607">
        <v>0</v>
      </c>
      <c r="R607">
        <v>173488</v>
      </c>
    </row>
    <row r="608" spans="5:18">
      <c r="E608" t="s">
        <v>1515</v>
      </c>
      <c r="F608">
        <v>1998</v>
      </c>
      <c r="Q608">
        <v>0</v>
      </c>
      <c r="R608">
        <v>173489</v>
      </c>
    </row>
    <row r="609" spans="5:18">
      <c r="E609" t="s">
        <v>1516</v>
      </c>
      <c r="F609">
        <v>1999</v>
      </c>
      <c r="Q609">
        <v>0</v>
      </c>
      <c r="R609">
        <v>173490</v>
      </c>
    </row>
    <row r="610" spans="5:18">
      <c r="E610" t="s">
        <v>1517</v>
      </c>
      <c r="F610">
        <v>2000</v>
      </c>
      <c r="Q610">
        <v>0</v>
      </c>
      <c r="R610">
        <v>173491</v>
      </c>
    </row>
    <row r="611" spans="5:18">
      <c r="E611" t="s">
        <v>1518</v>
      </c>
      <c r="F611">
        <v>2001</v>
      </c>
      <c r="Q611">
        <v>0</v>
      </c>
      <c r="R611">
        <v>173492</v>
      </c>
    </row>
    <row r="612" spans="5:18">
      <c r="E612" t="s">
        <v>1519</v>
      </c>
      <c r="F612">
        <v>2002</v>
      </c>
      <c r="Q612">
        <v>0</v>
      </c>
      <c r="R612">
        <v>173493</v>
      </c>
    </row>
    <row r="613" spans="5:18">
      <c r="E613" t="s">
        <v>1520</v>
      </c>
      <c r="F613">
        <v>2003</v>
      </c>
      <c r="Q613">
        <v>0</v>
      </c>
      <c r="R613">
        <v>173494</v>
      </c>
    </row>
    <row r="614" spans="5:18">
      <c r="E614" t="s">
        <v>853</v>
      </c>
      <c r="F614">
        <v>2004</v>
      </c>
      <c r="Q614">
        <v>0</v>
      </c>
      <c r="R614">
        <v>173495</v>
      </c>
    </row>
    <row r="615" spans="5:18">
      <c r="E615" t="s">
        <v>1521</v>
      </c>
      <c r="F615">
        <v>2005</v>
      </c>
      <c r="Q615">
        <v>0</v>
      </c>
      <c r="R615">
        <v>173496</v>
      </c>
    </row>
    <row r="616" spans="5:18">
      <c r="E616" t="s">
        <v>1522</v>
      </c>
      <c r="F616">
        <v>2006</v>
      </c>
      <c r="Q616">
        <v>0</v>
      </c>
      <c r="R616">
        <v>173497</v>
      </c>
    </row>
    <row r="617" spans="5:18">
      <c r="E617" t="s">
        <v>1523</v>
      </c>
      <c r="F617">
        <v>2007</v>
      </c>
      <c r="Q617">
        <v>0</v>
      </c>
      <c r="R617">
        <v>173498</v>
      </c>
    </row>
    <row r="618" spans="5:18">
      <c r="E618" t="s">
        <v>1524</v>
      </c>
      <c r="F618">
        <v>2008</v>
      </c>
      <c r="Q618">
        <v>0</v>
      </c>
      <c r="R618">
        <v>173499</v>
      </c>
    </row>
    <row r="619" spans="5:18">
      <c r="E619" t="s">
        <v>1525</v>
      </c>
      <c r="F619">
        <v>2009</v>
      </c>
      <c r="Q619">
        <v>0</v>
      </c>
      <c r="R619">
        <v>173500</v>
      </c>
    </row>
    <row r="620" spans="5:18">
      <c r="E620" t="s">
        <v>1526</v>
      </c>
      <c r="F620">
        <v>2010</v>
      </c>
      <c r="Q620">
        <v>0</v>
      </c>
      <c r="R620">
        <v>173501</v>
      </c>
    </row>
    <row r="621" spans="5:18">
      <c r="E621" t="s">
        <v>1527</v>
      </c>
      <c r="F621">
        <v>2011</v>
      </c>
      <c r="Q621">
        <v>0</v>
      </c>
      <c r="R621">
        <v>173502</v>
      </c>
    </row>
    <row r="622" spans="5:18">
      <c r="E622" t="s">
        <v>1528</v>
      </c>
      <c r="F622">
        <v>2012</v>
      </c>
      <c r="Q622">
        <v>0</v>
      </c>
      <c r="R622">
        <v>173503</v>
      </c>
    </row>
    <row r="623" spans="5:18">
      <c r="E623" t="s">
        <v>1529</v>
      </c>
      <c r="F623">
        <v>2013</v>
      </c>
      <c r="Q623">
        <v>0</v>
      </c>
      <c r="R623">
        <v>173504</v>
      </c>
    </row>
    <row r="624" spans="5:18">
      <c r="E624" t="s">
        <v>1530</v>
      </c>
      <c r="F624">
        <v>2014</v>
      </c>
      <c r="Q624">
        <v>0</v>
      </c>
      <c r="R624">
        <v>173505</v>
      </c>
    </row>
    <row r="625" spans="5:18">
      <c r="E625" t="s">
        <v>1531</v>
      </c>
      <c r="F625">
        <v>2015</v>
      </c>
      <c r="Q625">
        <v>0</v>
      </c>
      <c r="R625">
        <v>173506</v>
      </c>
    </row>
    <row r="626" spans="5:18">
      <c r="E626" t="s">
        <v>1532</v>
      </c>
      <c r="F626">
        <v>2016</v>
      </c>
      <c r="Q626">
        <v>0</v>
      </c>
      <c r="R626">
        <v>173507</v>
      </c>
    </row>
    <row r="627" spans="5:18">
      <c r="E627" t="s">
        <v>1533</v>
      </c>
      <c r="F627">
        <v>2017</v>
      </c>
      <c r="Q627">
        <v>0</v>
      </c>
      <c r="R627">
        <v>173508</v>
      </c>
    </row>
    <row r="628" spans="5:18">
      <c r="E628" t="s">
        <v>1534</v>
      </c>
      <c r="F628">
        <v>2018</v>
      </c>
      <c r="Q628">
        <v>0</v>
      </c>
      <c r="R628">
        <v>173509</v>
      </c>
    </row>
    <row r="629" spans="5:18">
      <c r="E629" t="s">
        <v>1535</v>
      </c>
      <c r="F629">
        <v>2019</v>
      </c>
      <c r="Q629">
        <v>0</v>
      </c>
      <c r="R629">
        <v>173510</v>
      </c>
    </row>
    <row r="630" spans="5:18">
      <c r="E630" t="s">
        <v>1536</v>
      </c>
      <c r="F630">
        <v>2020</v>
      </c>
      <c r="Q630">
        <v>0</v>
      </c>
      <c r="R630">
        <v>173511</v>
      </c>
    </row>
    <row r="631" spans="5:18">
      <c r="E631" t="s">
        <v>1537</v>
      </c>
      <c r="F631">
        <v>2021</v>
      </c>
      <c r="Q631">
        <v>0</v>
      </c>
      <c r="R631">
        <v>173512</v>
      </c>
    </row>
    <row r="632" spans="5:18">
      <c r="E632" t="s">
        <v>1538</v>
      </c>
      <c r="F632">
        <v>2022</v>
      </c>
      <c r="Q632">
        <v>0</v>
      </c>
      <c r="R632">
        <v>173513</v>
      </c>
    </row>
    <row r="633" spans="5:18">
      <c r="E633" t="s">
        <v>943</v>
      </c>
      <c r="F633">
        <v>2023</v>
      </c>
      <c r="Q633">
        <v>0</v>
      </c>
      <c r="R633">
        <v>173514</v>
      </c>
    </row>
    <row r="634" spans="5:18">
      <c r="E634" t="s">
        <v>1539</v>
      </c>
      <c r="F634">
        <v>2024</v>
      </c>
      <c r="Q634">
        <v>0</v>
      </c>
      <c r="R634">
        <v>173515</v>
      </c>
    </row>
    <row r="635" spans="5:18">
      <c r="E635" t="s">
        <v>999</v>
      </c>
      <c r="F635">
        <v>2025</v>
      </c>
      <c r="Q635">
        <v>0</v>
      </c>
      <c r="R635">
        <v>173516</v>
      </c>
    </row>
    <row r="636" spans="5:18">
      <c r="E636" t="s">
        <v>1540</v>
      </c>
      <c r="F636">
        <v>2026</v>
      </c>
      <c r="Q636">
        <v>0</v>
      </c>
      <c r="R636">
        <v>173517</v>
      </c>
    </row>
    <row r="637" spans="5:18">
      <c r="E637" t="s">
        <v>1541</v>
      </c>
      <c r="F637">
        <v>2027</v>
      </c>
      <c r="Q637">
        <v>0</v>
      </c>
      <c r="R637">
        <v>173518</v>
      </c>
    </row>
    <row r="638" spans="5:18">
      <c r="E638" t="s">
        <v>898</v>
      </c>
      <c r="F638">
        <v>2028</v>
      </c>
      <c r="Q638">
        <v>0</v>
      </c>
      <c r="R638">
        <v>173519</v>
      </c>
    </row>
    <row r="639" spans="5:18">
      <c r="E639" t="s">
        <v>1542</v>
      </c>
      <c r="F639">
        <v>2029</v>
      </c>
      <c r="Q639">
        <v>0</v>
      </c>
      <c r="R639">
        <v>173520</v>
      </c>
    </row>
    <row r="640" spans="5:18">
      <c r="E640" t="s">
        <v>888</v>
      </c>
      <c r="F640">
        <v>2030</v>
      </c>
      <c r="Q640">
        <v>0</v>
      </c>
      <c r="R640">
        <v>173521</v>
      </c>
    </row>
    <row r="641" spans="5:18">
      <c r="E641" t="s">
        <v>890</v>
      </c>
      <c r="F641">
        <v>2031</v>
      </c>
      <c r="Q641">
        <v>0</v>
      </c>
      <c r="R641">
        <v>173522</v>
      </c>
    </row>
    <row r="642" spans="5:18">
      <c r="E642" t="s">
        <v>1543</v>
      </c>
      <c r="F642">
        <v>2032</v>
      </c>
      <c r="Q642">
        <v>0</v>
      </c>
      <c r="R642">
        <v>173523</v>
      </c>
    </row>
    <row r="643" spans="5:18">
      <c r="E643" t="s">
        <v>1544</v>
      </c>
      <c r="F643">
        <v>2033</v>
      </c>
      <c r="Q643">
        <v>0</v>
      </c>
      <c r="R643">
        <v>173524</v>
      </c>
    </row>
    <row r="644" spans="5:18">
      <c r="E644" t="s">
        <v>892</v>
      </c>
      <c r="F644">
        <v>2034</v>
      </c>
      <c r="Q644">
        <v>0</v>
      </c>
      <c r="R644">
        <v>173525</v>
      </c>
    </row>
    <row r="645" spans="5:18">
      <c r="E645" t="s">
        <v>894</v>
      </c>
      <c r="F645">
        <v>2035</v>
      </c>
      <c r="Q645">
        <v>0</v>
      </c>
      <c r="R645">
        <v>173526</v>
      </c>
    </row>
    <row r="646" spans="5:18">
      <c r="E646" t="s">
        <v>1545</v>
      </c>
      <c r="F646">
        <v>2036</v>
      </c>
      <c r="Q646">
        <v>0</v>
      </c>
      <c r="R646">
        <v>173527</v>
      </c>
    </row>
    <row r="647" spans="5:18">
      <c r="E647" t="s">
        <v>1546</v>
      </c>
      <c r="F647">
        <v>2037</v>
      </c>
      <c r="Q647">
        <v>0</v>
      </c>
      <c r="R647">
        <v>173528</v>
      </c>
    </row>
    <row r="648" spans="5:18">
      <c r="E648" t="s">
        <v>1547</v>
      </c>
      <c r="F648">
        <v>2038</v>
      </c>
      <c r="Q648">
        <v>0</v>
      </c>
      <c r="R648">
        <v>173529</v>
      </c>
    </row>
    <row r="649" spans="5:18">
      <c r="E649" t="s">
        <v>941</v>
      </c>
      <c r="F649">
        <v>2039</v>
      </c>
      <c r="Q649">
        <v>0</v>
      </c>
      <c r="R649">
        <v>173530</v>
      </c>
    </row>
    <row r="650" spans="5:18">
      <c r="E650" t="s">
        <v>1548</v>
      </c>
      <c r="F650">
        <v>2040</v>
      </c>
      <c r="Q650">
        <v>0</v>
      </c>
      <c r="R650">
        <v>173531</v>
      </c>
    </row>
    <row r="651" spans="5:18">
      <c r="E651" t="s">
        <v>1549</v>
      </c>
      <c r="F651">
        <v>2041</v>
      </c>
      <c r="Q651">
        <v>0</v>
      </c>
      <c r="R651">
        <v>173532</v>
      </c>
    </row>
    <row r="652" spans="5:18">
      <c r="E652" t="s">
        <v>1550</v>
      </c>
      <c r="F652">
        <v>2042</v>
      </c>
      <c r="Q652">
        <v>0</v>
      </c>
      <c r="R652">
        <v>173533</v>
      </c>
    </row>
    <row r="653" spans="5:18">
      <c r="E653" t="s">
        <v>1551</v>
      </c>
      <c r="F653">
        <v>2043</v>
      </c>
      <c r="Q653">
        <v>0</v>
      </c>
      <c r="R653">
        <v>173534</v>
      </c>
    </row>
    <row r="654" spans="5:18">
      <c r="E654" t="s">
        <v>1552</v>
      </c>
      <c r="F654">
        <v>2044</v>
      </c>
      <c r="Q654">
        <v>0</v>
      </c>
      <c r="R654">
        <v>173535</v>
      </c>
    </row>
    <row r="655" spans="5:18">
      <c r="E655" t="s">
        <v>1553</v>
      </c>
      <c r="F655">
        <v>2045</v>
      </c>
      <c r="Q655">
        <v>0</v>
      </c>
      <c r="R655">
        <v>173536</v>
      </c>
    </row>
    <row r="656" spans="5:18">
      <c r="E656" t="s">
        <v>1554</v>
      </c>
      <c r="F656">
        <v>2046</v>
      </c>
      <c r="Q656">
        <v>0</v>
      </c>
      <c r="R656">
        <v>173537</v>
      </c>
    </row>
    <row r="657" spans="5:18">
      <c r="E657" t="s">
        <v>1555</v>
      </c>
      <c r="F657">
        <v>2047</v>
      </c>
      <c r="Q657">
        <v>0</v>
      </c>
      <c r="R657">
        <v>173538</v>
      </c>
    </row>
    <row r="658" spans="5:18">
      <c r="E658" t="s">
        <v>1556</v>
      </c>
      <c r="F658">
        <v>2048</v>
      </c>
      <c r="Q658">
        <v>0</v>
      </c>
      <c r="R658">
        <v>173539</v>
      </c>
    </row>
    <row r="659" spans="5:18">
      <c r="E659" t="s">
        <v>1557</v>
      </c>
      <c r="F659">
        <v>2049</v>
      </c>
      <c r="Q659">
        <v>0</v>
      </c>
      <c r="R659">
        <v>173540</v>
      </c>
    </row>
    <row r="660" spans="5:18">
      <c r="E660" t="s">
        <v>1558</v>
      </c>
      <c r="F660">
        <v>2050</v>
      </c>
      <c r="Q660">
        <v>0</v>
      </c>
      <c r="R660">
        <v>173541</v>
      </c>
    </row>
    <row r="661" spans="5:18">
      <c r="E661" t="s">
        <v>1559</v>
      </c>
      <c r="F661">
        <v>2051</v>
      </c>
      <c r="Q661">
        <v>0</v>
      </c>
      <c r="R661">
        <v>173542</v>
      </c>
    </row>
    <row r="662" spans="5:18">
      <c r="E662" t="s">
        <v>1560</v>
      </c>
      <c r="F662">
        <v>2052</v>
      </c>
      <c r="Q662">
        <v>0</v>
      </c>
      <c r="R662">
        <v>173543</v>
      </c>
    </row>
    <row r="663" spans="5:18">
      <c r="E663" t="s">
        <v>1561</v>
      </c>
      <c r="F663">
        <v>2053</v>
      </c>
      <c r="Q663">
        <v>0</v>
      </c>
      <c r="R663">
        <v>173544</v>
      </c>
    </row>
    <row r="664" spans="5:18">
      <c r="E664" t="s">
        <v>1562</v>
      </c>
      <c r="F664">
        <v>2054</v>
      </c>
      <c r="Q664">
        <v>0</v>
      </c>
      <c r="R664">
        <v>173545</v>
      </c>
    </row>
    <row r="665" spans="5:18">
      <c r="E665" t="s">
        <v>1563</v>
      </c>
      <c r="F665">
        <v>2055</v>
      </c>
      <c r="Q665">
        <v>0</v>
      </c>
      <c r="R665">
        <v>173546</v>
      </c>
    </row>
    <row r="666" spans="5:18">
      <c r="E666" t="s">
        <v>1564</v>
      </c>
      <c r="F666">
        <v>2056</v>
      </c>
      <c r="Q666">
        <v>0</v>
      </c>
      <c r="R666">
        <v>173547</v>
      </c>
    </row>
    <row r="667" spans="5:18">
      <c r="E667" t="s">
        <v>1565</v>
      </c>
      <c r="F667">
        <v>2057</v>
      </c>
      <c r="Q667">
        <v>0</v>
      </c>
      <c r="R667">
        <v>173548</v>
      </c>
    </row>
    <row r="668" spans="5:18">
      <c r="E668" t="s">
        <v>1566</v>
      </c>
      <c r="F668">
        <v>2058</v>
      </c>
      <c r="Q668">
        <v>0</v>
      </c>
      <c r="R668">
        <v>173549</v>
      </c>
    </row>
    <row r="669" spans="5:18">
      <c r="E669" t="s">
        <v>1567</v>
      </c>
      <c r="F669">
        <v>2059</v>
      </c>
      <c r="Q669">
        <v>0</v>
      </c>
      <c r="R669">
        <v>173550</v>
      </c>
    </row>
    <row r="670" spans="5:18">
      <c r="E670" t="s">
        <v>1568</v>
      </c>
      <c r="F670">
        <v>2060</v>
      </c>
      <c r="Q670">
        <v>0</v>
      </c>
      <c r="R670">
        <v>173551</v>
      </c>
    </row>
    <row r="671" spans="5:18">
      <c r="E671" t="s">
        <v>1569</v>
      </c>
      <c r="F671">
        <v>2061</v>
      </c>
      <c r="Q671">
        <v>0</v>
      </c>
      <c r="R671">
        <v>173552</v>
      </c>
    </row>
    <row r="672" spans="5:18">
      <c r="E672" t="s">
        <v>1570</v>
      </c>
      <c r="F672">
        <v>2062</v>
      </c>
      <c r="Q672">
        <v>0</v>
      </c>
      <c r="R672">
        <v>173553</v>
      </c>
    </row>
    <row r="673" spans="5:18">
      <c r="E673" t="s">
        <v>896</v>
      </c>
      <c r="F673">
        <v>2063</v>
      </c>
      <c r="Q673">
        <v>0</v>
      </c>
      <c r="R673">
        <v>173554</v>
      </c>
    </row>
    <row r="674" spans="5:18">
      <c r="E674" t="s">
        <v>1571</v>
      </c>
      <c r="F674">
        <v>2064</v>
      </c>
      <c r="Q674">
        <v>0</v>
      </c>
      <c r="R674">
        <v>173555</v>
      </c>
    </row>
    <row r="675" spans="5:18">
      <c r="E675" t="s">
        <v>1572</v>
      </c>
      <c r="F675">
        <v>2065</v>
      </c>
      <c r="Q675">
        <v>0</v>
      </c>
      <c r="R675">
        <v>173556</v>
      </c>
    </row>
    <row r="676" spans="5:18">
      <c r="E676" t="s">
        <v>1573</v>
      </c>
      <c r="F676">
        <v>2066</v>
      </c>
      <c r="Q676">
        <v>0</v>
      </c>
      <c r="R676">
        <v>173557</v>
      </c>
    </row>
    <row r="677" spans="5:18">
      <c r="E677" t="s">
        <v>1574</v>
      </c>
      <c r="F677">
        <v>2067</v>
      </c>
      <c r="Q677">
        <v>0</v>
      </c>
      <c r="R677">
        <v>173558</v>
      </c>
    </row>
    <row r="678" spans="5:18">
      <c r="E678" t="s">
        <v>1575</v>
      </c>
      <c r="F678">
        <v>2068</v>
      </c>
      <c r="Q678">
        <v>0</v>
      </c>
      <c r="R678">
        <v>173559</v>
      </c>
    </row>
    <row r="679" spans="5:18">
      <c r="E679" t="s">
        <v>1576</v>
      </c>
      <c r="F679">
        <v>2069</v>
      </c>
      <c r="Q679">
        <v>0</v>
      </c>
      <c r="R679">
        <v>173560</v>
      </c>
    </row>
    <row r="680" spans="5:18">
      <c r="E680" t="s">
        <v>1577</v>
      </c>
      <c r="F680">
        <v>2070</v>
      </c>
      <c r="Q680">
        <v>0</v>
      </c>
      <c r="R680">
        <v>173561</v>
      </c>
    </row>
    <row r="681" spans="5:18">
      <c r="E681" t="s">
        <v>997</v>
      </c>
      <c r="F681">
        <v>2071</v>
      </c>
      <c r="Q681">
        <v>0</v>
      </c>
      <c r="R681">
        <v>173562</v>
      </c>
    </row>
    <row r="682" spans="5:18">
      <c r="E682" t="s">
        <v>1578</v>
      </c>
      <c r="F682">
        <v>2072</v>
      </c>
      <c r="Q682">
        <v>0</v>
      </c>
      <c r="R682">
        <v>173563</v>
      </c>
    </row>
    <row r="683" spans="5:18">
      <c r="E683" t="s">
        <v>1579</v>
      </c>
      <c r="F683">
        <v>2073</v>
      </c>
      <c r="Q683">
        <v>0</v>
      </c>
      <c r="R683">
        <v>173564</v>
      </c>
    </row>
    <row r="684" spans="5:18">
      <c r="E684" t="s">
        <v>1580</v>
      </c>
      <c r="F684">
        <v>2074</v>
      </c>
      <c r="Q684">
        <v>0</v>
      </c>
      <c r="R684">
        <v>173565</v>
      </c>
    </row>
    <row r="685" spans="5:18">
      <c r="E685" t="s">
        <v>1581</v>
      </c>
      <c r="F685">
        <v>2075</v>
      </c>
      <c r="Q685">
        <v>0</v>
      </c>
      <c r="R685">
        <v>173566</v>
      </c>
    </row>
    <row r="686" spans="5:18">
      <c r="E686" t="s">
        <v>904</v>
      </c>
      <c r="F686">
        <v>2076</v>
      </c>
      <c r="Q686">
        <v>0</v>
      </c>
      <c r="R686">
        <v>173567</v>
      </c>
    </row>
    <row r="687" spans="5:18">
      <c r="E687" t="s">
        <v>1582</v>
      </c>
      <c r="F687">
        <v>2077</v>
      </c>
      <c r="Q687">
        <v>0</v>
      </c>
      <c r="R687">
        <v>173568</v>
      </c>
    </row>
    <row r="688" spans="5:18">
      <c r="E688" t="s">
        <v>1583</v>
      </c>
      <c r="F688">
        <v>2078</v>
      </c>
      <c r="Q688">
        <v>0</v>
      </c>
      <c r="R688">
        <v>173569</v>
      </c>
    </row>
    <row r="689" spans="5:18">
      <c r="E689" t="s">
        <v>1584</v>
      </c>
      <c r="F689">
        <v>2079</v>
      </c>
      <c r="Q689">
        <v>0</v>
      </c>
      <c r="R689">
        <v>173570</v>
      </c>
    </row>
    <row r="690" spans="5:18">
      <c r="E690" t="s">
        <v>1585</v>
      </c>
      <c r="F690">
        <v>2080</v>
      </c>
      <c r="Q690">
        <v>0</v>
      </c>
      <c r="R690">
        <v>173571</v>
      </c>
    </row>
    <row r="691" spans="5:18">
      <c r="E691" t="s">
        <v>1586</v>
      </c>
      <c r="F691">
        <v>2081</v>
      </c>
      <c r="Q691">
        <v>0</v>
      </c>
      <c r="R691">
        <v>173572</v>
      </c>
    </row>
    <row r="692" spans="5:18">
      <c r="E692" t="s">
        <v>1587</v>
      </c>
      <c r="F692">
        <v>2082</v>
      </c>
      <c r="Q692">
        <v>0</v>
      </c>
      <c r="R692">
        <v>173573</v>
      </c>
    </row>
    <row r="693" spans="5:18">
      <c r="E693" t="s">
        <v>902</v>
      </c>
      <c r="F693">
        <v>2083</v>
      </c>
      <c r="Q693">
        <v>0</v>
      </c>
      <c r="R693">
        <v>173574</v>
      </c>
    </row>
    <row r="694" spans="5:18">
      <c r="E694" t="s">
        <v>1588</v>
      </c>
      <c r="F694">
        <v>2084</v>
      </c>
      <c r="Q694">
        <v>0</v>
      </c>
      <c r="R694">
        <v>173575</v>
      </c>
    </row>
    <row r="695" spans="5:18">
      <c r="E695" t="s">
        <v>1589</v>
      </c>
      <c r="F695">
        <v>2085</v>
      </c>
      <c r="Q695">
        <v>0</v>
      </c>
      <c r="R695">
        <v>173576</v>
      </c>
    </row>
    <row r="696" spans="5:18">
      <c r="E696" t="s">
        <v>1590</v>
      </c>
      <c r="F696">
        <v>2086</v>
      </c>
      <c r="Q696">
        <v>0</v>
      </c>
      <c r="R696">
        <v>173577</v>
      </c>
    </row>
    <row r="697" spans="5:18">
      <c r="E697" t="s">
        <v>1591</v>
      </c>
      <c r="F697">
        <v>2087</v>
      </c>
      <c r="Q697">
        <v>0</v>
      </c>
      <c r="R697">
        <v>173578</v>
      </c>
    </row>
    <row r="698" spans="5:18">
      <c r="E698" t="s">
        <v>900</v>
      </c>
      <c r="F698">
        <v>2088</v>
      </c>
      <c r="Q698">
        <v>0</v>
      </c>
      <c r="R698">
        <v>173579</v>
      </c>
    </row>
    <row r="699" spans="5:18">
      <c r="E699" t="s">
        <v>1592</v>
      </c>
      <c r="F699">
        <v>2089</v>
      </c>
      <c r="Q699">
        <v>0</v>
      </c>
      <c r="R699">
        <v>173580</v>
      </c>
    </row>
    <row r="700" spans="5:18">
      <c r="E700" t="s">
        <v>1593</v>
      </c>
      <c r="F700">
        <v>2090</v>
      </c>
      <c r="Q700">
        <v>0</v>
      </c>
      <c r="R700">
        <v>173581</v>
      </c>
    </row>
    <row r="701" spans="5:18">
      <c r="E701" t="s">
        <v>1002</v>
      </c>
      <c r="F701">
        <v>2091</v>
      </c>
      <c r="Q701">
        <v>0</v>
      </c>
      <c r="R701">
        <v>173582</v>
      </c>
    </row>
    <row r="702" spans="5:18">
      <c r="E702" t="s">
        <v>1594</v>
      </c>
      <c r="F702">
        <v>2092</v>
      </c>
      <c r="Q702">
        <v>0</v>
      </c>
      <c r="R702">
        <v>173583</v>
      </c>
    </row>
    <row r="703" spans="5:18">
      <c r="E703" t="s">
        <v>1595</v>
      </c>
      <c r="F703">
        <v>2093</v>
      </c>
      <c r="Q703">
        <v>0</v>
      </c>
      <c r="R703">
        <v>173584</v>
      </c>
    </row>
    <row r="704" spans="5:18">
      <c r="E704" t="s">
        <v>1596</v>
      </c>
      <c r="F704">
        <v>2094</v>
      </c>
      <c r="Q704">
        <v>0</v>
      </c>
      <c r="R704">
        <v>173585</v>
      </c>
    </row>
    <row r="705" spans="5:18">
      <c r="E705" t="s">
        <v>1597</v>
      </c>
      <c r="F705">
        <v>2095</v>
      </c>
      <c r="Q705">
        <v>0</v>
      </c>
      <c r="R705">
        <v>173586</v>
      </c>
    </row>
    <row r="706" spans="5:18">
      <c r="E706" t="s">
        <v>1598</v>
      </c>
      <c r="F706">
        <v>2096</v>
      </c>
      <c r="Q706">
        <v>0</v>
      </c>
      <c r="R706">
        <v>173587</v>
      </c>
    </row>
    <row r="707" spans="5:18">
      <c r="E707" t="s">
        <v>945</v>
      </c>
      <c r="F707">
        <v>2097</v>
      </c>
      <c r="Q707">
        <v>0</v>
      </c>
      <c r="R707">
        <v>173588</v>
      </c>
    </row>
    <row r="708" spans="5:18">
      <c r="E708" t="s">
        <v>947</v>
      </c>
      <c r="F708">
        <v>2098</v>
      </c>
      <c r="Q708">
        <v>0</v>
      </c>
      <c r="R708">
        <v>173589</v>
      </c>
    </row>
    <row r="709" spans="5:18">
      <c r="E709" t="s">
        <v>949</v>
      </c>
      <c r="F709">
        <v>2099</v>
      </c>
      <c r="Q709">
        <v>0</v>
      </c>
      <c r="R709">
        <v>173590</v>
      </c>
    </row>
    <row r="710" spans="5:18">
      <c r="E710" t="s">
        <v>951</v>
      </c>
      <c r="F710">
        <v>2100</v>
      </c>
      <c r="Q710">
        <v>0</v>
      </c>
      <c r="R710">
        <v>173591</v>
      </c>
    </row>
    <row r="711" spans="5:18">
      <c r="E711" t="s">
        <v>1004</v>
      </c>
      <c r="F711">
        <v>2101</v>
      </c>
      <c r="Q711">
        <v>0</v>
      </c>
      <c r="R711">
        <v>173592</v>
      </c>
    </row>
    <row r="712" spans="5:18">
      <c r="E712" t="s">
        <v>855</v>
      </c>
      <c r="F712">
        <v>2102</v>
      </c>
      <c r="Q712">
        <v>0</v>
      </c>
      <c r="R712">
        <v>173593</v>
      </c>
    </row>
    <row r="713" spans="5:18">
      <c r="E713" t="s">
        <v>1599</v>
      </c>
      <c r="F713">
        <v>2103</v>
      </c>
      <c r="Q713">
        <v>0</v>
      </c>
      <c r="R713">
        <v>173594</v>
      </c>
    </row>
    <row r="714" spans="5:18">
      <c r="E714" t="s">
        <v>1600</v>
      </c>
      <c r="F714">
        <v>2104</v>
      </c>
      <c r="Q714">
        <v>0</v>
      </c>
      <c r="R714">
        <v>173595</v>
      </c>
    </row>
    <row r="715" spans="5:18">
      <c r="E715" t="s">
        <v>1601</v>
      </c>
      <c r="F715">
        <v>2105</v>
      </c>
      <c r="Q715">
        <v>0</v>
      </c>
      <c r="R715">
        <v>173596</v>
      </c>
    </row>
    <row r="716" spans="5:18">
      <c r="E716" t="s">
        <v>1602</v>
      </c>
      <c r="F716">
        <v>2106</v>
      </c>
      <c r="Q716">
        <v>0</v>
      </c>
      <c r="R716">
        <v>173597</v>
      </c>
    </row>
    <row r="717" spans="5:18">
      <c r="E717" t="s">
        <v>1603</v>
      </c>
      <c r="F717">
        <v>2107</v>
      </c>
      <c r="Q717">
        <v>0</v>
      </c>
      <c r="R717">
        <v>173598</v>
      </c>
    </row>
    <row r="718" spans="5:18">
      <c r="E718" t="s">
        <v>1604</v>
      </c>
      <c r="F718">
        <v>2108</v>
      </c>
      <c r="Q718">
        <v>0</v>
      </c>
      <c r="R718">
        <v>173599</v>
      </c>
    </row>
    <row r="719" spans="5:18">
      <c r="E719" t="s">
        <v>1605</v>
      </c>
      <c r="F719">
        <v>2109</v>
      </c>
      <c r="Q719">
        <v>0</v>
      </c>
      <c r="R719">
        <v>173600</v>
      </c>
    </row>
    <row r="720" spans="5:18">
      <c r="E720" t="s">
        <v>1606</v>
      </c>
      <c r="F720">
        <v>2110</v>
      </c>
      <c r="Q720">
        <v>0</v>
      </c>
      <c r="R720">
        <v>173601</v>
      </c>
    </row>
    <row r="721" spans="5:18">
      <c r="E721" t="s">
        <v>1607</v>
      </c>
      <c r="F721">
        <v>2111</v>
      </c>
      <c r="Q721">
        <v>0</v>
      </c>
      <c r="R721">
        <v>173602</v>
      </c>
    </row>
    <row r="722" spans="5:18">
      <c r="E722" t="s">
        <v>1608</v>
      </c>
      <c r="F722">
        <v>2112</v>
      </c>
      <c r="Q722">
        <v>0</v>
      </c>
      <c r="R722">
        <v>173603</v>
      </c>
    </row>
    <row r="723" spans="5:18">
      <c r="E723" t="s">
        <v>1609</v>
      </c>
      <c r="F723">
        <v>2113</v>
      </c>
      <c r="Q723">
        <v>0</v>
      </c>
      <c r="R723">
        <v>173604</v>
      </c>
    </row>
    <row r="724" spans="5:18">
      <c r="E724" t="s">
        <v>1610</v>
      </c>
      <c r="F724">
        <v>2114</v>
      </c>
      <c r="Q724">
        <v>0</v>
      </c>
      <c r="R724">
        <v>173605</v>
      </c>
    </row>
    <row r="725" spans="5:18">
      <c r="E725" t="s">
        <v>1611</v>
      </c>
      <c r="F725">
        <v>2115</v>
      </c>
      <c r="Q725">
        <v>0</v>
      </c>
      <c r="R725">
        <v>173606</v>
      </c>
    </row>
    <row r="726" spans="5:18">
      <c r="E726" t="s">
        <v>1612</v>
      </c>
      <c r="F726">
        <v>2116</v>
      </c>
      <c r="Q726">
        <v>0</v>
      </c>
      <c r="R726">
        <v>173607</v>
      </c>
    </row>
    <row r="727" spans="5:18">
      <c r="E727" t="s">
        <v>1613</v>
      </c>
      <c r="F727">
        <v>2117</v>
      </c>
      <c r="Q727">
        <v>0</v>
      </c>
      <c r="R727">
        <v>173608</v>
      </c>
    </row>
    <row r="728" spans="5:18">
      <c r="E728" t="s">
        <v>1614</v>
      </c>
      <c r="F728">
        <v>2118</v>
      </c>
      <c r="Q728">
        <v>0</v>
      </c>
      <c r="R728">
        <v>173609</v>
      </c>
    </row>
    <row r="729" spans="5:18">
      <c r="E729" t="s">
        <v>1615</v>
      </c>
      <c r="F729">
        <v>2119</v>
      </c>
      <c r="Q729">
        <v>0</v>
      </c>
      <c r="R729">
        <v>173610</v>
      </c>
    </row>
    <row r="730" spans="5:18">
      <c r="E730" t="s">
        <v>1616</v>
      </c>
      <c r="F730">
        <v>2120</v>
      </c>
      <c r="Q730">
        <v>0</v>
      </c>
      <c r="R730">
        <v>173611</v>
      </c>
    </row>
    <row r="731" spans="5:18">
      <c r="E731" t="s">
        <v>1617</v>
      </c>
      <c r="F731">
        <v>2121</v>
      </c>
      <c r="Q731">
        <v>0</v>
      </c>
      <c r="R731">
        <v>173612</v>
      </c>
    </row>
    <row r="732" spans="5:18">
      <c r="E732" t="s">
        <v>1618</v>
      </c>
      <c r="F732">
        <v>2122</v>
      </c>
      <c r="Q732">
        <v>0</v>
      </c>
      <c r="R732">
        <v>173613</v>
      </c>
    </row>
    <row r="733" spans="5:18">
      <c r="E733" t="s">
        <v>1619</v>
      </c>
      <c r="F733">
        <v>2123</v>
      </c>
      <c r="Q733">
        <v>0</v>
      </c>
      <c r="R733">
        <v>173614</v>
      </c>
    </row>
    <row r="734" spans="5:18">
      <c r="E734" t="s">
        <v>1620</v>
      </c>
      <c r="F734">
        <v>2124</v>
      </c>
      <c r="Q734">
        <v>0</v>
      </c>
      <c r="R734">
        <v>173615</v>
      </c>
    </row>
    <row r="735" spans="5:18">
      <c r="E735" t="s">
        <v>1621</v>
      </c>
      <c r="F735">
        <v>2125</v>
      </c>
      <c r="Q735">
        <v>-57895.360000000001</v>
      </c>
      <c r="R735">
        <v>173616</v>
      </c>
    </row>
    <row r="736" spans="5:18">
      <c r="E736" t="s">
        <v>1622</v>
      </c>
      <c r="F736">
        <v>2126</v>
      </c>
      <c r="Q736">
        <v>0</v>
      </c>
      <c r="R736">
        <v>173617</v>
      </c>
    </row>
    <row r="737" spans="5:18">
      <c r="E737" t="s">
        <v>906</v>
      </c>
      <c r="F737">
        <v>2127</v>
      </c>
      <c r="Q737">
        <v>0</v>
      </c>
      <c r="R737">
        <v>173618</v>
      </c>
    </row>
    <row r="738" spans="5:18">
      <c r="E738" t="s">
        <v>1623</v>
      </c>
      <c r="F738">
        <v>2128</v>
      </c>
      <c r="Q738">
        <v>0</v>
      </c>
      <c r="R738">
        <v>173619</v>
      </c>
    </row>
    <row r="739" spans="5:18">
      <c r="E739" t="s">
        <v>1624</v>
      </c>
      <c r="F739">
        <v>2129</v>
      </c>
      <c r="Q739">
        <v>0</v>
      </c>
      <c r="R739">
        <v>173620</v>
      </c>
    </row>
    <row r="740" spans="5:18">
      <c r="E740" t="s">
        <v>1625</v>
      </c>
      <c r="F740">
        <v>2130</v>
      </c>
      <c r="Q740">
        <v>0</v>
      </c>
      <c r="R740">
        <v>173621</v>
      </c>
    </row>
    <row r="741" spans="5:18">
      <c r="E741" t="s">
        <v>1626</v>
      </c>
      <c r="F741">
        <v>2131</v>
      </c>
      <c r="Q741">
        <v>0</v>
      </c>
      <c r="R741">
        <v>173622</v>
      </c>
    </row>
    <row r="742" spans="5:18">
      <c r="E742" t="s">
        <v>1627</v>
      </c>
      <c r="F742">
        <v>2132</v>
      </c>
      <c r="Q742">
        <v>0</v>
      </c>
      <c r="R742">
        <v>173623</v>
      </c>
    </row>
    <row r="743" spans="5:18">
      <c r="E743" t="s">
        <v>1628</v>
      </c>
      <c r="F743">
        <v>2133</v>
      </c>
      <c r="Q743">
        <v>0</v>
      </c>
      <c r="R743">
        <v>173624</v>
      </c>
    </row>
    <row r="744" spans="5:18">
      <c r="E744" t="s">
        <v>1629</v>
      </c>
      <c r="F744">
        <v>2134</v>
      </c>
      <c r="Q744">
        <v>0</v>
      </c>
      <c r="R744">
        <v>173625</v>
      </c>
    </row>
    <row r="745" spans="5:18">
      <c r="E745" t="s">
        <v>1630</v>
      </c>
      <c r="F745">
        <v>2135</v>
      </c>
      <c r="Q745">
        <v>0</v>
      </c>
      <c r="R745">
        <v>173626</v>
      </c>
    </row>
    <row r="746" spans="5:18">
      <c r="E746" t="s">
        <v>1631</v>
      </c>
      <c r="F746">
        <v>2136</v>
      </c>
      <c r="Q746">
        <v>-57895.360000000001</v>
      </c>
      <c r="R746">
        <v>173627</v>
      </c>
    </row>
    <row r="747" spans="5:18">
      <c r="E747" t="s">
        <v>1632</v>
      </c>
      <c r="F747">
        <v>2137</v>
      </c>
      <c r="Q747">
        <v>0</v>
      </c>
      <c r="R747">
        <v>173628</v>
      </c>
    </row>
    <row r="748" spans="5:18">
      <c r="E748" t="s">
        <v>1633</v>
      </c>
      <c r="F748">
        <v>2138</v>
      </c>
      <c r="Q748">
        <v>-57895.360000000001</v>
      </c>
      <c r="R748">
        <v>173629</v>
      </c>
    </row>
    <row r="749" spans="5:18">
      <c r="E749" t="s">
        <v>1634</v>
      </c>
      <c r="F749">
        <v>2139</v>
      </c>
      <c r="Q749">
        <v>0</v>
      </c>
      <c r="R749">
        <v>173630</v>
      </c>
    </row>
    <row r="750" spans="5:18">
      <c r="E750" t="s">
        <v>1635</v>
      </c>
      <c r="F750">
        <v>2140</v>
      </c>
      <c r="Q750">
        <v>0</v>
      </c>
      <c r="R750">
        <v>173631</v>
      </c>
    </row>
    <row r="751" spans="5:18">
      <c r="E751" t="s">
        <v>1636</v>
      </c>
      <c r="F751">
        <v>2141</v>
      </c>
      <c r="Q751">
        <v>0</v>
      </c>
      <c r="R751">
        <v>173632</v>
      </c>
    </row>
    <row r="752" spans="5:18">
      <c r="E752" t="s">
        <v>1637</v>
      </c>
      <c r="F752">
        <v>2142</v>
      </c>
      <c r="Q752">
        <v>0</v>
      </c>
      <c r="R752">
        <v>173633</v>
      </c>
    </row>
    <row r="753" spans="5:18">
      <c r="E753" t="s">
        <v>1638</v>
      </c>
      <c r="F753">
        <v>2143</v>
      </c>
      <c r="Q753">
        <v>0</v>
      </c>
      <c r="R753">
        <v>173634</v>
      </c>
    </row>
    <row r="754" spans="5:18">
      <c r="E754" t="s">
        <v>1639</v>
      </c>
      <c r="F754">
        <v>2144</v>
      </c>
      <c r="Q754">
        <v>0</v>
      </c>
      <c r="R754">
        <v>173635</v>
      </c>
    </row>
    <row r="755" spans="5:18">
      <c r="E755" t="s">
        <v>1640</v>
      </c>
      <c r="F755">
        <v>2145</v>
      </c>
      <c r="Q755">
        <v>0</v>
      </c>
      <c r="R755">
        <v>173636</v>
      </c>
    </row>
    <row r="756" spans="5:18">
      <c r="E756" t="s">
        <v>1641</v>
      </c>
      <c r="F756">
        <v>2146</v>
      </c>
      <c r="Q756">
        <v>0</v>
      </c>
      <c r="R756">
        <v>173637</v>
      </c>
    </row>
    <row r="757" spans="5:18">
      <c r="E757" t="s">
        <v>1642</v>
      </c>
      <c r="F757">
        <v>2147</v>
      </c>
      <c r="Q757">
        <v>0</v>
      </c>
      <c r="R757">
        <v>173638</v>
      </c>
    </row>
    <row r="758" spans="5:18">
      <c r="E758" t="s">
        <v>1643</v>
      </c>
      <c r="F758">
        <v>2148</v>
      </c>
      <c r="Q758">
        <v>0</v>
      </c>
      <c r="R758">
        <v>173639</v>
      </c>
    </row>
    <row r="759" spans="5:18">
      <c r="E759" t="s">
        <v>1644</v>
      </c>
      <c r="F759">
        <v>2149</v>
      </c>
      <c r="Q759">
        <v>0</v>
      </c>
      <c r="R759">
        <v>173640</v>
      </c>
    </row>
    <row r="760" spans="5:18">
      <c r="E760" t="s">
        <v>1645</v>
      </c>
      <c r="F760">
        <v>2150</v>
      </c>
      <c r="Q760">
        <v>0</v>
      </c>
      <c r="R760">
        <v>173641</v>
      </c>
    </row>
    <row r="761" spans="5:18">
      <c r="E761" t="s">
        <v>1646</v>
      </c>
      <c r="F761">
        <v>2151</v>
      </c>
      <c r="Q761">
        <v>0</v>
      </c>
      <c r="R761">
        <v>173642</v>
      </c>
    </row>
    <row r="762" spans="5:18">
      <c r="E762" t="s">
        <v>1647</v>
      </c>
      <c r="F762">
        <v>2152</v>
      </c>
      <c r="Q762">
        <v>0</v>
      </c>
      <c r="R762">
        <v>173643</v>
      </c>
    </row>
    <row r="763" spans="5:18">
      <c r="E763" t="s">
        <v>1648</v>
      </c>
      <c r="F763">
        <v>2153</v>
      </c>
      <c r="Q763">
        <v>0</v>
      </c>
      <c r="R763">
        <v>173644</v>
      </c>
    </row>
    <row r="764" spans="5:18">
      <c r="E764" t="s">
        <v>1649</v>
      </c>
      <c r="F764">
        <v>2154</v>
      </c>
      <c r="Q764">
        <v>0</v>
      </c>
      <c r="R764">
        <v>173645</v>
      </c>
    </row>
    <row r="765" spans="5:18">
      <c r="E765" t="s">
        <v>1650</v>
      </c>
      <c r="F765">
        <v>2155</v>
      </c>
      <c r="Q765">
        <v>0</v>
      </c>
      <c r="R765">
        <v>173646</v>
      </c>
    </row>
    <row r="766" spans="5:18">
      <c r="E766" t="s">
        <v>1651</v>
      </c>
      <c r="F766">
        <v>2156</v>
      </c>
      <c r="Q766">
        <v>0</v>
      </c>
      <c r="R766">
        <v>173647</v>
      </c>
    </row>
    <row r="767" spans="5:18">
      <c r="E767" t="s">
        <v>1652</v>
      </c>
      <c r="F767">
        <v>2157</v>
      </c>
      <c r="Q767">
        <v>0</v>
      </c>
      <c r="R767">
        <v>173648</v>
      </c>
    </row>
    <row r="768" spans="5:18">
      <c r="E768" t="s">
        <v>1653</v>
      </c>
      <c r="F768">
        <v>2158</v>
      </c>
      <c r="Q768">
        <v>0</v>
      </c>
      <c r="R768">
        <v>173649</v>
      </c>
    </row>
    <row r="769" spans="5:18">
      <c r="E769" t="s">
        <v>1654</v>
      </c>
      <c r="F769">
        <v>2159</v>
      </c>
      <c r="Q769">
        <v>0</v>
      </c>
      <c r="R769">
        <v>173650</v>
      </c>
    </row>
    <row r="770" spans="5:18">
      <c r="E770" t="s">
        <v>908</v>
      </c>
      <c r="F770">
        <v>2160</v>
      </c>
      <c r="Q770">
        <v>0</v>
      </c>
      <c r="R770">
        <v>173651</v>
      </c>
    </row>
    <row r="771" spans="5:18">
      <c r="E771" t="s">
        <v>1655</v>
      </c>
      <c r="F771">
        <v>2161</v>
      </c>
      <c r="Q771">
        <v>0</v>
      </c>
      <c r="R771">
        <v>173652</v>
      </c>
    </row>
    <row r="772" spans="5:18">
      <c r="E772" t="s">
        <v>1656</v>
      </c>
      <c r="F772">
        <v>2162</v>
      </c>
      <c r="Q772">
        <v>0</v>
      </c>
      <c r="R772">
        <v>173653</v>
      </c>
    </row>
    <row r="773" spans="5:18">
      <c r="E773" t="s">
        <v>1657</v>
      </c>
      <c r="F773">
        <v>2163</v>
      </c>
      <c r="Q773">
        <v>0</v>
      </c>
      <c r="R773">
        <v>173654</v>
      </c>
    </row>
    <row r="774" spans="5:18">
      <c r="E774" t="s">
        <v>1658</v>
      </c>
      <c r="F774">
        <v>2164</v>
      </c>
      <c r="Q774">
        <v>0</v>
      </c>
      <c r="R774">
        <v>173655</v>
      </c>
    </row>
    <row r="775" spans="5:18">
      <c r="E775" t="s">
        <v>1659</v>
      </c>
      <c r="F775">
        <v>2165</v>
      </c>
      <c r="Q775">
        <v>0</v>
      </c>
      <c r="R775">
        <v>173656</v>
      </c>
    </row>
    <row r="776" spans="5:18">
      <c r="E776" t="s">
        <v>1660</v>
      </c>
      <c r="F776">
        <v>2166</v>
      </c>
      <c r="Q776">
        <v>0</v>
      </c>
      <c r="R776">
        <v>173657</v>
      </c>
    </row>
    <row r="777" spans="5:18">
      <c r="E777" t="s">
        <v>1661</v>
      </c>
      <c r="F777">
        <v>2167</v>
      </c>
      <c r="Q777">
        <v>0</v>
      </c>
      <c r="R777">
        <v>173658</v>
      </c>
    </row>
    <row r="778" spans="5:18">
      <c r="E778" t="s">
        <v>1662</v>
      </c>
      <c r="F778">
        <v>2168</v>
      </c>
      <c r="Q778">
        <v>0</v>
      </c>
      <c r="R778">
        <v>173659</v>
      </c>
    </row>
    <row r="779" spans="5:18">
      <c r="E779" t="s">
        <v>1663</v>
      </c>
      <c r="F779">
        <v>2169</v>
      </c>
      <c r="Q779">
        <v>0</v>
      </c>
      <c r="R779">
        <v>173660</v>
      </c>
    </row>
    <row r="780" spans="5:18">
      <c r="E780" t="s">
        <v>1664</v>
      </c>
      <c r="F780">
        <v>2170</v>
      </c>
      <c r="Q780">
        <v>0</v>
      </c>
      <c r="R780">
        <v>173661</v>
      </c>
    </row>
    <row r="781" spans="5:18">
      <c r="E781" t="s">
        <v>1665</v>
      </c>
      <c r="F781">
        <v>2171</v>
      </c>
      <c r="Q781">
        <v>0</v>
      </c>
      <c r="R781">
        <v>173662</v>
      </c>
    </row>
    <row r="782" spans="5:18">
      <c r="E782" t="s">
        <v>1666</v>
      </c>
      <c r="F782">
        <v>2172</v>
      </c>
      <c r="Q782">
        <v>0</v>
      </c>
      <c r="R782">
        <v>173663</v>
      </c>
    </row>
    <row r="783" spans="5:18">
      <c r="E783" t="s">
        <v>1667</v>
      </c>
      <c r="F783">
        <v>2173</v>
      </c>
      <c r="Q783">
        <v>0</v>
      </c>
      <c r="R783">
        <v>173664</v>
      </c>
    </row>
    <row r="784" spans="5:18">
      <c r="E784" t="s">
        <v>831</v>
      </c>
      <c r="F784">
        <v>2174</v>
      </c>
      <c r="Q784">
        <v>0</v>
      </c>
      <c r="R784">
        <v>173665</v>
      </c>
    </row>
    <row r="785" spans="5:18">
      <c r="E785" t="s">
        <v>1668</v>
      </c>
      <c r="F785">
        <v>2175</v>
      </c>
      <c r="Q785">
        <v>0</v>
      </c>
      <c r="R785">
        <v>173666</v>
      </c>
    </row>
    <row r="786" spans="5:18">
      <c r="E786" t="s">
        <v>1669</v>
      </c>
      <c r="F786">
        <v>2176</v>
      </c>
      <c r="Q786">
        <v>0</v>
      </c>
      <c r="R786">
        <v>173667</v>
      </c>
    </row>
    <row r="787" spans="5:18">
      <c r="E787" t="s">
        <v>1670</v>
      </c>
      <c r="F787">
        <v>2177</v>
      </c>
      <c r="Q787">
        <v>0</v>
      </c>
      <c r="R787">
        <v>173668</v>
      </c>
    </row>
    <row r="788" spans="5:18">
      <c r="E788" t="s">
        <v>923</v>
      </c>
      <c r="F788">
        <v>2178</v>
      </c>
      <c r="Q788">
        <v>0</v>
      </c>
      <c r="R788">
        <v>173669</v>
      </c>
    </row>
    <row r="789" spans="5:18">
      <c r="E789" t="s">
        <v>1671</v>
      </c>
      <c r="F789">
        <v>2179</v>
      </c>
      <c r="Q789">
        <v>0</v>
      </c>
      <c r="R789">
        <v>173670</v>
      </c>
    </row>
    <row r="790" spans="5:18">
      <c r="E790" t="s">
        <v>1672</v>
      </c>
      <c r="F790">
        <v>2180</v>
      </c>
      <c r="Q790">
        <v>0</v>
      </c>
      <c r="R790">
        <v>173671</v>
      </c>
    </row>
    <row r="791" spans="5:18">
      <c r="E791" t="s">
        <v>1673</v>
      </c>
      <c r="F791">
        <v>2181</v>
      </c>
      <c r="Q791">
        <v>0</v>
      </c>
      <c r="R791">
        <v>173672</v>
      </c>
    </row>
    <row r="792" spans="5:18">
      <c r="E792" t="s">
        <v>1674</v>
      </c>
      <c r="F792">
        <v>2182</v>
      </c>
      <c r="Q792">
        <v>0</v>
      </c>
      <c r="R792">
        <v>173673</v>
      </c>
    </row>
    <row r="793" spans="5:18">
      <c r="E793" t="s">
        <v>1675</v>
      </c>
      <c r="F793">
        <v>2183</v>
      </c>
      <c r="Q793">
        <v>0</v>
      </c>
      <c r="R793">
        <v>173674</v>
      </c>
    </row>
    <row r="794" spans="5:18">
      <c r="E794" t="s">
        <v>1676</v>
      </c>
      <c r="F794">
        <v>2184</v>
      </c>
      <c r="Q794">
        <v>0</v>
      </c>
      <c r="R794">
        <v>173675</v>
      </c>
    </row>
    <row r="795" spans="5:18">
      <c r="E795" t="s">
        <v>833</v>
      </c>
      <c r="F795">
        <v>2185</v>
      </c>
      <c r="Q795">
        <v>0</v>
      </c>
      <c r="R795">
        <v>173676</v>
      </c>
    </row>
    <row r="796" spans="5:18">
      <c r="E796" t="s">
        <v>1677</v>
      </c>
      <c r="F796">
        <v>2186</v>
      </c>
      <c r="Q796">
        <v>0</v>
      </c>
      <c r="R796">
        <v>173677</v>
      </c>
    </row>
    <row r="797" spans="5:18">
      <c r="E797" t="s">
        <v>1678</v>
      </c>
      <c r="F797">
        <v>2187</v>
      </c>
      <c r="Q797">
        <v>0</v>
      </c>
      <c r="R797">
        <v>173678</v>
      </c>
    </row>
    <row r="798" spans="5:18">
      <c r="E798" t="s">
        <v>1679</v>
      </c>
      <c r="F798">
        <v>2188</v>
      </c>
      <c r="Q798">
        <v>0</v>
      </c>
      <c r="R798">
        <v>173679</v>
      </c>
    </row>
    <row r="799" spans="5:18">
      <c r="E799" t="s">
        <v>1680</v>
      </c>
      <c r="F799">
        <v>2189</v>
      </c>
      <c r="Q799">
        <v>0</v>
      </c>
      <c r="R799">
        <v>173680</v>
      </c>
    </row>
    <row r="800" spans="5:18">
      <c r="E800" t="s">
        <v>1681</v>
      </c>
      <c r="F800">
        <v>2190</v>
      </c>
      <c r="Q800">
        <v>0</v>
      </c>
      <c r="R800">
        <v>173681</v>
      </c>
    </row>
    <row r="801" spans="5:18">
      <c r="E801" t="s">
        <v>1682</v>
      </c>
      <c r="F801">
        <v>2191</v>
      </c>
      <c r="Q801">
        <v>0</v>
      </c>
      <c r="R801">
        <v>173682</v>
      </c>
    </row>
    <row r="802" spans="5:18">
      <c r="E802" t="s">
        <v>837</v>
      </c>
      <c r="F802">
        <v>2192</v>
      </c>
      <c r="Q802">
        <v>0</v>
      </c>
      <c r="R802">
        <v>173683</v>
      </c>
    </row>
    <row r="803" spans="5:18">
      <c r="E803" t="s">
        <v>966</v>
      </c>
      <c r="F803">
        <v>2193</v>
      </c>
      <c r="Q803">
        <v>0</v>
      </c>
      <c r="R803">
        <v>173684</v>
      </c>
    </row>
    <row r="804" spans="5:18">
      <c r="E804" t="s">
        <v>986</v>
      </c>
      <c r="F804">
        <v>2194</v>
      </c>
      <c r="Q804">
        <v>0</v>
      </c>
      <c r="R804">
        <v>173685</v>
      </c>
    </row>
    <row r="805" spans="5:18">
      <c r="E805" t="s">
        <v>972</v>
      </c>
      <c r="F805">
        <v>2195</v>
      </c>
      <c r="Q805">
        <v>0</v>
      </c>
      <c r="R805">
        <v>173686</v>
      </c>
    </row>
    <row r="806" spans="5:18">
      <c r="E806" t="s">
        <v>1683</v>
      </c>
      <c r="F806">
        <v>2196</v>
      </c>
      <c r="Q806">
        <v>0</v>
      </c>
      <c r="R806">
        <v>173687</v>
      </c>
    </row>
    <row r="807" spans="5:18">
      <c r="E807" t="s">
        <v>857</v>
      </c>
      <c r="F807">
        <v>2197</v>
      </c>
      <c r="Q807">
        <v>0</v>
      </c>
      <c r="R807">
        <v>173688</v>
      </c>
    </row>
    <row r="808" spans="5:18">
      <c r="E808" t="s">
        <v>859</v>
      </c>
      <c r="F808">
        <v>2198</v>
      </c>
      <c r="Q808">
        <v>0</v>
      </c>
      <c r="R808">
        <v>173689</v>
      </c>
    </row>
    <row r="809" spans="5:18">
      <c r="E809" t="s">
        <v>1684</v>
      </c>
      <c r="F809">
        <v>2199</v>
      </c>
      <c r="Q809">
        <v>0</v>
      </c>
      <c r="R809">
        <v>173690</v>
      </c>
    </row>
    <row r="810" spans="5:18">
      <c r="E810" t="s">
        <v>925</v>
      </c>
      <c r="F810">
        <v>2200</v>
      </c>
      <c r="Q810">
        <v>0</v>
      </c>
      <c r="R810">
        <v>173691</v>
      </c>
    </row>
    <row r="811" spans="5:18">
      <c r="E811" t="s">
        <v>929</v>
      </c>
      <c r="F811">
        <v>2201</v>
      </c>
      <c r="Q811">
        <v>0</v>
      </c>
      <c r="R811">
        <v>173692</v>
      </c>
    </row>
    <row r="812" spans="5:18">
      <c r="E812" t="s">
        <v>861</v>
      </c>
      <c r="F812">
        <v>2202</v>
      </c>
      <c r="Q812">
        <v>0</v>
      </c>
      <c r="R812">
        <v>173693</v>
      </c>
    </row>
    <row r="813" spans="5:18">
      <c r="E813" t="s">
        <v>988</v>
      </c>
      <c r="F813">
        <v>2203</v>
      </c>
      <c r="Q813">
        <v>0</v>
      </c>
      <c r="R813">
        <v>173694</v>
      </c>
    </row>
    <row r="814" spans="5:18">
      <c r="E814" t="s">
        <v>1685</v>
      </c>
      <c r="F814">
        <v>2204</v>
      </c>
      <c r="Q814">
        <v>0</v>
      </c>
      <c r="R814">
        <v>173695</v>
      </c>
    </row>
    <row r="815" spans="5:18">
      <c r="E815" t="s">
        <v>863</v>
      </c>
      <c r="F815">
        <v>2205</v>
      </c>
      <c r="Q815">
        <v>0</v>
      </c>
      <c r="R815">
        <v>173696</v>
      </c>
    </row>
    <row r="816" spans="5:18">
      <c r="E816" t="s">
        <v>871</v>
      </c>
      <c r="F816">
        <v>2206</v>
      </c>
      <c r="Q816">
        <v>0</v>
      </c>
      <c r="R816">
        <v>173697</v>
      </c>
    </row>
    <row r="817" spans="5:18">
      <c r="E817" t="s">
        <v>865</v>
      </c>
      <c r="F817">
        <v>2207</v>
      </c>
      <c r="Q817">
        <v>0</v>
      </c>
      <c r="R817">
        <v>173698</v>
      </c>
    </row>
    <row r="818" spans="5:18">
      <c r="E818" t="s">
        <v>867</v>
      </c>
      <c r="F818">
        <v>2208</v>
      </c>
      <c r="Q818">
        <v>0</v>
      </c>
      <c r="R818">
        <v>173699</v>
      </c>
    </row>
    <row r="819" spans="5:18">
      <c r="E819" t="s">
        <v>990</v>
      </c>
      <c r="F819">
        <v>2209</v>
      </c>
      <c r="Q819">
        <v>0</v>
      </c>
      <c r="R819">
        <v>173700</v>
      </c>
    </row>
    <row r="820" spans="5:18">
      <c r="E820" t="s">
        <v>839</v>
      </c>
      <c r="F820">
        <v>2210</v>
      </c>
      <c r="Q820">
        <v>0</v>
      </c>
      <c r="R820">
        <v>173701</v>
      </c>
    </row>
    <row r="821" spans="5:18">
      <c r="E821" t="s">
        <v>841</v>
      </c>
      <c r="F821">
        <v>2211</v>
      </c>
      <c r="Q821">
        <v>0</v>
      </c>
      <c r="R821">
        <v>173702</v>
      </c>
    </row>
    <row r="822" spans="5:18">
      <c r="E822" t="s">
        <v>992</v>
      </c>
      <c r="F822">
        <v>2212</v>
      </c>
      <c r="Q822">
        <v>0</v>
      </c>
      <c r="R822">
        <v>173703</v>
      </c>
    </row>
    <row r="823" spans="5:18">
      <c r="E823" t="s">
        <v>935</v>
      </c>
      <c r="F823">
        <v>2213</v>
      </c>
      <c r="Q823">
        <v>0</v>
      </c>
      <c r="R823">
        <v>173704</v>
      </c>
    </row>
    <row r="824" spans="5:18">
      <c r="E824" t="s">
        <v>927</v>
      </c>
      <c r="F824">
        <v>2214</v>
      </c>
      <c r="Q824">
        <v>0</v>
      </c>
      <c r="R824">
        <v>173705</v>
      </c>
    </row>
    <row r="825" spans="5:18">
      <c r="E825" t="s">
        <v>931</v>
      </c>
      <c r="F825">
        <v>2215</v>
      </c>
      <c r="Q825">
        <v>0</v>
      </c>
      <c r="R825">
        <v>173706</v>
      </c>
    </row>
    <row r="826" spans="5:18">
      <c r="E826" t="s">
        <v>933</v>
      </c>
      <c r="F826">
        <v>2216</v>
      </c>
      <c r="Q826">
        <v>0</v>
      </c>
      <c r="R826">
        <v>173707</v>
      </c>
    </row>
    <row r="827" spans="5:18">
      <c r="E827" t="s">
        <v>1686</v>
      </c>
      <c r="F827">
        <v>2217</v>
      </c>
      <c r="Q827">
        <v>0</v>
      </c>
      <c r="R827">
        <v>173708</v>
      </c>
    </row>
    <row r="828" spans="5:18">
      <c r="E828" t="s">
        <v>1687</v>
      </c>
      <c r="F828">
        <v>2218</v>
      </c>
      <c r="Q828">
        <v>0</v>
      </c>
      <c r="R828">
        <v>173709</v>
      </c>
    </row>
    <row r="829" spans="5:18">
      <c r="E829" t="s">
        <v>968</v>
      </c>
      <c r="F829">
        <v>2219</v>
      </c>
      <c r="Q829">
        <v>0</v>
      </c>
      <c r="R829">
        <v>173710</v>
      </c>
    </row>
    <row r="830" spans="5:18">
      <c r="E830" t="s">
        <v>1688</v>
      </c>
      <c r="F830">
        <v>2220</v>
      </c>
      <c r="Q830">
        <v>0</v>
      </c>
      <c r="R830">
        <v>173711</v>
      </c>
    </row>
    <row r="831" spans="5:18">
      <c r="E831" t="s">
        <v>937</v>
      </c>
      <c r="F831">
        <v>2221</v>
      </c>
      <c r="Q831">
        <v>0</v>
      </c>
      <c r="R831">
        <v>173712</v>
      </c>
    </row>
    <row r="832" spans="5:18">
      <c r="E832" t="s">
        <v>1689</v>
      </c>
      <c r="F832">
        <v>2222</v>
      </c>
      <c r="Q832">
        <v>0</v>
      </c>
      <c r="R832">
        <v>173713</v>
      </c>
    </row>
    <row r="833" spans="5:18">
      <c r="E833" t="s">
        <v>1690</v>
      </c>
      <c r="F833">
        <v>2223</v>
      </c>
      <c r="Q833">
        <v>0</v>
      </c>
      <c r="R833">
        <v>173714</v>
      </c>
    </row>
    <row r="834" spans="5:18">
      <c r="E834" t="s">
        <v>956</v>
      </c>
      <c r="F834">
        <v>2224</v>
      </c>
      <c r="Q834">
        <v>0</v>
      </c>
      <c r="R834">
        <v>173715</v>
      </c>
    </row>
    <row r="835" spans="5:18">
      <c r="E835" t="s">
        <v>959</v>
      </c>
      <c r="F835">
        <v>2225</v>
      </c>
      <c r="Q835">
        <v>0</v>
      </c>
      <c r="R835">
        <v>173716</v>
      </c>
    </row>
    <row r="836" spans="5:18">
      <c r="E836" t="s">
        <v>1691</v>
      </c>
      <c r="F836">
        <v>2226</v>
      </c>
      <c r="Q836">
        <v>0</v>
      </c>
      <c r="R836">
        <v>173717</v>
      </c>
    </row>
    <row r="837" spans="5:18">
      <c r="E837" t="s">
        <v>873</v>
      </c>
      <c r="F837">
        <v>2227</v>
      </c>
      <c r="Q837">
        <v>0</v>
      </c>
      <c r="R837">
        <v>173718</v>
      </c>
    </row>
    <row r="838" spans="5:18">
      <c r="E838" t="s">
        <v>843</v>
      </c>
      <c r="F838">
        <v>2228</v>
      </c>
      <c r="Q838">
        <v>0</v>
      </c>
      <c r="R838">
        <v>173719</v>
      </c>
    </row>
    <row r="839" spans="5:18">
      <c r="E839" t="s">
        <v>869</v>
      </c>
      <c r="F839">
        <v>2229</v>
      </c>
      <c r="Q839">
        <v>0</v>
      </c>
      <c r="R839">
        <v>173720</v>
      </c>
    </row>
    <row r="840" spans="5:18">
      <c r="E840" t="s">
        <v>1692</v>
      </c>
      <c r="F840">
        <v>2230</v>
      </c>
      <c r="Q840">
        <v>0</v>
      </c>
      <c r="R840">
        <v>173721</v>
      </c>
    </row>
    <row r="841" spans="5:18">
      <c r="E841" t="s">
        <v>1693</v>
      </c>
      <c r="F841">
        <v>2231</v>
      </c>
      <c r="Q841">
        <v>0</v>
      </c>
      <c r="R841">
        <v>173722</v>
      </c>
    </row>
    <row r="842" spans="5:18">
      <c r="E842" t="s">
        <v>1694</v>
      </c>
      <c r="F842">
        <v>2232</v>
      </c>
      <c r="Q842">
        <v>0</v>
      </c>
      <c r="R842">
        <v>173723</v>
      </c>
    </row>
    <row r="843" spans="5:18">
      <c r="E843" t="s">
        <v>1695</v>
      </c>
      <c r="F843">
        <v>2233</v>
      </c>
      <c r="Q843">
        <v>0</v>
      </c>
      <c r="R843">
        <v>173724</v>
      </c>
    </row>
    <row r="844" spans="5:18">
      <c r="E844" t="s">
        <v>1696</v>
      </c>
      <c r="F844">
        <v>2234</v>
      </c>
      <c r="Q844">
        <v>0</v>
      </c>
      <c r="R844">
        <v>173725</v>
      </c>
    </row>
    <row r="845" spans="5:18">
      <c r="E845" t="s">
        <v>1697</v>
      </c>
      <c r="F845">
        <v>2235</v>
      </c>
      <c r="Q845">
        <v>0</v>
      </c>
      <c r="R845">
        <v>173726</v>
      </c>
    </row>
    <row r="846" spans="5:18">
      <c r="E846" t="s">
        <v>1698</v>
      </c>
      <c r="F846">
        <v>2236</v>
      </c>
      <c r="Q846">
        <v>0</v>
      </c>
      <c r="R846">
        <v>173727</v>
      </c>
    </row>
    <row r="847" spans="5:18">
      <c r="E847" t="s">
        <v>1699</v>
      </c>
      <c r="F847">
        <v>2237</v>
      </c>
      <c r="Q847">
        <v>0</v>
      </c>
      <c r="R847">
        <v>173728</v>
      </c>
    </row>
    <row r="848" spans="5:18">
      <c r="E848" t="s">
        <v>1700</v>
      </c>
      <c r="F848">
        <v>2238</v>
      </c>
      <c r="Q848">
        <v>0</v>
      </c>
      <c r="R848">
        <v>173729</v>
      </c>
    </row>
    <row r="849" spans="5:18">
      <c r="E849" t="s">
        <v>1701</v>
      </c>
      <c r="F849">
        <v>2239</v>
      </c>
      <c r="Q849">
        <v>0</v>
      </c>
      <c r="R849">
        <v>173730</v>
      </c>
    </row>
    <row r="850" spans="5:18">
      <c r="E850" t="s">
        <v>1702</v>
      </c>
      <c r="F850">
        <v>2240</v>
      </c>
      <c r="Q850">
        <v>0</v>
      </c>
      <c r="R850">
        <v>173731</v>
      </c>
    </row>
    <row r="851" spans="5:18">
      <c r="E851" t="s">
        <v>1703</v>
      </c>
      <c r="F851">
        <v>2241</v>
      </c>
      <c r="Q851">
        <v>0</v>
      </c>
      <c r="R851">
        <v>173732</v>
      </c>
    </row>
    <row r="852" spans="5:18">
      <c r="E852" t="s">
        <v>1704</v>
      </c>
      <c r="F852">
        <v>2242</v>
      </c>
      <c r="Q852">
        <v>0</v>
      </c>
      <c r="R852">
        <v>173733</v>
      </c>
    </row>
    <row r="853" spans="5:18">
      <c r="E853" t="s">
        <v>1705</v>
      </c>
      <c r="F853">
        <v>2243</v>
      </c>
      <c r="Q853">
        <v>0</v>
      </c>
      <c r="R853">
        <v>173734</v>
      </c>
    </row>
    <row r="854" spans="5:18">
      <c r="E854" t="s">
        <v>1706</v>
      </c>
      <c r="F854">
        <v>2244</v>
      </c>
      <c r="Q854">
        <v>0</v>
      </c>
      <c r="R854">
        <v>173735</v>
      </c>
    </row>
    <row r="855" spans="5:18">
      <c r="E855" t="s">
        <v>1707</v>
      </c>
      <c r="F855">
        <v>2245</v>
      </c>
      <c r="Q855">
        <v>0</v>
      </c>
      <c r="R855">
        <v>173736</v>
      </c>
    </row>
    <row r="856" spans="5:18">
      <c r="E856" t="s">
        <v>1708</v>
      </c>
      <c r="F856">
        <v>2246</v>
      </c>
      <c r="Q856">
        <v>0</v>
      </c>
      <c r="R856">
        <v>173737</v>
      </c>
    </row>
    <row r="857" spans="5:18">
      <c r="E857" t="s">
        <v>1709</v>
      </c>
      <c r="F857">
        <v>2247</v>
      </c>
      <c r="Q857">
        <v>0</v>
      </c>
      <c r="R857">
        <v>173738</v>
      </c>
    </row>
    <row r="858" spans="5:18">
      <c r="E858" t="s">
        <v>1710</v>
      </c>
      <c r="F858">
        <v>2248</v>
      </c>
      <c r="Q858">
        <v>0</v>
      </c>
      <c r="R858">
        <v>173739</v>
      </c>
    </row>
    <row r="859" spans="5:18">
      <c r="E859" t="s">
        <v>1711</v>
      </c>
      <c r="F859">
        <v>2249</v>
      </c>
      <c r="Q859">
        <v>0</v>
      </c>
      <c r="R859">
        <v>173740</v>
      </c>
    </row>
    <row r="860" spans="5:18">
      <c r="E860" t="s">
        <v>1712</v>
      </c>
      <c r="F860">
        <v>2250</v>
      </c>
      <c r="Q860">
        <v>0</v>
      </c>
      <c r="R860">
        <v>173741</v>
      </c>
    </row>
    <row r="861" spans="5:18">
      <c r="E861" t="s">
        <v>1713</v>
      </c>
      <c r="F861">
        <v>2251</v>
      </c>
      <c r="Q861">
        <v>0.2</v>
      </c>
      <c r="R861">
        <v>173742</v>
      </c>
    </row>
    <row r="862" spans="5:18">
      <c r="E862" t="s">
        <v>1714</v>
      </c>
      <c r="F862">
        <v>2252</v>
      </c>
      <c r="Q862">
        <v>0</v>
      </c>
      <c r="R862">
        <v>173743</v>
      </c>
    </row>
    <row r="863" spans="5:18">
      <c r="E863" t="s">
        <v>1715</v>
      </c>
      <c r="F863">
        <v>2253</v>
      </c>
      <c r="Q863">
        <v>0</v>
      </c>
      <c r="R863">
        <v>173744</v>
      </c>
    </row>
    <row r="864" spans="5:18">
      <c r="E864" t="s">
        <v>1716</v>
      </c>
      <c r="F864">
        <v>2254</v>
      </c>
      <c r="Q864">
        <v>0</v>
      </c>
      <c r="R864">
        <v>173745</v>
      </c>
    </row>
    <row r="865" spans="5:18">
      <c r="E865" t="s">
        <v>1717</v>
      </c>
      <c r="F865">
        <v>2255</v>
      </c>
      <c r="Q865">
        <v>0</v>
      </c>
      <c r="R865">
        <v>173746</v>
      </c>
    </row>
    <row r="866" spans="5:18">
      <c r="E866" t="s">
        <v>1718</v>
      </c>
      <c r="F866">
        <v>2256</v>
      </c>
      <c r="Q866">
        <v>0</v>
      </c>
      <c r="R866">
        <v>173747</v>
      </c>
    </row>
    <row r="867" spans="5:18">
      <c r="E867" t="s">
        <v>1719</v>
      </c>
      <c r="F867">
        <v>2257</v>
      </c>
      <c r="Q867">
        <v>0</v>
      </c>
      <c r="R867">
        <v>173748</v>
      </c>
    </row>
    <row r="868" spans="5:18">
      <c r="E868" t="s">
        <v>1720</v>
      </c>
      <c r="F868">
        <v>2258</v>
      </c>
      <c r="Q868">
        <v>0</v>
      </c>
      <c r="R868">
        <v>173749</v>
      </c>
    </row>
    <row r="869" spans="5:18">
      <c r="E869" t="s">
        <v>1721</v>
      </c>
      <c r="F869">
        <v>2259</v>
      </c>
      <c r="Q869">
        <v>0</v>
      </c>
      <c r="R869">
        <v>173750</v>
      </c>
    </row>
    <row r="870" spans="5:18">
      <c r="E870" t="s">
        <v>1722</v>
      </c>
      <c r="F870">
        <v>2260</v>
      </c>
      <c r="Q870">
        <v>0</v>
      </c>
      <c r="R870">
        <v>173751</v>
      </c>
    </row>
    <row r="871" spans="5:18">
      <c r="E871" t="s">
        <v>1723</v>
      </c>
      <c r="F871">
        <v>2261</v>
      </c>
      <c r="Q871">
        <v>0</v>
      </c>
      <c r="R871">
        <v>173752</v>
      </c>
    </row>
    <row r="872" spans="5:18">
      <c r="E872" t="s">
        <v>1724</v>
      </c>
      <c r="F872">
        <v>2262</v>
      </c>
      <c r="Q872">
        <v>0.2</v>
      </c>
      <c r="R872">
        <v>173753</v>
      </c>
    </row>
    <row r="873" spans="5:18">
      <c r="E873" t="s">
        <v>1725</v>
      </c>
      <c r="F873">
        <v>2263</v>
      </c>
      <c r="Q873">
        <v>0</v>
      </c>
      <c r="R873">
        <v>173754</v>
      </c>
    </row>
    <row r="874" spans="5:18">
      <c r="E874" t="s">
        <v>1726</v>
      </c>
      <c r="F874">
        <v>2264</v>
      </c>
      <c r="Q874">
        <v>0.2</v>
      </c>
      <c r="R874">
        <v>173755</v>
      </c>
    </row>
    <row r="875" spans="5:18">
      <c r="E875" t="s">
        <v>1727</v>
      </c>
      <c r="F875">
        <v>2265</v>
      </c>
      <c r="Q875">
        <v>0</v>
      </c>
      <c r="R875">
        <v>173756</v>
      </c>
    </row>
    <row r="876" spans="5:18">
      <c r="E876" t="s">
        <v>1728</v>
      </c>
      <c r="F876">
        <v>2266</v>
      </c>
      <c r="Q876">
        <v>0</v>
      </c>
      <c r="R876">
        <v>173757</v>
      </c>
    </row>
    <row r="877" spans="5:18">
      <c r="E877" t="s">
        <v>1729</v>
      </c>
      <c r="F877">
        <v>2267</v>
      </c>
      <c r="Q877">
        <v>0</v>
      </c>
      <c r="R877">
        <v>173758</v>
      </c>
    </row>
    <row r="878" spans="5:18">
      <c r="E878" t="s">
        <v>1730</v>
      </c>
      <c r="F878">
        <v>2268</v>
      </c>
      <c r="Q878">
        <v>0</v>
      </c>
      <c r="R878">
        <v>173759</v>
      </c>
    </row>
    <row r="879" spans="5:18">
      <c r="E879" t="s">
        <v>1731</v>
      </c>
      <c r="F879">
        <v>2269</v>
      </c>
      <c r="Q879">
        <v>0</v>
      </c>
      <c r="R879">
        <v>173760</v>
      </c>
    </row>
    <row r="880" spans="5:18">
      <c r="E880" t="s">
        <v>1732</v>
      </c>
      <c r="F880">
        <v>2270</v>
      </c>
      <c r="Q880">
        <v>0</v>
      </c>
      <c r="R880">
        <v>173761</v>
      </c>
    </row>
    <row r="881" spans="5:18">
      <c r="E881" t="s">
        <v>1733</v>
      </c>
      <c r="F881">
        <v>2271</v>
      </c>
      <c r="Q881">
        <v>0</v>
      </c>
      <c r="R881">
        <v>173762</v>
      </c>
    </row>
    <row r="882" spans="5:18">
      <c r="E882" t="s">
        <v>1734</v>
      </c>
      <c r="F882">
        <v>2272</v>
      </c>
      <c r="Q882">
        <v>0</v>
      </c>
      <c r="R882">
        <v>173763</v>
      </c>
    </row>
    <row r="883" spans="5:18">
      <c r="E883" t="s">
        <v>1735</v>
      </c>
      <c r="F883">
        <v>2273</v>
      </c>
      <c r="Q883">
        <v>0</v>
      </c>
      <c r="R883">
        <v>173764</v>
      </c>
    </row>
    <row r="884" spans="5:18">
      <c r="E884" t="s">
        <v>849</v>
      </c>
      <c r="F884">
        <v>2274</v>
      </c>
      <c r="Q884">
        <v>0</v>
      </c>
      <c r="R884">
        <v>173765</v>
      </c>
    </row>
    <row r="885" spans="5:18">
      <c r="E885" t="s">
        <v>962</v>
      </c>
      <c r="F885">
        <v>2275</v>
      </c>
      <c r="Q885">
        <v>0</v>
      </c>
      <c r="R885">
        <v>173766</v>
      </c>
    </row>
    <row r="886" spans="5:18">
      <c r="E886" t="s">
        <v>1736</v>
      </c>
      <c r="F886">
        <v>2276</v>
      </c>
      <c r="Q886">
        <v>0</v>
      </c>
      <c r="R886">
        <v>173767</v>
      </c>
    </row>
    <row r="887" spans="5:18">
      <c r="E887" t="s">
        <v>1737</v>
      </c>
      <c r="F887">
        <v>2277</v>
      </c>
      <c r="Q887">
        <v>0</v>
      </c>
      <c r="R887">
        <v>173768</v>
      </c>
    </row>
    <row r="888" spans="5:18">
      <c r="E888" t="s">
        <v>982</v>
      </c>
      <c r="F888">
        <v>2278</v>
      </c>
      <c r="Q888">
        <v>0</v>
      </c>
      <c r="R888">
        <v>173769</v>
      </c>
    </row>
    <row r="889" spans="5:18">
      <c r="E889" t="s">
        <v>984</v>
      </c>
      <c r="F889">
        <v>2279</v>
      </c>
      <c r="Q889">
        <v>0</v>
      </c>
      <c r="R889">
        <v>173770</v>
      </c>
    </row>
    <row r="890" spans="5:18">
      <c r="E890" t="s">
        <v>1738</v>
      </c>
      <c r="F890">
        <v>2280</v>
      </c>
      <c r="Q890">
        <v>0</v>
      </c>
      <c r="R890">
        <v>173771</v>
      </c>
    </row>
    <row r="891" spans="5:18">
      <c r="E891" t="s">
        <v>835</v>
      </c>
      <c r="F891">
        <v>2281</v>
      </c>
      <c r="Q891">
        <v>0</v>
      </c>
      <c r="R891">
        <v>173772</v>
      </c>
    </row>
    <row r="892" spans="5:18">
      <c r="E892" t="s">
        <v>1739</v>
      </c>
      <c r="F892">
        <v>2282</v>
      </c>
      <c r="Q892">
        <v>0</v>
      </c>
      <c r="R892">
        <v>173773</v>
      </c>
    </row>
    <row r="893" spans="5:18">
      <c r="E893" t="s">
        <v>845</v>
      </c>
      <c r="F893">
        <v>2283</v>
      </c>
      <c r="Q893">
        <v>0</v>
      </c>
      <c r="R893">
        <v>173774</v>
      </c>
    </row>
    <row r="894" spans="5:18">
      <c r="E894" t="s">
        <v>1740</v>
      </c>
      <c r="F894">
        <v>2284</v>
      </c>
      <c r="Q894">
        <v>0</v>
      </c>
      <c r="R894">
        <v>173775</v>
      </c>
    </row>
    <row r="895" spans="5:18">
      <c r="E895" t="s">
        <v>1741</v>
      </c>
      <c r="F895">
        <v>2285</v>
      </c>
      <c r="Q895">
        <v>0</v>
      </c>
      <c r="R895">
        <v>173776</v>
      </c>
    </row>
    <row r="896" spans="5:18">
      <c r="E896" t="s">
        <v>847</v>
      </c>
      <c r="F896">
        <v>2286</v>
      </c>
      <c r="Q896">
        <v>0</v>
      </c>
      <c r="R896">
        <v>173777</v>
      </c>
    </row>
    <row r="897" spans="5:18">
      <c r="E897" t="s">
        <v>1742</v>
      </c>
      <c r="F897">
        <v>2287</v>
      </c>
      <c r="Q897">
        <v>0</v>
      </c>
      <c r="R897">
        <v>173778</v>
      </c>
    </row>
    <row r="898" spans="5:18">
      <c r="E898" t="s">
        <v>1743</v>
      </c>
      <c r="F898">
        <v>2288</v>
      </c>
      <c r="Q898">
        <v>0</v>
      </c>
      <c r="R898">
        <v>173779</v>
      </c>
    </row>
    <row r="899" spans="5:18">
      <c r="E899" t="s">
        <v>1744</v>
      </c>
      <c r="F899">
        <v>2289</v>
      </c>
      <c r="Q899">
        <v>0</v>
      </c>
      <c r="R899">
        <v>173780</v>
      </c>
    </row>
    <row r="900" spans="5:18">
      <c r="E900" t="s">
        <v>1009</v>
      </c>
      <c r="F900">
        <v>2290</v>
      </c>
      <c r="Q900">
        <v>0</v>
      </c>
      <c r="R900">
        <v>173781</v>
      </c>
    </row>
    <row r="901" spans="5:18">
      <c r="E901" t="s">
        <v>1745</v>
      </c>
      <c r="F901">
        <v>2291</v>
      </c>
      <c r="Q901">
        <v>0</v>
      </c>
      <c r="R901">
        <v>173782</v>
      </c>
    </row>
    <row r="902" spans="5:18">
      <c r="E902" t="s">
        <v>1746</v>
      </c>
      <c r="F902">
        <v>2292</v>
      </c>
      <c r="Q902">
        <v>0</v>
      </c>
      <c r="R902">
        <v>173783</v>
      </c>
    </row>
    <row r="903" spans="5:18">
      <c r="E903" t="s">
        <v>1747</v>
      </c>
      <c r="F903">
        <v>2293</v>
      </c>
      <c r="Q903">
        <v>0</v>
      </c>
      <c r="R903">
        <v>173784</v>
      </c>
    </row>
    <row r="904" spans="5:18">
      <c r="E904" t="s">
        <v>1748</v>
      </c>
      <c r="F904">
        <v>2294</v>
      </c>
      <c r="Q904">
        <v>0</v>
      </c>
      <c r="R904">
        <v>173785</v>
      </c>
    </row>
    <row r="905" spans="5:18">
      <c r="E905" t="s">
        <v>1749</v>
      </c>
      <c r="F905">
        <v>2295</v>
      </c>
      <c r="Q905">
        <v>0</v>
      </c>
      <c r="R905">
        <v>173786</v>
      </c>
    </row>
    <row r="906" spans="5:18">
      <c r="E906" t="s">
        <v>1750</v>
      </c>
      <c r="F906">
        <v>2296</v>
      </c>
      <c r="Q906">
        <v>0</v>
      </c>
      <c r="R906">
        <v>173787</v>
      </c>
    </row>
    <row r="907" spans="5:18">
      <c r="E907" t="s">
        <v>1751</v>
      </c>
      <c r="F907">
        <v>2297</v>
      </c>
      <c r="Q907">
        <v>0</v>
      </c>
      <c r="R907">
        <v>173788</v>
      </c>
    </row>
    <row r="908" spans="5:18">
      <c r="E908" t="s">
        <v>1752</v>
      </c>
      <c r="F908">
        <v>2298</v>
      </c>
      <c r="Q908">
        <v>0</v>
      </c>
      <c r="R908">
        <v>173789</v>
      </c>
    </row>
    <row r="909" spans="5:18">
      <c r="E909" t="s">
        <v>1753</v>
      </c>
      <c r="F909">
        <v>2299</v>
      </c>
      <c r="Q909">
        <v>0</v>
      </c>
      <c r="R909">
        <v>173790</v>
      </c>
    </row>
    <row r="910" spans="5:18">
      <c r="E910" t="s">
        <v>1754</v>
      </c>
      <c r="F910">
        <v>2300</v>
      </c>
      <c r="Q910">
        <v>0</v>
      </c>
      <c r="R910">
        <v>173791</v>
      </c>
    </row>
    <row r="911" spans="5:18">
      <c r="E911" t="s">
        <v>1755</v>
      </c>
      <c r="F911">
        <v>2301</v>
      </c>
      <c r="Q911">
        <v>0</v>
      </c>
      <c r="R911">
        <v>173792</v>
      </c>
    </row>
    <row r="912" spans="5:18">
      <c r="E912" t="s">
        <v>978</v>
      </c>
      <c r="F912">
        <v>2302</v>
      </c>
      <c r="Q912">
        <v>0</v>
      </c>
      <c r="R912">
        <v>173793</v>
      </c>
    </row>
    <row r="913" spans="5:18">
      <c r="E913" t="s">
        <v>1756</v>
      </c>
      <c r="F913">
        <v>2303</v>
      </c>
      <c r="Q913">
        <v>0</v>
      </c>
      <c r="R913">
        <v>173794</v>
      </c>
    </row>
    <row r="914" spans="5:18">
      <c r="E914" t="s">
        <v>1757</v>
      </c>
      <c r="F914">
        <v>2304</v>
      </c>
      <c r="Q914">
        <v>0</v>
      </c>
      <c r="R914">
        <v>173795</v>
      </c>
    </row>
    <row r="915" spans="5:18">
      <c r="E915" t="s">
        <v>1758</v>
      </c>
      <c r="F915">
        <v>2305</v>
      </c>
      <c r="Q915">
        <v>0</v>
      </c>
      <c r="R915">
        <v>173796</v>
      </c>
    </row>
    <row r="916" spans="5:18">
      <c r="E916" t="s">
        <v>1759</v>
      </c>
      <c r="F916">
        <v>2306</v>
      </c>
      <c r="Q916">
        <v>0</v>
      </c>
      <c r="R916">
        <v>173797</v>
      </c>
    </row>
    <row r="917" spans="5:18">
      <c r="E917" t="s">
        <v>1760</v>
      </c>
      <c r="F917">
        <v>2307</v>
      </c>
      <c r="Q917">
        <v>0</v>
      </c>
      <c r="R917">
        <v>173798</v>
      </c>
    </row>
    <row r="918" spans="5:18">
      <c r="E918" t="s">
        <v>1761</v>
      </c>
      <c r="F918">
        <v>2308</v>
      </c>
      <c r="Q918">
        <v>0</v>
      </c>
      <c r="R918">
        <v>173799</v>
      </c>
    </row>
    <row r="919" spans="5:18">
      <c r="E919" t="s">
        <v>1762</v>
      </c>
      <c r="F919">
        <v>2309</v>
      </c>
      <c r="Q919">
        <v>0</v>
      </c>
      <c r="R919">
        <v>173800</v>
      </c>
    </row>
    <row r="920" spans="5:18">
      <c r="E920" t="s">
        <v>851</v>
      </c>
      <c r="F920">
        <v>2310</v>
      </c>
      <c r="Q920">
        <v>0</v>
      </c>
      <c r="R920">
        <v>173801</v>
      </c>
    </row>
    <row r="921" spans="5:18">
      <c r="E921" t="s">
        <v>980</v>
      </c>
      <c r="F921">
        <v>2311</v>
      </c>
      <c r="Q921">
        <v>0</v>
      </c>
      <c r="R921">
        <v>173802</v>
      </c>
    </row>
    <row r="922" spans="5:18">
      <c r="E922" t="s">
        <v>1763</v>
      </c>
      <c r="F922">
        <v>2312</v>
      </c>
      <c r="Q922">
        <v>0</v>
      </c>
      <c r="R922">
        <v>173803</v>
      </c>
    </row>
    <row r="923" spans="5:18">
      <c r="E923" t="s">
        <v>1764</v>
      </c>
      <c r="F923">
        <v>2313</v>
      </c>
      <c r="Q923">
        <v>0</v>
      </c>
      <c r="R923">
        <v>173804</v>
      </c>
    </row>
    <row r="924" spans="5:18">
      <c r="E924" t="s">
        <v>1765</v>
      </c>
      <c r="F924">
        <v>2314</v>
      </c>
      <c r="Q924">
        <v>0</v>
      </c>
      <c r="R924">
        <v>173805</v>
      </c>
    </row>
    <row r="925" spans="5:18">
      <c r="E925">
        <v>0</v>
      </c>
      <c r="F925">
        <v>109955</v>
      </c>
      <c r="Q925">
        <v>0</v>
      </c>
      <c r="R925">
        <v>173806</v>
      </c>
    </row>
    <row r="926" spans="5:18">
      <c r="E926">
        <v>0</v>
      </c>
      <c r="F926">
        <v>109956</v>
      </c>
      <c r="Q926">
        <v>0</v>
      </c>
      <c r="R926">
        <v>173807</v>
      </c>
    </row>
    <row r="927" spans="5:18">
      <c r="E927">
        <v>0</v>
      </c>
      <c r="F927">
        <v>109957</v>
      </c>
      <c r="Q927">
        <v>0</v>
      </c>
      <c r="R927">
        <v>173808</v>
      </c>
    </row>
    <row r="928" spans="5:18">
      <c r="E928">
        <v>0</v>
      </c>
      <c r="F928">
        <v>109958</v>
      </c>
      <c r="Q928">
        <v>0</v>
      </c>
      <c r="R928">
        <v>173809</v>
      </c>
    </row>
    <row r="929" spans="5:18">
      <c r="E929">
        <v>0</v>
      </c>
      <c r="F929">
        <v>109959</v>
      </c>
      <c r="Q929">
        <v>0</v>
      </c>
      <c r="R929">
        <v>173810</v>
      </c>
    </row>
    <row r="930" spans="5:18">
      <c r="E930">
        <v>0</v>
      </c>
      <c r="F930">
        <v>109960</v>
      </c>
      <c r="Q930">
        <v>0</v>
      </c>
      <c r="R930">
        <v>173811</v>
      </c>
    </row>
    <row r="931" spans="5:18">
      <c r="E931">
        <v>250701.68</v>
      </c>
      <c r="F931">
        <v>109961</v>
      </c>
      <c r="Q931">
        <v>0</v>
      </c>
      <c r="R931">
        <v>173812</v>
      </c>
    </row>
    <row r="932" spans="5:18">
      <c r="E932">
        <v>0</v>
      </c>
      <c r="F932">
        <v>109962</v>
      </c>
      <c r="Q932">
        <v>0</v>
      </c>
      <c r="R932">
        <v>173813</v>
      </c>
    </row>
    <row r="933" spans="5:18">
      <c r="E933">
        <v>0</v>
      </c>
      <c r="F933">
        <v>109963</v>
      </c>
      <c r="Q933">
        <v>0</v>
      </c>
      <c r="R933">
        <v>173814</v>
      </c>
    </row>
    <row r="934" spans="5:18">
      <c r="E934">
        <v>0</v>
      </c>
      <c r="F934">
        <v>109964</v>
      </c>
      <c r="Q934">
        <v>0</v>
      </c>
      <c r="R934">
        <v>173815</v>
      </c>
    </row>
    <row r="935" spans="5:18">
      <c r="E935">
        <v>0</v>
      </c>
      <c r="F935">
        <v>109965</v>
      </c>
      <c r="Q935">
        <v>0</v>
      </c>
      <c r="R935">
        <v>173816</v>
      </c>
    </row>
    <row r="936" spans="5:18">
      <c r="E936">
        <v>0</v>
      </c>
      <c r="F936">
        <v>109966</v>
      </c>
      <c r="Q936">
        <v>0</v>
      </c>
      <c r="R936">
        <v>173817</v>
      </c>
    </row>
    <row r="937" spans="5:18">
      <c r="E937">
        <v>0</v>
      </c>
      <c r="F937">
        <v>109967</v>
      </c>
      <c r="Q937">
        <v>0</v>
      </c>
      <c r="R937">
        <v>173818</v>
      </c>
    </row>
    <row r="938" spans="5:18">
      <c r="E938">
        <v>0</v>
      </c>
      <c r="F938">
        <v>109968</v>
      </c>
      <c r="Q938">
        <v>0</v>
      </c>
      <c r="R938">
        <v>173819</v>
      </c>
    </row>
    <row r="939" spans="5:18">
      <c r="E939">
        <v>0</v>
      </c>
      <c r="F939">
        <v>109969</v>
      </c>
      <c r="Q939">
        <v>0</v>
      </c>
      <c r="R939">
        <v>173820</v>
      </c>
    </row>
    <row r="940" spans="5:18">
      <c r="E940">
        <v>0</v>
      </c>
      <c r="F940">
        <v>109970</v>
      </c>
      <c r="Q940">
        <v>0</v>
      </c>
      <c r="R940">
        <v>173821</v>
      </c>
    </row>
    <row r="941" spans="5:18">
      <c r="E941">
        <v>0</v>
      </c>
      <c r="F941">
        <v>109971</v>
      </c>
      <c r="Q941">
        <v>0</v>
      </c>
      <c r="R941">
        <v>173822</v>
      </c>
    </row>
    <row r="942" spans="5:18">
      <c r="E942">
        <v>0</v>
      </c>
      <c r="F942">
        <v>109972</v>
      </c>
      <c r="Q942">
        <v>0</v>
      </c>
      <c r="R942">
        <v>173823</v>
      </c>
    </row>
    <row r="943" spans="5:18">
      <c r="E943">
        <v>0</v>
      </c>
      <c r="F943">
        <v>109973</v>
      </c>
      <c r="Q943">
        <v>0</v>
      </c>
      <c r="R943">
        <v>173824</v>
      </c>
    </row>
    <row r="944" spans="5:18">
      <c r="E944">
        <v>0</v>
      </c>
      <c r="F944">
        <v>109974</v>
      </c>
      <c r="Q944">
        <v>0</v>
      </c>
      <c r="R944">
        <v>173825</v>
      </c>
    </row>
    <row r="945" spans="5:18">
      <c r="E945">
        <v>0</v>
      </c>
      <c r="F945">
        <v>109975</v>
      </c>
      <c r="Q945">
        <v>0</v>
      </c>
      <c r="R945">
        <v>173826</v>
      </c>
    </row>
    <row r="946" spans="5:18">
      <c r="E946">
        <v>0</v>
      </c>
      <c r="F946">
        <v>109976</v>
      </c>
      <c r="Q946">
        <v>0</v>
      </c>
      <c r="R946">
        <v>173827</v>
      </c>
    </row>
    <row r="947" spans="5:18">
      <c r="E947">
        <v>0</v>
      </c>
      <c r="F947">
        <v>109977</v>
      </c>
      <c r="Q947">
        <v>0</v>
      </c>
      <c r="R947">
        <v>173828</v>
      </c>
    </row>
    <row r="948" spans="5:18">
      <c r="E948">
        <v>0</v>
      </c>
      <c r="F948">
        <v>109978</v>
      </c>
      <c r="Q948">
        <v>0</v>
      </c>
      <c r="R948">
        <v>173829</v>
      </c>
    </row>
    <row r="949" spans="5:18">
      <c r="E949">
        <v>0</v>
      </c>
      <c r="F949">
        <v>109979</v>
      </c>
      <c r="Q949">
        <v>0</v>
      </c>
      <c r="R949">
        <v>173830</v>
      </c>
    </row>
    <row r="950" spans="5:18">
      <c r="E950">
        <v>0</v>
      </c>
      <c r="F950">
        <v>109980</v>
      </c>
      <c r="Q950">
        <v>0</v>
      </c>
      <c r="R950">
        <v>173831</v>
      </c>
    </row>
    <row r="951" spans="5:18">
      <c r="E951">
        <v>0</v>
      </c>
      <c r="F951">
        <v>109981</v>
      </c>
      <c r="Q951">
        <v>0</v>
      </c>
      <c r="R951">
        <v>173832</v>
      </c>
    </row>
    <row r="952" spans="5:18">
      <c r="E952">
        <v>0</v>
      </c>
      <c r="F952">
        <v>109982</v>
      </c>
      <c r="Q952">
        <v>0</v>
      </c>
      <c r="R952">
        <v>173833</v>
      </c>
    </row>
    <row r="953" spans="5:18">
      <c r="E953">
        <v>0</v>
      </c>
      <c r="F953">
        <v>109983</v>
      </c>
      <c r="Q953">
        <v>0</v>
      </c>
      <c r="R953">
        <v>173834</v>
      </c>
    </row>
    <row r="954" spans="5:18">
      <c r="E954">
        <v>0</v>
      </c>
      <c r="F954">
        <v>109984</v>
      </c>
      <c r="Q954">
        <v>0</v>
      </c>
      <c r="R954">
        <v>173835</v>
      </c>
    </row>
    <row r="955" spans="5:18">
      <c r="E955">
        <v>0</v>
      </c>
      <c r="F955">
        <v>109985</v>
      </c>
      <c r="Q955">
        <v>0</v>
      </c>
      <c r="R955">
        <v>173836</v>
      </c>
    </row>
    <row r="956" spans="5:18">
      <c r="E956">
        <v>0</v>
      </c>
      <c r="F956">
        <v>109986</v>
      </c>
      <c r="Q956">
        <v>0</v>
      </c>
      <c r="R956">
        <v>173837</v>
      </c>
    </row>
    <row r="957" spans="5:18">
      <c r="E957">
        <v>0</v>
      </c>
      <c r="F957">
        <v>109987</v>
      </c>
      <c r="Q957">
        <v>0</v>
      </c>
      <c r="R957">
        <v>173838</v>
      </c>
    </row>
    <row r="958" spans="5:18">
      <c r="E958">
        <v>0</v>
      </c>
      <c r="F958">
        <v>109988</v>
      </c>
      <c r="Q958">
        <v>0</v>
      </c>
      <c r="R958">
        <v>173839</v>
      </c>
    </row>
    <row r="959" spans="5:18">
      <c r="E959">
        <v>0</v>
      </c>
      <c r="F959">
        <v>109989</v>
      </c>
      <c r="Q959">
        <v>0</v>
      </c>
      <c r="R959">
        <v>173840</v>
      </c>
    </row>
    <row r="960" spans="5:18">
      <c r="E960">
        <v>0</v>
      </c>
      <c r="F960">
        <v>109990</v>
      </c>
      <c r="Q960">
        <v>0</v>
      </c>
      <c r="R960">
        <v>173841</v>
      </c>
    </row>
    <row r="961" spans="5:18">
      <c r="E961">
        <v>0</v>
      </c>
      <c r="F961">
        <v>109991</v>
      </c>
      <c r="Q961">
        <v>0</v>
      </c>
      <c r="R961">
        <v>173842</v>
      </c>
    </row>
    <row r="962" spans="5:18">
      <c r="E962">
        <v>0</v>
      </c>
      <c r="F962">
        <v>109992</v>
      </c>
      <c r="Q962">
        <v>0</v>
      </c>
      <c r="R962">
        <v>173843</v>
      </c>
    </row>
    <row r="963" spans="5:18">
      <c r="E963">
        <v>0</v>
      </c>
      <c r="F963">
        <v>109993</v>
      </c>
      <c r="Q963">
        <v>0</v>
      </c>
      <c r="R963">
        <v>173844</v>
      </c>
    </row>
    <row r="964" spans="5:18">
      <c r="E964">
        <v>0</v>
      </c>
      <c r="F964">
        <v>109994</v>
      </c>
      <c r="Q964">
        <v>0</v>
      </c>
      <c r="R964">
        <v>173845</v>
      </c>
    </row>
    <row r="965" spans="5:18">
      <c r="E965">
        <v>0</v>
      </c>
      <c r="F965">
        <v>109995</v>
      </c>
      <c r="Q965">
        <v>0</v>
      </c>
      <c r="R965">
        <v>173846</v>
      </c>
    </row>
    <row r="966" spans="5:18">
      <c r="E966">
        <v>0</v>
      </c>
      <c r="F966">
        <v>109996</v>
      </c>
      <c r="Q966">
        <v>0</v>
      </c>
      <c r="R966">
        <v>173847</v>
      </c>
    </row>
    <row r="967" spans="5:18">
      <c r="E967">
        <v>0</v>
      </c>
      <c r="F967">
        <v>109997</v>
      </c>
      <c r="Q967">
        <v>0</v>
      </c>
      <c r="R967">
        <v>173848</v>
      </c>
    </row>
    <row r="968" spans="5:18">
      <c r="E968">
        <v>0</v>
      </c>
      <c r="F968">
        <v>109998</v>
      </c>
      <c r="Q968">
        <v>0</v>
      </c>
      <c r="R968">
        <v>173849</v>
      </c>
    </row>
    <row r="969" spans="5:18">
      <c r="E969">
        <v>0</v>
      </c>
      <c r="F969">
        <v>109999</v>
      </c>
      <c r="Q969">
        <v>0</v>
      </c>
      <c r="R969">
        <v>173850</v>
      </c>
    </row>
    <row r="970" spans="5:18">
      <c r="E970">
        <v>0</v>
      </c>
      <c r="F970">
        <v>110000</v>
      </c>
      <c r="Q970">
        <v>0</v>
      </c>
      <c r="R970">
        <v>173851</v>
      </c>
    </row>
    <row r="971" spans="5:18">
      <c r="E971">
        <v>0</v>
      </c>
      <c r="F971">
        <v>110001</v>
      </c>
      <c r="Q971">
        <v>0</v>
      </c>
      <c r="R971">
        <v>173852</v>
      </c>
    </row>
    <row r="972" spans="5:18">
      <c r="E972">
        <v>0</v>
      </c>
      <c r="F972">
        <v>110002</v>
      </c>
      <c r="Q972">
        <v>0</v>
      </c>
      <c r="R972">
        <v>173853</v>
      </c>
    </row>
    <row r="973" spans="5:18">
      <c r="E973">
        <v>0</v>
      </c>
      <c r="F973">
        <v>110003</v>
      </c>
      <c r="Q973">
        <v>0</v>
      </c>
      <c r="R973">
        <v>173854</v>
      </c>
    </row>
    <row r="974" spans="5:18">
      <c r="E974">
        <v>0</v>
      </c>
      <c r="F974">
        <v>110004</v>
      </c>
      <c r="Q974">
        <v>0</v>
      </c>
      <c r="R974">
        <v>173855</v>
      </c>
    </row>
    <row r="975" spans="5:18">
      <c r="E975">
        <v>0</v>
      </c>
      <c r="F975">
        <v>110005</v>
      </c>
      <c r="Q975">
        <v>0</v>
      </c>
      <c r="R975">
        <v>173856</v>
      </c>
    </row>
    <row r="976" spans="5:18">
      <c r="E976">
        <v>0</v>
      </c>
      <c r="F976">
        <v>110006</v>
      </c>
      <c r="Q976">
        <v>0</v>
      </c>
      <c r="R976">
        <v>173857</v>
      </c>
    </row>
    <row r="977" spans="5:18">
      <c r="E977">
        <v>0</v>
      </c>
      <c r="F977">
        <v>110007</v>
      </c>
      <c r="Q977">
        <v>0</v>
      </c>
      <c r="R977">
        <v>173858</v>
      </c>
    </row>
    <row r="978" spans="5:18">
      <c r="E978">
        <v>0</v>
      </c>
      <c r="F978">
        <v>110008</v>
      </c>
      <c r="Q978">
        <v>0</v>
      </c>
      <c r="R978">
        <v>173859</v>
      </c>
    </row>
    <row r="979" spans="5:18">
      <c r="E979">
        <v>0</v>
      </c>
      <c r="F979">
        <v>110009</v>
      </c>
      <c r="Q979">
        <v>0</v>
      </c>
      <c r="R979">
        <v>173860</v>
      </c>
    </row>
    <row r="980" spans="5:18">
      <c r="E980">
        <v>0</v>
      </c>
      <c r="F980">
        <v>110010</v>
      </c>
      <c r="Q980">
        <v>0</v>
      </c>
      <c r="R980">
        <v>173861</v>
      </c>
    </row>
    <row r="981" spans="5:18">
      <c r="E981">
        <v>0</v>
      </c>
      <c r="F981">
        <v>110011</v>
      </c>
      <c r="Q981">
        <v>0</v>
      </c>
      <c r="R981">
        <v>173862</v>
      </c>
    </row>
    <row r="982" spans="5:18">
      <c r="E982">
        <v>0</v>
      </c>
      <c r="F982">
        <v>110012</v>
      </c>
      <c r="Q982">
        <v>0</v>
      </c>
      <c r="R982">
        <v>173863</v>
      </c>
    </row>
    <row r="983" spans="5:18">
      <c r="E983">
        <v>0</v>
      </c>
      <c r="F983">
        <v>110013</v>
      </c>
      <c r="Q983">
        <v>0</v>
      </c>
      <c r="R983">
        <v>173864</v>
      </c>
    </row>
    <row r="984" spans="5:18">
      <c r="E984">
        <v>0</v>
      </c>
      <c r="F984">
        <v>110014</v>
      </c>
      <c r="Q984">
        <v>0</v>
      </c>
      <c r="R984">
        <v>173865</v>
      </c>
    </row>
    <row r="985" spans="5:18">
      <c r="E985">
        <v>0</v>
      </c>
      <c r="F985">
        <v>110015</v>
      </c>
      <c r="Q985">
        <v>0</v>
      </c>
      <c r="R985">
        <v>173866</v>
      </c>
    </row>
    <row r="986" spans="5:18">
      <c r="E986">
        <v>0</v>
      </c>
      <c r="F986">
        <v>110016</v>
      </c>
      <c r="Q986">
        <v>0</v>
      </c>
      <c r="R986">
        <v>173867</v>
      </c>
    </row>
    <row r="987" spans="5:18">
      <c r="E987">
        <v>0</v>
      </c>
      <c r="F987">
        <v>110017</v>
      </c>
      <c r="Q987">
        <v>0</v>
      </c>
      <c r="R987">
        <v>173868</v>
      </c>
    </row>
    <row r="988" spans="5:18">
      <c r="E988">
        <v>0</v>
      </c>
      <c r="F988">
        <v>110018</v>
      </c>
      <c r="Q988">
        <v>0</v>
      </c>
      <c r="R988">
        <v>173869</v>
      </c>
    </row>
    <row r="989" spans="5:18">
      <c r="E989">
        <v>0</v>
      </c>
      <c r="F989">
        <v>110019</v>
      </c>
      <c r="Q989">
        <v>0</v>
      </c>
      <c r="R989">
        <v>173870</v>
      </c>
    </row>
    <row r="990" spans="5:18">
      <c r="E990">
        <v>0</v>
      </c>
      <c r="F990">
        <v>110020</v>
      </c>
      <c r="Q990">
        <v>0</v>
      </c>
      <c r="R990">
        <v>173871</v>
      </c>
    </row>
    <row r="991" spans="5:18">
      <c r="E991">
        <v>0</v>
      </c>
      <c r="F991">
        <v>110021</v>
      </c>
      <c r="Q991">
        <v>0</v>
      </c>
      <c r="R991">
        <v>173872</v>
      </c>
    </row>
    <row r="992" spans="5:18">
      <c r="E992">
        <v>0</v>
      </c>
      <c r="F992">
        <v>110022</v>
      </c>
      <c r="Q992">
        <v>0</v>
      </c>
      <c r="R992">
        <v>173873</v>
      </c>
    </row>
    <row r="993" spans="5:18">
      <c r="E993">
        <v>0</v>
      </c>
      <c r="F993">
        <v>110023</v>
      </c>
      <c r="Q993">
        <v>0</v>
      </c>
      <c r="R993">
        <v>173874</v>
      </c>
    </row>
    <row r="994" spans="5:18">
      <c r="E994">
        <v>0</v>
      </c>
      <c r="F994">
        <v>110024</v>
      </c>
      <c r="Q994">
        <v>0</v>
      </c>
      <c r="R994">
        <v>173875</v>
      </c>
    </row>
    <row r="995" spans="5:18">
      <c r="E995">
        <v>0</v>
      </c>
      <c r="F995">
        <v>110025</v>
      </c>
      <c r="Q995">
        <v>0</v>
      </c>
      <c r="R995">
        <v>173876</v>
      </c>
    </row>
    <row r="996" spans="5:18">
      <c r="E996">
        <v>0</v>
      </c>
      <c r="F996">
        <v>110026</v>
      </c>
      <c r="Q996">
        <v>0</v>
      </c>
      <c r="R996">
        <v>173877</v>
      </c>
    </row>
    <row r="997" spans="5:18">
      <c r="E997">
        <v>0</v>
      </c>
      <c r="F997">
        <v>110027</v>
      </c>
      <c r="Q997">
        <v>0</v>
      </c>
      <c r="R997">
        <v>173878</v>
      </c>
    </row>
    <row r="998" spans="5:18">
      <c r="E998">
        <v>0</v>
      </c>
      <c r="F998">
        <v>110028</v>
      </c>
      <c r="Q998">
        <v>0</v>
      </c>
      <c r="R998">
        <v>173879</v>
      </c>
    </row>
    <row r="999" spans="5:18">
      <c r="E999">
        <v>0</v>
      </c>
      <c r="F999">
        <v>110029</v>
      </c>
      <c r="Q999">
        <v>0</v>
      </c>
      <c r="R999">
        <v>173880</v>
      </c>
    </row>
    <row r="1000" spans="5:18">
      <c r="E1000">
        <v>0</v>
      </c>
      <c r="F1000">
        <v>110030</v>
      </c>
      <c r="Q1000">
        <v>0</v>
      </c>
      <c r="R1000">
        <v>173881</v>
      </c>
    </row>
    <row r="1001" spans="5:18">
      <c r="E1001">
        <v>0</v>
      </c>
      <c r="F1001">
        <v>110031</v>
      </c>
      <c r="Q1001">
        <v>0</v>
      </c>
      <c r="R1001">
        <v>173882</v>
      </c>
    </row>
    <row r="1002" spans="5:18">
      <c r="E1002">
        <v>0</v>
      </c>
      <c r="F1002">
        <v>110032</v>
      </c>
      <c r="Q1002">
        <v>0</v>
      </c>
      <c r="R1002">
        <v>173883</v>
      </c>
    </row>
    <row r="1003" spans="5:18">
      <c r="E1003">
        <v>0</v>
      </c>
      <c r="F1003">
        <v>110033</v>
      </c>
      <c r="Q1003">
        <v>0</v>
      </c>
      <c r="R1003">
        <v>173884</v>
      </c>
    </row>
    <row r="1004" spans="5:18">
      <c r="E1004">
        <v>0</v>
      </c>
      <c r="F1004">
        <v>110034</v>
      </c>
      <c r="Q1004">
        <v>0</v>
      </c>
      <c r="R1004">
        <v>173885</v>
      </c>
    </row>
    <row r="1005" spans="5:18">
      <c r="E1005">
        <v>0</v>
      </c>
      <c r="F1005">
        <v>110035</v>
      </c>
      <c r="Q1005">
        <v>0</v>
      </c>
      <c r="R1005">
        <v>173886</v>
      </c>
    </row>
    <row r="1006" spans="5:18">
      <c r="E1006">
        <v>0</v>
      </c>
      <c r="F1006">
        <v>110036</v>
      </c>
      <c r="Q1006">
        <v>0</v>
      </c>
      <c r="R1006">
        <v>173887</v>
      </c>
    </row>
    <row r="1007" spans="5:18">
      <c r="E1007">
        <v>0</v>
      </c>
      <c r="F1007">
        <v>110037</v>
      </c>
      <c r="Q1007">
        <v>0</v>
      </c>
      <c r="R1007">
        <v>173888</v>
      </c>
    </row>
    <row r="1008" spans="5:18">
      <c r="E1008">
        <v>0</v>
      </c>
      <c r="F1008">
        <v>110038</v>
      </c>
      <c r="Q1008">
        <v>0</v>
      </c>
      <c r="R1008">
        <v>173889</v>
      </c>
    </row>
    <row r="1009" spans="5:18">
      <c r="E1009">
        <v>0</v>
      </c>
      <c r="F1009">
        <v>110039</v>
      </c>
      <c r="Q1009">
        <v>0</v>
      </c>
      <c r="R1009">
        <v>173890</v>
      </c>
    </row>
    <row r="1010" spans="5:18">
      <c r="E1010">
        <v>0</v>
      </c>
      <c r="F1010">
        <v>110040</v>
      </c>
      <c r="Q1010">
        <v>0</v>
      </c>
      <c r="R1010">
        <v>173891</v>
      </c>
    </row>
    <row r="1011" spans="5:18">
      <c r="E1011">
        <v>0</v>
      </c>
      <c r="F1011">
        <v>110041</v>
      </c>
      <c r="Q1011">
        <v>0</v>
      </c>
      <c r="R1011">
        <v>173892</v>
      </c>
    </row>
    <row r="1012" spans="5:18">
      <c r="E1012">
        <v>0</v>
      </c>
      <c r="F1012">
        <v>110042</v>
      </c>
      <c r="Q1012">
        <v>0</v>
      </c>
      <c r="R1012">
        <v>173893</v>
      </c>
    </row>
    <row r="1013" spans="5:18">
      <c r="E1013">
        <v>0</v>
      </c>
      <c r="F1013">
        <v>110043</v>
      </c>
      <c r="Q1013">
        <v>0</v>
      </c>
      <c r="R1013">
        <v>173894</v>
      </c>
    </row>
    <row r="1014" spans="5:18">
      <c r="E1014">
        <v>0</v>
      </c>
      <c r="F1014">
        <v>110044</v>
      </c>
      <c r="Q1014">
        <v>0</v>
      </c>
      <c r="R1014">
        <v>173895</v>
      </c>
    </row>
    <row r="1015" spans="5:18">
      <c r="E1015">
        <v>0</v>
      </c>
      <c r="F1015">
        <v>110045</v>
      </c>
      <c r="Q1015">
        <v>0</v>
      </c>
      <c r="R1015">
        <v>173896</v>
      </c>
    </row>
    <row r="1016" spans="5:18">
      <c r="E1016">
        <v>0</v>
      </c>
      <c r="F1016">
        <v>110046</v>
      </c>
      <c r="Q1016">
        <v>0</v>
      </c>
      <c r="R1016">
        <v>173897</v>
      </c>
    </row>
    <row r="1017" spans="5:18">
      <c r="E1017">
        <v>0</v>
      </c>
      <c r="F1017">
        <v>110047</v>
      </c>
      <c r="Q1017">
        <v>0</v>
      </c>
      <c r="R1017">
        <v>173898</v>
      </c>
    </row>
    <row r="1018" spans="5:18">
      <c r="E1018">
        <v>0</v>
      </c>
      <c r="F1018">
        <v>110048</v>
      </c>
      <c r="Q1018">
        <v>0</v>
      </c>
      <c r="R1018">
        <v>173899</v>
      </c>
    </row>
    <row r="1019" spans="5:18">
      <c r="E1019">
        <v>0</v>
      </c>
      <c r="F1019">
        <v>110049</v>
      </c>
      <c r="Q1019">
        <v>0</v>
      </c>
      <c r="R1019">
        <v>173900</v>
      </c>
    </row>
    <row r="1020" spans="5:18">
      <c r="E1020">
        <v>0</v>
      </c>
      <c r="F1020">
        <v>110050</v>
      </c>
      <c r="Q1020">
        <v>0</v>
      </c>
      <c r="R1020">
        <v>173901</v>
      </c>
    </row>
    <row r="1021" spans="5:18">
      <c r="E1021">
        <v>0</v>
      </c>
      <c r="F1021">
        <v>110051</v>
      </c>
      <c r="Q1021">
        <v>0</v>
      </c>
      <c r="R1021">
        <v>173902</v>
      </c>
    </row>
    <row r="1022" spans="5:18">
      <c r="E1022">
        <v>202500</v>
      </c>
      <c r="F1022">
        <v>110052</v>
      </c>
      <c r="Q1022">
        <v>0</v>
      </c>
      <c r="R1022">
        <v>173903</v>
      </c>
    </row>
    <row r="1023" spans="5:18">
      <c r="E1023">
        <v>33629.980000000003</v>
      </c>
      <c r="F1023">
        <v>110053</v>
      </c>
      <c r="Q1023">
        <v>0</v>
      </c>
      <c r="R1023">
        <v>173904</v>
      </c>
    </row>
    <row r="1024" spans="5:18">
      <c r="E1024">
        <v>11343</v>
      </c>
      <c r="F1024">
        <v>110054</v>
      </c>
      <c r="Q1024">
        <v>0</v>
      </c>
      <c r="R1024">
        <v>173905</v>
      </c>
    </row>
    <row r="1025" spans="5:18">
      <c r="E1025">
        <v>-0.05</v>
      </c>
      <c r="F1025">
        <v>110055</v>
      </c>
      <c r="Q1025">
        <v>0</v>
      </c>
      <c r="R1025">
        <v>173906</v>
      </c>
    </row>
    <row r="1026" spans="5:18">
      <c r="E1026">
        <v>0</v>
      </c>
      <c r="F1026">
        <v>110056</v>
      </c>
      <c r="Q1026">
        <v>0</v>
      </c>
      <c r="R1026">
        <v>173907</v>
      </c>
    </row>
    <row r="1027" spans="5:18">
      <c r="E1027">
        <v>0</v>
      </c>
      <c r="F1027">
        <v>110057</v>
      </c>
      <c r="Q1027">
        <v>0</v>
      </c>
      <c r="R1027">
        <v>173908</v>
      </c>
    </row>
    <row r="1028" spans="5:18">
      <c r="E1028">
        <v>0</v>
      </c>
      <c r="F1028">
        <v>110058</v>
      </c>
      <c r="Q1028">
        <v>0</v>
      </c>
      <c r="R1028">
        <v>173909</v>
      </c>
    </row>
    <row r="1029" spans="5:18">
      <c r="E1029">
        <v>0</v>
      </c>
      <c r="F1029">
        <v>110059</v>
      </c>
      <c r="Q1029">
        <v>0</v>
      </c>
      <c r="R1029">
        <v>173910</v>
      </c>
    </row>
    <row r="1030" spans="5:18">
      <c r="E1030">
        <v>0</v>
      </c>
      <c r="F1030">
        <v>110060</v>
      </c>
      <c r="Q1030">
        <v>0</v>
      </c>
      <c r="R1030">
        <v>173911</v>
      </c>
    </row>
    <row r="1031" spans="5:18">
      <c r="E1031">
        <v>0</v>
      </c>
      <c r="F1031">
        <v>110061</v>
      </c>
      <c r="Q1031">
        <v>0</v>
      </c>
      <c r="R1031">
        <v>173912</v>
      </c>
    </row>
    <row r="1032" spans="5:18">
      <c r="E1032">
        <v>0</v>
      </c>
      <c r="F1032">
        <v>110062</v>
      </c>
      <c r="Q1032">
        <v>0</v>
      </c>
      <c r="R1032">
        <v>173913</v>
      </c>
    </row>
    <row r="1033" spans="5:18">
      <c r="E1033">
        <v>0</v>
      </c>
      <c r="F1033">
        <v>110063</v>
      </c>
      <c r="Q1033">
        <v>0</v>
      </c>
      <c r="R1033">
        <v>173914</v>
      </c>
    </row>
    <row r="1034" spans="5:18">
      <c r="E1034">
        <v>0</v>
      </c>
      <c r="F1034">
        <v>110064</v>
      </c>
      <c r="Q1034">
        <v>0</v>
      </c>
      <c r="R1034">
        <v>173915</v>
      </c>
    </row>
    <row r="1035" spans="5:18">
      <c r="E1035">
        <v>0</v>
      </c>
      <c r="F1035">
        <v>110065</v>
      </c>
      <c r="Q1035">
        <v>0</v>
      </c>
      <c r="R1035">
        <v>173916</v>
      </c>
    </row>
    <row r="1036" spans="5:18">
      <c r="E1036">
        <v>0</v>
      </c>
      <c r="F1036">
        <v>110066</v>
      </c>
      <c r="Q1036">
        <v>0</v>
      </c>
      <c r="R1036">
        <v>173917</v>
      </c>
    </row>
    <row r="1037" spans="5:18">
      <c r="E1037">
        <v>0</v>
      </c>
      <c r="F1037">
        <v>110067</v>
      </c>
      <c r="Q1037">
        <v>0</v>
      </c>
      <c r="R1037">
        <v>173918</v>
      </c>
    </row>
    <row r="1038" spans="5:18">
      <c r="E1038">
        <v>0</v>
      </c>
      <c r="F1038">
        <v>110068</v>
      </c>
      <c r="Q1038">
        <v>0</v>
      </c>
      <c r="R1038">
        <v>173919</v>
      </c>
    </row>
    <row r="1039" spans="5:18">
      <c r="E1039">
        <v>0</v>
      </c>
      <c r="F1039">
        <v>110069</v>
      </c>
      <c r="Q1039">
        <v>0</v>
      </c>
      <c r="R1039">
        <v>173920</v>
      </c>
    </row>
    <row r="1040" spans="5:18">
      <c r="E1040">
        <v>0</v>
      </c>
      <c r="F1040">
        <v>110070</v>
      </c>
      <c r="Q1040">
        <v>0</v>
      </c>
      <c r="R1040">
        <v>173921</v>
      </c>
    </row>
    <row r="1041" spans="5:18">
      <c r="E1041">
        <v>0</v>
      </c>
      <c r="F1041">
        <v>110071</v>
      </c>
      <c r="Q1041">
        <v>0</v>
      </c>
      <c r="R1041">
        <v>173922</v>
      </c>
    </row>
    <row r="1042" spans="5:18">
      <c r="E1042">
        <v>0</v>
      </c>
      <c r="F1042">
        <v>110072</v>
      </c>
      <c r="Q1042">
        <v>0</v>
      </c>
      <c r="R1042">
        <v>173923</v>
      </c>
    </row>
    <row r="1043" spans="5:18">
      <c r="E1043">
        <v>0</v>
      </c>
      <c r="F1043">
        <v>110073</v>
      </c>
      <c r="Q1043">
        <v>0</v>
      </c>
      <c r="R1043">
        <v>173924</v>
      </c>
    </row>
    <row r="1044" spans="5:18">
      <c r="E1044">
        <v>0</v>
      </c>
      <c r="F1044">
        <v>110074</v>
      </c>
      <c r="Q1044">
        <v>0</v>
      </c>
      <c r="R1044">
        <v>173925</v>
      </c>
    </row>
    <row r="1045" spans="5:18">
      <c r="E1045">
        <v>0</v>
      </c>
      <c r="F1045">
        <v>110075</v>
      </c>
      <c r="Q1045">
        <v>0</v>
      </c>
      <c r="R1045">
        <v>173926</v>
      </c>
    </row>
    <row r="1046" spans="5:18">
      <c r="E1046">
        <v>0</v>
      </c>
      <c r="F1046">
        <v>110076</v>
      </c>
      <c r="Q1046">
        <v>0</v>
      </c>
      <c r="R1046">
        <v>173927</v>
      </c>
    </row>
    <row r="1047" spans="5:18">
      <c r="E1047">
        <v>0</v>
      </c>
      <c r="F1047">
        <v>110077</v>
      </c>
      <c r="Q1047">
        <v>0</v>
      </c>
      <c r="R1047">
        <v>173928</v>
      </c>
    </row>
    <row r="1048" spans="5:18">
      <c r="E1048">
        <v>0</v>
      </c>
      <c r="F1048">
        <v>110078</v>
      </c>
      <c r="Q1048">
        <v>0</v>
      </c>
      <c r="R1048">
        <v>173929</v>
      </c>
    </row>
    <row r="1049" spans="5:18">
      <c r="E1049">
        <v>0</v>
      </c>
      <c r="F1049">
        <v>110079</v>
      </c>
      <c r="Q1049">
        <v>0</v>
      </c>
      <c r="R1049">
        <v>173930</v>
      </c>
    </row>
    <row r="1050" spans="5:18">
      <c r="E1050">
        <v>0</v>
      </c>
      <c r="F1050">
        <v>110080</v>
      </c>
      <c r="Q1050">
        <v>0</v>
      </c>
      <c r="R1050">
        <v>173931</v>
      </c>
    </row>
    <row r="1051" spans="5:18">
      <c r="E1051">
        <v>0</v>
      </c>
      <c r="F1051">
        <v>110081</v>
      </c>
      <c r="Q1051">
        <v>0</v>
      </c>
      <c r="R1051">
        <v>173932</v>
      </c>
    </row>
    <row r="1052" spans="5:18">
      <c r="E1052">
        <v>0</v>
      </c>
      <c r="F1052">
        <v>110082</v>
      </c>
      <c r="Q1052">
        <v>0</v>
      </c>
      <c r="R1052">
        <v>173933</v>
      </c>
    </row>
    <row r="1053" spans="5:18">
      <c r="E1053">
        <v>0</v>
      </c>
      <c r="F1053">
        <v>110083</v>
      </c>
      <c r="Q1053">
        <v>0</v>
      </c>
      <c r="R1053">
        <v>173934</v>
      </c>
    </row>
    <row r="1054" spans="5:18">
      <c r="E1054">
        <v>0</v>
      </c>
      <c r="F1054">
        <v>110084</v>
      </c>
      <c r="Q1054">
        <v>0</v>
      </c>
      <c r="R1054">
        <v>173935</v>
      </c>
    </row>
    <row r="1055" spans="5:18">
      <c r="E1055">
        <v>0</v>
      </c>
      <c r="F1055">
        <v>110085</v>
      </c>
      <c r="Q1055">
        <v>0</v>
      </c>
      <c r="R1055">
        <v>173936</v>
      </c>
    </row>
    <row r="1056" spans="5:18">
      <c r="E1056">
        <v>0</v>
      </c>
      <c r="F1056">
        <v>110086</v>
      </c>
      <c r="Q1056">
        <v>0</v>
      </c>
      <c r="R1056">
        <v>173937</v>
      </c>
    </row>
    <row r="1057" spans="5:18">
      <c r="E1057">
        <v>0</v>
      </c>
      <c r="F1057">
        <v>110087</v>
      </c>
      <c r="Q1057">
        <v>0</v>
      </c>
      <c r="R1057">
        <v>173938</v>
      </c>
    </row>
    <row r="1058" spans="5:18">
      <c r="E1058">
        <v>0</v>
      </c>
      <c r="F1058">
        <v>110088</v>
      </c>
      <c r="Q1058">
        <v>0</v>
      </c>
      <c r="R1058">
        <v>173939</v>
      </c>
    </row>
    <row r="1059" spans="5:18">
      <c r="E1059">
        <v>0</v>
      </c>
      <c r="F1059">
        <v>110089</v>
      </c>
      <c r="Q1059">
        <v>0</v>
      </c>
      <c r="R1059">
        <v>173940</v>
      </c>
    </row>
    <row r="1060" spans="5:18">
      <c r="E1060">
        <v>0</v>
      </c>
      <c r="F1060">
        <v>110090</v>
      </c>
      <c r="Q1060">
        <v>0</v>
      </c>
      <c r="R1060">
        <v>173941</v>
      </c>
    </row>
    <row r="1061" spans="5:18">
      <c r="E1061">
        <v>0</v>
      </c>
      <c r="F1061">
        <v>110091</v>
      </c>
      <c r="Q1061">
        <v>0</v>
      </c>
      <c r="R1061">
        <v>173942</v>
      </c>
    </row>
    <row r="1062" spans="5:18">
      <c r="E1062">
        <v>0</v>
      </c>
      <c r="F1062">
        <v>110092</v>
      </c>
      <c r="Q1062">
        <v>0</v>
      </c>
      <c r="R1062">
        <v>173943</v>
      </c>
    </row>
    <row r="1063" spans="5:18">
      <c r="E1063">
        <v>0</v>
      </c>
      <c r="F1063">
        <v>110093</v>
      </c>
      <c r="Q1063">
        <v>0</v>
      </c>
      <c r="R1063">
        <v>173944</v>
      </c>
    </row>
    <row r="1064" spans="5:18">
      <c r="E1064">
        <v>0</v>
      </c>
      <c r="F1064">
        <v>110094</v>
      </c>
      <c r="Q1064">
        <v>0</v>
      </c>
      <c r="R1064">
        <v>173945</v>
      </c>
    </row>
    <row r="1065" spans="5:18">
      <c r="E1065">
        <v>0</v>
      </c>
      <c r="F1065">
        <v>110095</v>
      </c>
      <c r="Q1065">
        <v>0</v>
      </c>
      <c r="R1065">
        <v>173946</v>
      </c>
    </row>
    <row r="1066" spans="5:18">
      <c r="E1066">
        <v>0</v>
      </c>
      <c r="F1066">
        <v>110096</v>
      </c>
      <c r="Q1066">
        <v>0</v>
      </c>
      <c r="R1066">
        <v>173947</v>
      </c>
    </row>
    <row r="1067" spans="5:18">
      <c r="E1067">
        <v>0</v>
      </c>
      <c r="F1067">
        <v>110097</v>
      </c>
      <c r="Q1067">
        <v>0</v>
      </c>
      <c r="R1067">
        <v>173948</v>
      </c>
    </row>
    <row r="1068" spans="5:18">
      <c r="E1068">
        <v>0</v>
      </c>
      <c r="F1068">
        <v>110098</v>
      </c>
      <c r="Q1068">
        <v>0</v>
      </c>
      <c r="R1068">
        <v>173949</v>
      </c>
    </row>
    <row r="1069" spans="5:18">
      <c r="E1069">
        <v>0</v>
      </c>
      <c r="F1069">
        <v>110099</v>
      </c>
      <c r="Q1069">
        <v>0</v>
      </c>
      <c r="R1069">
        <v>173950</v>
      </c>
    </row>
    <row r="1070" spans="5:18">
      <c r="E1070">
        <v>0</v>
      </c>
      <c r="F1070">
        <v>110100</v>
      </c>
      <c r="Q1070">
        <v>0</v>
      </c>
      <c r="R1070">
        <v>173951</v>
      </c>
    </row>
    <row r="1071" spans="5:18">
      <c r="E1071">
        <v>0</v>
      </c>
      <c r="F1071">
        <v>110101</v>
      </c>
      <c r="Q1071">
        <v>0</v>
      </c>
      <c r="R1071">
        <v>173952</v>
      </c>
    </row>
    <row r="1072" spans="5:18">
      <c r="E1072">
        <v>0</v>
      </c>
      <c r="F1072">
        <v>110102</v>
      </c>
      <c r="Q1072">
        <v>0</v>
      </c>
      <c r="R1072">
        <v>173953</v>
      </c>
    </row>
    <row r="1073" spans="5:18">
      <c r="E1073">
        <v>0</v>
      </c>
      <c r="F1073">
        <v>110103</v>
      </c>
      <c r="Q1073">
        <v>0</v>
      </c>
      <c r="R1073">
        <v>173954</v>
      </c>
    </row>
    <row r="1074" spans="5:18">
      <c r="E1074">
        <v>0</v>
      </c>
      <c r="F1074">
        <v>110104</v>
      </c>
      <c r="Q1074">
        <v>0</v>
      </c>
      <c r="R1074">
        <v>173955</v>
      </c>
    </row>
    <row r="1075" spans="5:18">
      <c r="E1075">
        <v>0</v>
      </c>
      <c r="F1075">
        <v>110105</v>
      </c>
      <c r="Q1075">
        <v>0</v>
      </c>
      <c r="R1075">
        <v>173956</v>
      </c>
    </row>
    <row r="1076" spans="5:18">
      <c r="E1076">
        <v>0</v>
      </c>
      <c r="F1076">
        <v>110106</v>
      </c>
      <c r="Q1076">
        <v>0</v>
      </c>
      <c r="R1076">
        <v>173957</v>
      </c>
    </row>
    <row r="1077" spans="5:18">
      <c r="E1077">
        <v>0</v>
      </c>
      <c r="F1077">
        <v>110107</v>
      </c>
      <c r="Q1077">
        <v>0</v>
      </c>
      <c r="R1077">
        <v>173958</v>
      </c>
    </row>
    <row r="1078" spans="5:18">
      <c r="E1078">
        <v>0</v>
      </c>
      <c r="F1078">
        <v>110108</v>
      </c>
      <c r="Q1078">
        <v>0</v>
      </c>
      <c r="R1078">
        <v>173959</v>
      </c>
    </row>
    <row r="1079" spans="5:18">
      <c r="E1079">
        <v>0</v>
      </c>
      <c r="F1079">
        <v>110109</v>
      </c>
      <c r="Q1079">
        <v>0</v>
      </c>
      <c r="R1079">
        <v>173960</v>
      </c>
    </row>
    <row r="1080" spans="5:18">
      <c r="E1080">
        <v>0</v>
      </c>
      <c r="F1080">
        <v>110110</v>
      </c>
      <c r="Q1080">
        <v>0</v>
      </c>
      <c r="R1080">
        <v>173961</v>
      </c>
    </row>
    <row r="1081" spans="5:18">
      <c r="E1081">
        <v>0</v>
      </c>
      <c r="F1081">
        <v>110111</v>
      </c>
      <c r="Q1081">
        <v>0</v>
      </c>
      <c r="R1081">
        <v>173962</v>
      </c>
    </row>
    <row r="1082" spans="5:18">
      <c r="E1082">
        <v>0</v>
      </c>
      <c r="F1082">
        <v>110112</v>
      </c>
      <c r="Q1082">
        <v>0</v>
      </c>
      <c r="R1082">
        <v>173963</v>
      </c>
    </row>
    <row r="1083" spans="5:18">
      <c r="E1083">
        <v>0</v>
      </c>
      <c r="F1083">
        <v>110113</v>
      </c>
      <c r="Q1083">
        <v>0</v>
      </c>
      <c r="R1083">
        <v>173964</v>
      </c>
    </row>
    <row r="1084" spans="5:18">
      <c r="E1084">
        <v>0</v>
      </c>
      <c r="F1084">
        <v>110114</v>
      </c>
      <c r="Q1084">
        <v>0</v>
      </c>
      <c r="R1084">
        <v>173965</v>
      </c>
    </row>
    <row r="1085" spans="5:18">
      <c r="E1085">
        <v>0</v>
      </c>
      <c r="F1085">
        <v>110115</v>
      </c>
      <c r="Q1085">
        <v>0</v>
      </c>
      <c r="R1085">
        <v>173966</v>
      </c>
    </row>
    <row r="1086" spans="5:18">
      <c r="E1086">
        <v>0</v>
      </c>
      <c r="F1086">
        <v>110116</v>
      </c>
      <c r="Q1086">
        <v>0</v>
      </c>
      <c r="R1086">
        <v>173967</v>
      </c>
    </row>
    <row r="1087" spans="5:18">
      <c r="E1087">
        <v>0</v>
      </c>
      <c r="F1087">
        <v>110117</v>
      </c>
      <c r="Q1087">
        <v>0</v>
      </c>
      <c r="R1087">
        <v>173968</v>
      </c>
    </row>
    <row r="1088" spans="5:18">
      <c r="E1088">
        <v>24270.53</v>
      </c>
      <c r="F1088">
        <v>110118</v>
      </c>
      <c r="Q1088">
        <v>0</v>
      </c>
      <c r="R1088">
        <v>173969</v>
      </c>
    </row>
    <row r="1089" spans="5:18">
      <c r="E1089">
        <v>0</v>
      </c>
      <c r="F1089">
        <v>110119</v>
      </c>
      <c r="Q1089">
        <v>0</v>
      </c>
      <c r="R1089">
        <v>173970</v>
      </c>
    </row>
    <row r="1090" spans="5:18">
      <c r="E1090">
        <v>0</v>
      </c>
      <c r="F1090">
        <v>110120</v>
      </c>
      <c r="Q1090">
        <v>0</v>
      </c>
      <c r="R1090">
        <v>173971</v>
      </c>
    </row>
    <row r="1091" spans="5:18">
      <c r="E1091">
        <v>0</v>
      </c>
      <c r="F1091">
        <v>110121</v>
      </c>
      <c r="Q1091">
        <v>0</v>
      </c>
      <c r="R1091">
        <v>173972</v>
      </c>
    </row>
    <row r="1092" spans="5:18">
      <c r="E1092">
        <v>0</v>
      </c>
      <c r="F1092">
        <v>110122</v>
      </c>
      <c r="Q1092">
        <v>0</v>
      </c>
      <c r="R1092">
        <v>173973</v>
      </c>
    </row>
    <row r="1093" spans="5:18">
      <c r="E1093">
        <v>0</v>
      </c>
      <c r="F1093">
        <v>110123</v>
      </c>
      <c r="Q1093">
        <v>0</v>
      </c>
      <c r="R1093">
        <v>173974</v>
      </c>
    </row>
    <row r="1094" spans="5:18">
      <c r="E1094">
        <v>0</v>
      </c>
      <c r="F1094">
        <v>110124</v>
      </c>
      <c r="Q1094">
        <v>0</v>
      </c>
      <c r="R1094">
        <v>173975</v>
      </c>
    </row>
    <row r="1095" spans="5:18">
      <c r="E1095">
        <v>0</v>
      </c>
      <c r="F1095">
        <v>110125</v>
      </c>
      <c r="Q1095">
        <v>0</v>
      </c>
      <c r="R1095">
        <v>173976</v>
      </c>
    </row>
    <row r="1096" spans="5:18">
      <c r="E1096">
        <v>0</v>
      </c>
      <c r="F1096">
        <v>110126</v>
      </c>
      <c r="Q1096">
        <v>0</v>
      </c>
      <c r="R1096">
        <v>173977</v>
      </c>
    </row>
    <row r="1097" spans="5:18">
      <c r="E1097">
        <v>0</v>
      </c>
      <c r="F1097">
        <v>110127</v>
      </c>
      <c r="Q1097">
        <v>0</v>
      </c>
      <c r="R1097">
        <v>173978</v>
      </c>
    </row>
    <row r="1098" spans="5:18">
      <c r="E1098">
        <v>0</v>
      </c>
      <c r="F1098">
        <v>110128</v>
      </c>
      <c r="Q1098">
        <v>0</v>
      </c>
      <c r="R1098">
        <v>173979</v>
      </c>
    </row>
    <row r="1099" spans="5:18">
      <c r="E1099">
        <v>0</v>
      </c>
      <c r="F1099">
        <v>110129</v>
      </c>
      <c r="Q1099">
        <v>0</v>
      </c>
      <c r="R1099">
        <v>173980</v>
      </c>
    </row>
    <row r="1100" spans="5:18">
      <c r="E1100">
        <v>0</v>
      </c>
      <c r="F1100">
        <v>110130</v>
      </c>
      <c r="Q1100">
        <v>0</v>
      </c>
      <c r="R1100">
        <v>173981</v>
      </c>
    </row>
    <row r="1101" spans="5:18">
      <c r="E1101">
        <v>0</v>
      </c>
      <c r="F1101">
        <v>110131</v>
      </c>
      <c r="Q1101">
        <v>0</v>
      </c>
      <c r="R1101">
        <v>173982</v>
      </c>
    </row>
    <row r="1102" spans="5:18">
      <c r="E1102">
        <v>0</v>
      </c>
      <c r="F1102">
        <v>110132</v>
      </c>
      <c r="Q1102">
        <v>0</v>
      </c>
      <c r="R1102">
        <v>173983</v>
      </c>
    </row>
    <row r="1103" spans="5:18">
      <c r="E1103">
        <v>0</v>
      </c>
      <c r="F1103">
        <v>110133</v>
      </c>
      <c r="Q1103">
        <v>0</v>
      </c>
      <c r="R1103">
        <v>173984</v>
      </c>
    </row>
    <row r="1104" spans="5:18">
      <c r="E1104">
        <v>0</v>
      </c>
      <c r="F1104">
        <v>110134</v>
      </c>
      <c r="Q1104">
        <v>0</v>
      </c>
      <c r="R1104">
        <v>173985</v>
      </c>
    </row>
    <row r="1105" spans="5:18">
      <c r="E1105">
        <v>0</v>
      </c>
      <c r="F1105">
        <v>110135</v>
      </c>
      <c r="Q1105">
        <v>0</v>
      </c>
      <c r="R1105">
        <v>173986</v>
      </c>
    </row>
    <row r="1106" spans="5:18">
      <c r="E1106">
        <v>0</v>
      </c>
      <c r="F1106">
        <v>110136</v>
      </c>
      <c r="Q1106">
        <v>0</v>
      </c>
      <c r="R1106">
        <v>173987</v>
      </c>
    </row>
    <row r="1107" spans="5:18">
      <c r="E1107">
        <v>0</v>
      </c>
      <c r="F1107">
        <v>110137</v>
      </c>
      <c r="Q1107">
        <v>0</v>
      </c>
      <c r="R1107">
        <v>173988</v>
      </c>
    </row>
    <row r="1108" spans="5:18">
      <c r="E1108">
        <v>0</v>
      </c>
      <c r="F1108">
        <v>110138</v>
      </c>
      <c r="Q1108">
        <v>0</v>
      </c>
      <c r="R1108">
        <v>173989</v>
      </c>
    </row>
    <row r="1109" spans="5:18">
      <c r="E1109">
        <v>0</v>
      </c>
      <c r="F1109">
        <v>110139</v>
      </c>
      <c r="Q1109">
        <v>0</v>
      </c>
      <c r="R1109">
        <v>173990</v>
      </c>
    </row>
    <row r="1110" spans="5:18">
      <c r="E1110">
        <v>0</v>
      </c>
      <c r="F1110">
        <v>110140</v>
      </c>
      <c r="Q1110">
        <v>0</v>
      </c>
      <c r="R1110">
        <v>173991</v>
      </c>
    </row>
    <row r="1111" spans="5:18">
      <c r="E1111">
        <v>0</v>
      </c>
      <c r="F1111">
        <v>110141</v>
      </c>
      <c r="Q1111">
        <v>0</v>
      </c>
      <c r="R1111">
        <v>173992</v>
      </c>
    </row>
    <row r="1112" spans="5:18">
      <c r="E1112">
        <v>0</v>
      </c>
      <c r="F1112">
        <v>110142</v>
      </c>
      <c r="Q1112">
        <v>0</v>
      </c>
      <c r="R1112">
        <v>173993</v>
      </c>
    </row>
    <row r="1113" spans="5:18">
      <c r="E1113">
        <v>0</v>
      </c>
      <c r="F1113">
        <v>110143</v>
      </c>
      <c r="Q1113">
        <v>0</v>
      </c>
      <c r="R1113">
        <v>173994</v>
      </c>
    </row>
    <row r="1114" spans="5:18">
      <c r="E1114">
        <v>0</v>
      </c>
      <c r="F1114">
        <v>110144</v>
      </c>
      <c r="Q1114">
        <v>0</v>
      </c>
      <c r="R1114">
        <v>173995</v>
      </c>
    </row>
    <row r="1115" spans="5:18">
      <c r="E1115">
        <v>0</v>
      </c>
      <c r="F1115">
        <v>110145</v>
      </c>
      <c r="Q1115">
        <v>0</v>
      </c>
      <c r="R1115">
        <v>173996</v>
      </c>
    </row>
    <row r="1116" spans="5:18">
      <c r="E1116">
        <v>0</v>
      </c>
      <c r="F1116">
        <v>110146</v>
      </c>
      <c r="Q1116">
        <v>0</v>
      </c>
      <c r="R1116">
        <v>173997</v>
      </c>
    </row>
    <row r="1117" spans="5:18">
      <c r="E1117">
        <v>0</v>
      </c>
      <c r="F1117">
        <v>110147</v>
      </c>
      <c r="Q1117">
        <v>0</v>
      </c>
      <c r="R1117">
        <v>173998</v>
      </c>
    </row>
    <row r="1118" spans="5:18">
      <c r="E1118">
        <v>0</v>
      </c>
      <c r="F1118">
        <v>110148</v>
      </c>
      <c r="Q1118">
        <v>0</v>
      </c>
      <c r="R1118">
        <v>173999</v>
      </c>
    </row>
    <row r="1119" spans="5:18">
      <c r="E1119">
        <v>0</v>
      </c>
      <c r="F1119">
        <v>110149</v>
      </c>
      <c r="Q1119">
        <v>0</v>
      </c>
      <c r="R1119">
        <v>174000</v>
      </c>
    </row>
    <row r="1120" spans="5:18">
      <c r="E1120">
        <v>0</v>
      </c>
      <c r="F1120">
        <v>110150</v>
      </c>
      <c r="Q1120">
        <v>0</v>
      </c>
      <c r="R1120">
        <v>174001</v>
      </c>
    </row>
    <row r="1121" spans="5:18">
      <c r="E1121">
        <v>0</v>
      </c>
      <c r="F1121">
        <v>110151</v>
      </c>
      <c r="Q1121">
        <v>0</v>
      </c>
      <c r="R1121">
        <v>174002</v>
      </c>
    </row>
    <row r="1122" spans="5:18">
      <c r="E1122">
        <v>0</v>
      </c>
      <c r="F1122">
        <v>110152</v>
      </c>
      <c r="Q1122">
        <v>0</v>
      </c>
      <c r="R1122">
        <v>174003</v>
      </c>
    </row>
    <row r="1123" spans="5:18">
      <c r="E1123">
        <v>0</v>
      </c>
      <c r="F1123">
        <v>110153</v>
      </c>
      <c r="Q1123">
        <v>0</v>
      </c>
      <c r="R1123">
        <v>174004</v>
      </c>
    </row>
    <row r="1124" spans="5:18">
      <c r="E1124">
        <v>0</v>
      </c>
      <c r="F1124">
        <v>110154</v>
      </c>
      <c r="Q1124">
        <v>0</v>
      </c>
      <c r="R1124">
        <v>174005</v>
      </c>
    </row>
    <row r="1125" spans="5:18">
      <c r="E1125">
        <v>0</v>
      </c>
      <c r="F1125">
        <v>110155</v>
      </c>
      <c r="Q1125">
        <v>0</v>
      </c>
      <c r="R1125">
        <v>174006</v>
      </c>
    </row>
    <row r="1126" spans="5:18">
      <c r="E1126">
        <v>0</v>
      </c>
      <c r="F1126">
        <v>110156</v>
      </c>
      <c r="Q1126">
        <v>0</v>
      </c>
      <c r="R1126">
        <v>174007</v>
      </c>
    </row>
    <row r="1127" spans="5:18">
      <c r="E1127">
        <v>0</v>
      </c>
      <c r="F1127">
        <v>110157</v>
      </c>
      <c r="Q1127">
        <v>0</v>
      </c>
      <c r="R1127">
        <v>174008</v>
      </c>
    </row>
    <row r="1128" spans="5:18">
      <c r="E1128">
        <v>0</v>
      </c>
      <c r="F1128">
        <v>110158</v>
      </c>
      <c r="Q1128">
        <v>0</v>
      </c>
      <c r="R1128">
        <v>174009</v>
      </c>
    </row>
    <row r="1129" spans="5:18">
      <c r="E1129">
        <v>0</v>
      </c>
      <c r="F1129">
        <v>110159</v>
      </c>
      <c r="Q1129">
        <v>0</v>
      </c>
      <c r="R1129">
        <v>174010</v>
      </c>
    </row>
    <row r="1130" spans="5:18">
      <c r="E1130">
        <v>0</v>
      </c>
      <c r="F1130">
        <v>110160</v>
      </c>
      <c r="Q1130">
        <v>0</v>
      </c>
      <c r="R1130">
        <v>174011</v>
      </c>
    </row>
    <row r="1131" spans="5:18">
      <c r="E1131">
        <v>0</v>
      </c>
      <c r="F1131">
        <v>110161</v>
      </c>
      <c r="Q1131">
        <v>0</v>
      </c>
      <c r="R1131">
        <v>174012</v>
      </c>
    </row>
    <row r="1132" spans="5:18">
      <c r="E1132">
        <v>0</v>
      </c>
      <c r="F1132">
        <v>110162</v>
      </c>
      <c r="Q1132">
        <v>0</v>
      </c>
      <c r="R1132">
        <v>174013</v>
      </c>
    </row>
    <row r="1133" spans="5:18">
      <c r="E1133">
        <v>0</v>
      </c>
      <c r="F1133">
        <v>110163</v>
      </c>
      <c r="Q1133">
        <v>0</v>
      </c>
      <c r="R1133">
        <v>174014</v>
      </c>
    </row>
    <row r="1134" spans="5:18">
      <c r="E1134">
        <v>0</v>
      </c>
      <c r="F1134">
        <v>110164</v>
      </c>
      <c r="Q1134">
        <v>0</v>
      </c>
      <c r="R1134">
        <v>174015</v>
      </c>
    </row>
    <row r="1135" spans="5:18">
      <c r="E1135">
        <v>0</v>
      </c>
      <c r="F1135">
        <v>110165</v>
      </c>
      <c r="Q1135">
        <v>0</v>
      </c>
      <c r="R1135">
        <v>174016</v>
      </c>
    </row>
    <row r="1136" spans="5:18">
      <c r="E1136">
        <v>0</v>
      </c>
      <c r="F1136">
        <v>110166</v>
      </c>
      <c r="Q1136">
        <v>0</v>
      </c>
      <c r="R1136">
        <v>174017</v>
      </c>
    </row>
    <row r="1137" spans="5:18">
      <c r="E1137">
        <v>0</v>
      </c>
      <c r="F1137">
        <v>110167</v>
      </c>
      <c r="Q1137">
        <v>0</v>
      </c>
      <c r="R1137">
        <v>174018</v>
      </c>
    </row>
    <row r="1138" spans="5:18">
      <c r="E1138">
        <v>0</v>
      </c>
      <c r="F1138">
        <v>110168</v>
      </c>
      <c r="Q1138">
        <v>0</v>
      </c>
      <c r="R1138">
        <v>174019</v>
      </c>
    </row>
    <row r="1139" spans="5:18">
      <c r="E1139">
        <v>0</v>
      </c>
      <c r="F1139">
        <v>110169</v>
      </c>
      <c r="Q1139">
        <v>0</v>
      </c>
      <c r="R1139">
        <v>174020</v>
      </c>
    </row>
    <row r="1140" spans="5:18">
      <c r="E1140">
        <v>0</v>
      </c>
      <c r="F1140">
        <v>110170</v>
      </c>
      <c r="Q1140">
        <v>0</v>
      </c>
      <c r="R1140">
        <v>174021</v>
      </c>
    </row>
    <row r="1141" spans="5:18">
      <c r="E1141">
        <v>0</v>
      </c>
      <c r="F1141">
        <v>110171</v>
      </c>
      <c r="Q1141">
        <v>0</v>
      </c>
      <c r="R1141">
        <v>174022</v>
      </c>
    </row>
    <row r="1142" spans="5:18">
      <c r="E1142">
        <v>0</v>
      </c>
      <c r="F1142">
        <v>110172</v>
      </c>
      <c r="Q1142">
        <v>0</v>
      </c>
      <c r="R1142">
        <v>174023</v>
      </c>
    </row>
    <row r="1143" spans="5:18">
      <c r="E1143">
        <v>0</v>
      </c>
      <c r="F1143">
        <v>110173</v>
      </c>
      <c r="Q1143">
        <v>0</v>
      </c>
      <c r="R1143">
        <v>174024</v>
      </c>
    </row>
    <row r="1144" spans="5:18">
      <c r="E1144">
        <v>0</v>
      </c>
      <c r="F1144">
        <v>110174</v>
      </c>
      <c r="Q1144">
        <v>0</v>
      </c>
      <c r="R1144">
        <v>174025</v>
      </c>
    </row>
    <row r="1145" spans="5:18">
      <c r="E1145">
        <v>0</v>
      </c>
      <c r="F1145">
        <v>110175</v>
      </c>
      <c r="Q1145">
        <v>0</v>
      </c>
      <c r="R1145">
        <v>174026</v>
      </c>
    </row>
    <row r="1146" spans="5:18">
      <c r="E1146">
        <v>0</v>
      </c>
      <c r="F1146">
        <v>110176</v>
      </c>
      <c r="Q1146">
        <v>0</v>
      </c>
      <c r="R1146">
        <v>174027</v>
      </c>
    </row>
    <row r="1147" spans="5:18">
      <c r="E1147">
        <v>0</v>
      </c>
      <c r="F1147">
        <v>110177</v>
      </c>
      <c r="Q1147">
        <v>0</v>
      </c>
      <c r="R1147">
        <v>174028</v>
      </c>
    </row>
    <row r="1148" spans="5:18">
      <c r="E1148">
        <v>0</v>
      </c>
      <c r="F1148">
        <v>110178</v>
      </c>
      <c r="Q1148">
        <v>0</v>
      </c>
      <c r="R1148">
        <v>174029</v>
      </c>
    </row>
    <row r="1149" spans="5:18">
      <c r="E1149">
        <v>0</v>
      </c>
      <c r="F1149">
        <v>110179</v>
      </c>
      <c r="Q1149">
        <v>0</v>
      </c>
      <c r="R1149">
        <v>174030</v>
      </c>
    </row>
    <row r="1150" spans="5:18">
      <c r="E1150">
        <v>0</v>
      </c>
      <c r="F1150">
        <v>110180</v>
      </c>
      <c r="Q1150">
        <v>0</v>
      </c>
      <c r="R1150">
        <v>174031</v>
      </c>
    </row>
    <row r="1151" spans="5:18">
      <c r="E1151">
        <v>0</v>
      </c>
      <c r="F1151">
        <v>110181</v>
      </c>
      <c r="Q1151">
        <v>0</v>
      </c>
      <c r="R1151">
        <v>174032</v>
      </c>
    </row>
    <row r="1152" spans="5:18">
      <c r="E1152">
        <v>0</v>
      </c>
      <c r="F1152">
        <v>110182</v>
      </c>
      <c r="Q1152">
        <v>0</v>
      </c>
      <c r="R1152">
        <v>174033</v>
      </c>
    </row>
    <row r="1153" spans="5:18">
      <c r="E1153">
        <v>0</v>
      </c>
      <c r="F1153">
        <v>110183</v>
      </c>
      <c r="Q1153">
        <v>0</v>
      </c>
      <c r="R1153">
        <v>174034</v>
      </c>
    </row>
    <row r="1154" spans="5:18">
      <c r="E1154">
        <v>0</v>
      </c>
      <c r="F1154">
        <v>110184</v>
      </c>
      <c r="Q1154">
        <v>0</v>
      </c>
      <c r="R1154">
        <v>174035</v>
      </c>
    </row>
    <row r="1155" spans="5:18">
      <c r="E1155">
        <v>0</v>
      </c>
      <c r="F1155">
        <v>110185</v>
      </c>
      <c r="Q1155">
        <v>0</v>
      </c>
      <c r="R1155">
        <v>174036</v>
      </c>
    </row>
    <row r="1156" spans="5:18">
      <c r="E1156">
        <v>0</v>
      </c>
      <c r="F1156">
        <v>110186</v>
      </c>
      <c r="Q1156">
        <v>0</v>
      </c>
      <c r="R1156">
        <v>174037</v>
      </c>
    </row>
    <row r="1157" spans="5:18">
      <c r="E1157">
        <v>0</v>
      </c>
      <c r="F1157">
        <v>110187</v>
      </c>
      <c r="Q1157">
        <v>0</v>
      </c>
      <c r="R1157">
        <v>174038</v>
      </c>
    </row>
    <row r="1158" spans="5:18">
      <c r="E1158">
        <v>0</v>
      </c>
      <c r="F1158">
        <v>110188</v>
      </c>
      <c r="Q1158">
        <v>0</v>
      </c>
      <c r="R1158">
        <v>174039</v>
      </c>
    </row>
    <row r="1159" spans="5:18">
      <c r="E1159">
        <v>0</v>
      </c>
      <c r="F1159">
        <v>110189</v>
      </c>
      <c r="Q1159">
        <v>0</v>
      </c>
      <c r="R1159">
        <v>174040</v>
      </c>
    </row>
    <row r="1160" spans="5:18">
      <c r="E1160">
        <v>0</v>
      </c>
      <c r="F1160">
        <v>110190</v>
      </c>
      <c r="Q1160">
        <v>0</v>
      </c>
      <c r="R1160">
        <v>174041</v>
      </c>
    </row>
    <row r="1161" spans="5:18">
      <c r="E1161">
        <v>0</v>
      </c>
      <c r="F1161">
        <v>110191</v>
      </c>
      <c r="Q1161">
        <v>0</v>
      </c>
      <c r="R1161">
        <v>174042</v>
      </c>
    </row>
    <row r="1162" spans="5:18">
      <c r="E1162">
        <v>0</v>
      </c>
      <c r="F1162">
        <v>110192</v>
      </c>
      <c r="Q1162">
        <v>0</v>
      </c>
      <c r="R1162">
        <v>174043</v>
      </c>
    </row>
    <row r="1163" spans="5:18">
      <c r="E1163">
        <v>0</v>
      </c>
      <c r="F1163">
        <v>110193</v>
      </c>
      <c r="Q1163">
        <v>0</v>
      </c>
      <c r="R1163">
        <v>174044</v>
      </c>
    </row>
    <row r="1164" spans="5:18">
      <c r="E1164">
        <v>0</v>
      </c>
      <c r="F1164">
        <v>110194</v>
      </c>
      <c r="Q1164">
        <v>0</v>
      </c>
      <c r="R1164">
        <v>174045</v>
      </c>
    </row>
    <row r="1165" spans="5:18">
      <c r="E1165">
        <v>0</v>
      </c>
      <c r="F1165">
        <v>110195</v>
      </c>
      <c r="Q1165">
        <v>0</v>
      </c>
      <c r="R1165">
        <v>174046</v>
      </c>
    </row>
    <row r="1166" spans="5:18">
      <c r="E1166">
        <v>0</v>
      </c>
      <c r="F1166">
        <v>110196</v>
      </c>
      <c r="Q1166">
        <v>0</v>
      </c>
      <c r="R1166">
        <v>174047</v>
      </c>
    </row>
    <row r="1167" spans="5:18">
      <c r="E1167">
        <v>0</v>
      </c>
      <c r="F1167">
        <v>110197</v>
      </c>
      <c r="Q1167">
        <v>0</v>
      </c>
      <c r="R1167">
        <v>174048</v>
      </c>
    </row>
    <row r="1168" spans="5:18">
      <c r="E1168">
        <v>0</v>
      </c>
      <c r="F1168">
        <v>110198</v>
      </c>
      <c r="Q1168">
        <v>0</v>
      </c>
      <c r="R1168">
        <v>174049</v>
      </c>
    </row>
    <row r="1169" spans="5:18">
      <c r="E1169">
        <v>0</v>
      </c>
      <c r="F1169">
        <v>110199</v>
      </c>
      <c r="Q1169">
        <v>0</v>
      </c>
      <c r="R1169">
        <v>174050</v>
      </c>
    </row>
    <row r="1170" spans="5:18">
      <c r="E1170">
        <v>0</v>
      </c>
      <c r="F1170">
        <v>110200</v>
      </c>
      <c r="Q1170">
        <v>0</v>
      </c>
      <c r="R1170">
        <v>174051</v>
      </c>
    </row>
    <row r="1171" spans="5:18">
      <c r="E1171">
        <v>0</v>
      </c>
      <c r="F1171">
        <v>110201</v>
      </c>
      <c r="Q1171">
        <v>0</v>
      </c>
      <c r="R1171">
        <v>174052</v>
      </c>
    </row>
    <row r="1172" spans="5:18">
      <c r="E1172">
        <v>0</v>
      </c>
      <c r="F1172">
        <v>110202</v>
      </c>
      <c r="Q1172">
        <v>0</v>
      </c>
      <c r="R1172">
        <v>174053</v>
      </c>
    </row>
    <row r="1173" spans="5:18">
      <c r="E1173">
        <v>0</v>
      </c>
      <c r="F1173">
        <v>110203</v>
      </c>
      <c r="Q1173">
        <v>0</v>
      </c>
      <c r="R1173">
        <v>174054</v>
      </c>
    </row>
    <row r="1174" spans="5:18">
      <c r="E1174">
        <v>0</v>
      </c>
      <c r="F1174">
        <v>110204</v>
      </c>
      <c r="Q1174">
        <v>0</v>
      </c>
      <c r="R1174">
        <v>174055</v>
      </c>
    </row>
    <row r="1175" spans="5:18">
      <c r="E1175">
        <v>0</v>
      </c>
      <c r="F1175">
        <v>110205</v>
      </c>
      <c r="Q1175">
        <v>0</v>
      </c>
      <c r="R1175">
        <v>174056</v>
      </c>
    </row>
    <row r="1176" spans="5:18">
      <c r="E1176">
        <v>0</v>
      </c>
      <c r="F1176">
        <v>110206</v>
      </c>
      <c r="Q1176">
        <v>0</v>
      </c>
      <c r="R1176">
        <v>174057</v>
      </c>
    </row>
    <row r="1177" spans="5:18">
      <c r="E1177">
        <v>0</v>
      </c>
      <c r="F1177">
        <v>110207</v>
      </c>
      <c r="Q1177">
        <v>0</v>
      </c>
      <c r="R1177">
        <v>174058</v>
      </c>
    </row>
    <row r="1178" spans="5:18">
      <c r="E1178">
        <v>0</v>
      </c>
      <c r="F1178">
        <v>110208</v>
      </c>
      <c r="Q1178">
        <v>0</v>
      </c>
      <c r="R1178">
        <v>174059</v>
      </c>
    </row>
    <row r="1179" spans="5:18">
      <c r="E1179">
        <v>0</v>
      </c>
      <c r="F1179">
        <v>110209</v>
      </c>
      <c r="Q1179">
        <v>0</v>
      </c>
      <c r="R1179">
        <v>174060</v>
      </c>
    </row>
    <row r="1180" spans="5:18">
      <c r="E1180">
        <v>0</v>
      </c>
      <c r="F1180">
        <v>110210</v>
      </c>
      <c r="Q1180">
        <v>0</v>
      </c>
      <c r="R1180">
        <v>174061</v>
      </c>
    </row>
    <row r="1181" spans="5:18">
      <c r="E1181">
        <v>0</v>
      </c>
      <c r="F1181">
        <v>110211</v>
      </c>
      <c r="Q1181">
        <v>0</v>
      </c>
      <c r="R1181">
        <v>174062</v>
      </c>
    </row>
    <row r="1182" spans="5:18">
      <c r="E1182">
        <v>0</v>
      </c>
      <c r="F1182">
        <v>110212</v>
      </c>
      <c r="Q1182">
        <v>0</v>
      </c>
      <c r="R1182">
        <v>174063</v>
      </c>
    </row>
    <row r="1183" spans="5:18">
      <c r="E1183">
        <v>0</v>
      </c>
      <c r="F1183">
        <v>110213</v>
      </c>
      <c r="Q1183">
        <v>0</v>
      </c>
      <c r="R1183">
        <v>174064</v>
      </c>
    </row>
    <row r="1184" spans="5:18">
      <c r="E1184">
        <v>0</v>
      </c>
      <c r="F1184">
        <v>110214</v>
      </c>
      <c r="Q1184">
        <v>0</v>
      </c>
      <c r="R1184">
        <v>174065</v>
      </c>
    </row>
    <row r="1185" spans="5:18">
      <c r="E1185">
        <v>0</v>
      </c>
      <c r="F1185">
        <v>110215</v>
      </c>
      <c r="Q1185">
        <v>0</v>
      </c>
      <c r="R1185">
        <v>174066</v>
      </c>
    </row>
    <row r="1186" spans="5:18">
      <c r="E1186">
        <v>0</v>
      </c>
      <c r="F1186">
        <v>110216</v>
      </c>
      <c r="Q1186">
        <v>0</v>
      </c>
      <c r="R1186">
        <v>174067</v>
      </c>
    </row>
    <row r="1187" spans="5:18">
      <c r="E1187">
        <v>0</v>
      </c>
      <c r="F1187">
        <v>110217</v>
      </c>
      <c r="Q1187">
        <v>0</v>
      </c>
      <c r="R1187">
        <v>174068</v>
      </c>
    </row>
    <row r="1188" spans="5:18">
      <c r="E1188">
        <v>0</v>
      </c>
      <c r="F1188">
        <v>110218</v>
      </c>
      <c r="Q1188">
        <v>0</v>
      </c>
      <c r="R1188">
        <v>174069</v>
      </c>
    </row>
    <row r="1189" spans="5:18">
      <c r="E1189">
        <v>0</v>
      </c>
      <c r="F1189">
        <v>110219</v>
      </c>
      <c r="Q1189">
        <v>0</v>
      </c>
      <c r="R1189">
        <v>174070</v>
      </c>
    </row>
    <row r="1190" spans="5:18">
      <c r="E1190">
        <v>0</v>
      </c>
      <c r="F1190">
        <v>110220</v>
      </c>
      <c r="Q1190">
        <v>0</v>
      </c>
      <c r="R1190">
        <v>174071</v>
      </c>
    </row>
    <row r="1191" spans="5:18">
      <c r="E1191">
        <v>0</v>
      </c>
      <c r="F1191">
        <v>110221</v>
      </c>
      <c r="Q1191">
        <v>0</v>
      </c>
      <c r="R1191">
        <v>174072</v>
      </c>
    </row>
    <row r="1192" spans="5:18">
      <c r="E1192">
        <v>0</v>
      </c>
      <c r="F1192">
        <v>110222</v>
      </c>
      <c r="Q1192">
        <v>0</v>
      </c>
      <c r="R1192">
        <v>174073</v>
      </c>
    </row>
    <row r="1193" spans="5:18">
      <c r="E1193">
        <v>0</v>
      </c>
      <c r="F1193">
        <v>110223</v>
      </c>
      <c r="Q1193">
        <v>0</v>
      </c>
      <c r="R1193">
        <v>174074</v>
      </c>
    </row>
    <row r="1194" spans="5:18">
      <c r="E1194">
        <v>0</v>
      </c>
      <c r="F1194">
        <v>110224</v>
      </c>
      <c r="Q1194">
        <v>0</v>
      </c>
      <c r="R1194">
        <v>174075</v>
      </c>
    </row>
    <row r="1195" spans="5:18">
      <c r="E1195">
        <v>0</v>
      </c>
      <c r="F1195">
        <v>110225</v>
      </c>
      <c r="Q1195">
        <v>0</v>
      </c>
      <c r="R1195">
        <v>174076</v>
      </c>
    </row>
    <row r="1196" spans="5:18">
      <c r="E1196">
        <v>0</v>
      </c>
      <c r="F1196">
        <v>110226</v>
      </c>
      <c r="Q1196">
        <v>0</v>
      </c>
      <c r="R1196">
        <v>174077</v>
      </c>
    </row>
    <row r="1197" spans="5:18">
      <c r="E1197">
        <v>0</v>
      </c>
      <c r="F1197">
        <v>110227</v>
      </c>
      <c r="Q1197">
        <v>0</v>
      </c>
      <c r="R1197">
        <v>174078</v>
      </c>
    </row>
    <row r="1198" spans="5:18">
      <c r="E1198">
        <v>0</v>
      </c>
      <c r="F1198">
        <v>110228</v>
      </c>
      <c r="Q1198">
        <v>0</v>
      </c>
      <c r="R1198">
        <v>174079</v>
      </c>
    </row>
    <row r="1199" spans="5:18">
      <c r="E1199">
        <v>0</v>
      </c>
      <c r="F1199">
        <v>110229</v>
      </c>
      <c r="Q1199">
        <v>0</v>
      </c>
      <c r="R1199">
        <v>174080</v>
      </c>
    </row>
    <row r="1200" spans="5:18">
      <c r="E1200">
        <v>0</v>
      </c>
      <c r="F1200">
        <v>110230</v>
      </c>
      <c r="Q1200">
        <v>0</v>
      </c>
      <c r="R1200">
        <v>174081</v>
      </c>
    </row>
    <row r="1201" spans="5:18">
      <c r="E1201">
        <v>0</v>
      </c>
      <c r="F1201">
        <v>110231</v>
      </c>
      <c r="Q1201">
        <v>0</v>
      </c>
      <c r="R1201">
        <v>174082</v>
      </c>
    </row>
    <row r="1202" spans="5:18">
      <c r="E1202">
        <v>0</v>
      </c>
      <c r="F1202">
        <v>110232</v>
      </c>
      <c r="Q1202">
        <v>0</v>
      </c>
      <c r="R1202">
        <v>174083</v>
      </c>
    </row>
    <row r="1203" spans="5:18">
      <c r="E1203">
        <v>0</v>
      </c>
      <c r="F1203">
        <v>110233</v>
      </c>
      <c r="Q1203">
        <v>0</v>
      </c>
      <c r="R1203">
        <v>174084</v>
      </c>
    </row>
    <row r="1204" spans="5:18">
      <c r="E1204">
        <v>0</v>
      </c>
      <c r="F1204">
        <v>110234</v>
      </c>
      <c r="Q1204">
        <v>0</v>
      </c>
      <c r="R1204">
        <v>174085</v>
      </c>
    </row>
    <row r="1205" spans="5:18">
      <c r="E1205">
        <v>0</v>
      </c>
      <c r="F1205">
        <v>110235</v>
      </c>
      <c r="Q1205">
        <v>0</v>
      </c>
      <c r="R1205">
        <v>174086</v>
      </c>
    </row>
    <row r="1206" spans="5:18">
      <c r="E1206">
        <v>0</v>
      </c>
      <c r="F1206">
        <v>110236</v>
      </c>
      <c r="Q1206">
        <v>0</v>
      </c>
      <c r="R1206">
        <v>174087</v>
      </c>
    </row>
    <row r="1207" spans="5:18">
      <c r="E1207">
        <v>0</v>
      </c>
      <c r="F1207">
        <v>110237</v>
      </c>
      <c r="Q1207">
        <v>0</v>
      </c>
      <c r="R1207">
        <v>174088</v>
      </c>
    </row>
    <row r="1208" spans="5:18">
      <c r="E1208">
        <v>0</v>
      </c>
      <c r="F1208">
        <v>110238</v>
      </c>
      <c r="Q1208">
        <v>0</v>
      </c>
      <c r="R1208">
        <v>174089</v>
      </c>
    </row>
    <row r="1209" spans="5:18">
      <c r="E1209">
        <v>0</v>
      </c>
      <c r="F1209">
        <v>110239</v>
      </c>
      <c r="Q1209">
        <v>0</v>
      </c>
      <c r="R1209">
        <v>174090</v>
      </c>
    </row>
    <row r="1210" spans="5:18">
      <c r="E1210">
        <v>0</v>
      </c>
      <c r="F1210">
        <v>110240</v>
      </c>
      <c r="Q1210">
        <v>0</v>
      </c>
      <c r="R1210">
        <v>174091</v>
      </c>
    </row>
    <row r="1211" spans="5:18">
      <c r="E1211">
        <v>0</v>
      </c>
      <c r="F1211">
        <v>110241</v>
      </c>
      <c r="Q1211">
        <v>0</v>
      </c>
      <c r="R1211">
        <v>174092</v>
      </c>
    </row>
    <row r="1212" spans="5:18">
      <c r="E1212">
        <v>0</v>
      </c>
      <c r="F1212">
        <v>110242</v>
      </c>
      <c r="Q1212">
        <v>0</v>
      </c>
      <c r="R1212">
        <v>174093</v>
      </c>
    </row>
    <row r="1213" spans="5:18">
      <c r="E1213">
        <v>0</v>
      </c>
      <c r="F1213">
        <v>110243</v>
      </c>
      <c r="Q1213">
        <v>0</v>
      </c>
      <c r="R1213">
        <v>174094</v>
      </c>
    </row>
    <row r="1214" spans="5:18">
      <c r="E1214">
        <v>0</v>
      </c>
      <c r="F1214">
        <v>110244</v>
      </c>
      <c r="Q1214">
        <v>0</v>
      </c>
      <c r="R1214">
        <v>174095</v>
      </c>
    </row>
    <row r="1215" spans="5:18">
      <c r="E1215">
        <v>0</v>
      </c>
      <c r="F1215">
        <v>110245</v>
      </c>
      <c r="Q1215">
        <v>0</v>
      </c>
      <c r="R1215">
        <v>174096</v>
      </c>
    </row>
    <row r="1216" spans="5:18">
      <c r="E1216">
        <v>0</v>
      </c>
      <c r="F1216">
        <v>110246</v>
      </c>
      <c r="Q1216">
        <v>0</v>
      </c>
      <c r="R1216">
        <v>174097</v>
      </c>
    </row>
    <row r="1217" spans="5:18">
      <c r="E1217">
        <v>0</v>
      </c>
      <c r="F1217">
        <v>110247</v>
      </c>
      <c r="Q1217">
        <v>0</v>
      </c>
      <c r="R1217">
        <v>174098</v>
      </c>
    </row>
    <row r="1218" spans="5:18">
      <c r="E1218">
        <v>0</v>
      </c>
      <c r="F1218">
        <v>110248</v>
      </c>
      <c r="Q1218">
        <v>0</v>
      </c>
      <c r="R1218">
        <v>174099</v>
      </c>
    </row>
    <row r="1219" spans="5:18">
      <c r="E1219">
        <v>0</v>
      </c>
      <c r="F1219">
        <v>110249</v>
      </c>
      <c r="Q1219">
        <v>0</v>
      </c>
      <c r="R1219">
        <v>174100</v>
      </c>
    </row>
    <row r="1220" spans="5:18">
      <c r="E1220">
        <v>0</v>
      </c>
      <c r="F1220">
        <v>110250</v>
      </c>
      <c r="Q1220">
        <v>0</v>
      </c>
      <c r="R1220">
        <v>174101</v>
      </c>
    </row>
    <row r="1221" spans="5:18">
      <c r="E1221">
        <v>0</v>
      </c>
      <c r="F1221">
        <v>110251</v>
      </c>
      <c r="Q1221">
        <v>0</v>
      </c>
      <c r="R1221">
        <v>174102</v>
      </c>
    </row>
    <row r="1222" spans="5:18">
      <c r="E1222">
        <v>0</v>
      </c>
      <c r="F1222">
        <v>110252</v>
      </c>
      <c r="Q1222">
        <v>0</v>
      </c>
      <c r="R1222">
        <v>174103</v>
      </c>
    </row>
    <row r="1223" spans="5:18">
      <c r="E1223">
        <v>0</v>
      </c>
      <c r="F1223">
        <v>110253</v>
      </c>
      <c r="Q1223">
        <v>0</v>
      </c>
      <c r="R1223">
        <v>174104</v>
      </c>
    </row>
    <row r="1224" spans="5:18">
      <c r="E1224">
        <v>0</v>
      </c>
      <c r="F1224">
        <v>110254</v>
      </c>
      <c r="Q1224">
        <v>0</v>
      </c>
      <c r="R1224">
        <v>174105</v>
      </c>
    </row>
    <row r="1225" spans="5:18">
      <c r="E1225">
        <v>0</v>
      </c>
      <c r="F1225">
        <v>110255</v>
      </c>
      <c r="Q1225">
        <v>0</v>
      </c>
      <c r="R1225">
        <v>174106</v>
      </c>
    </row>
    <row r="1226" spans="5:18">
      <c r="E1226">
        <v>0</v>
      </c>
      <c r="F1226">
        <v>110256</v>
      </c>
      <c r="Q1226">
        <v>0</v>
      </c>
      <c r="R1226">
        <v>174107</v>
      </c>
    </row>
    <row r="1227" spans="5:18">
      <c r="E1227">
        <v>0</v>
      </c>
      <c r="F1227">
        <v>110257</v>
      </c>
      <c r="Q1227">
        <v>0</v>
      </c>
      <c r="R1227">
        <v>174108</v>
      </c>
    </row>
    <row r="1228" spans="5:18">
      <c r="E1228">
        <v>0</v>
      </c>
      <c r="F1228">
        <v>110258</v>
      </c>
      <c r="Q1228">
        <v>0</v>
      </c>
      <c r="R1228">
        <v>174109</v>
      </c>
    </row>
    <row r="1229" spans="5:18">
      <c r="E1229">
        <v>0</v>
      </c>
      <c r="F1229">
        <v>110259</v>
      </c>
      <c r="Q1229">
        <v>0</v>
      </c>
      <c r="R1229">
        <v>174110</v>
      </c>
    </row>
    <row r="1230" spans="5:18">
      <c r="E1230">
        <v>0</v>
      </c>
      <c r="F1230">
        <v>110260</v>
      </c>
      <c r="Q1230">
        <v>0</v>
      </c>
      <c r="R1230">
        <v>174111</v>
      </c>
    </row>
    <row r="1231" spans="5:18">
      <c r="E1231">
        <v>0</v>
      </c>
      <c r="F1231">
        <v>110261</v>
      </c>
      <c r="Q1231">
        <v>0</v>
      </c>
      <c r="R1231">
        <v>174112</v>
      </c>
    </row>
    <row r="1232" spans="5:18">
      <c r="E1232">
        <v>0</v>
      </c>
      <c r="F1232">
        <v>110262</v>
      </c>
      <c r="Q1232">
        <v>0</v>
      </c>
      <c r="R1232">
        <v>174113</v>
      </c>
    </row>
    <row r="1233" spans="5:18">
      <c r="E1233">
        <v>0</v>
      </c>
      <c r="F1233">
        <v>110263</v>
      </c>
      <c r="Q1233">
        <v>0</v>
      </c>
      <c r="R1233">
        <v>174114</v>
      </c>
    </row>
    <row r="1234" spans="5:18">
      <c r="E1234">
        <v>0</v>
      </c>
      <c r="F1234">
        <v>110264</v>
      </c>
      <c r="Q1234">
        <v>0</v>
      </c>
      <c r="R1234">
        <v>174115</v>
      </c>
    </row>
    <row r="1235" spans="5:18">
      <c r="E1235">
        <v>0</v>
      </c>
      <c r="F1235">
        <v>110265</v>
      </c>
      <c r="Q1235">
        <v>0</v>
      </c>
      <c r="R1235">
        <v>174116</v>
      </c>
    </row>
    <row r="1236" spans="5:18">
      <c r="E1236">
        <v>0</v>
      </c>
      <c r="F1236">
        <v>110266</v>
      </c>
      <c r="Q1236">
        <v>0</v>
      </c>
      <c r="R1236">
        <v>174117</v>
      </c>
    </row>
    <row r="1237" spans="5:18">
      <c r="E1237">
        <v>0</v>
      </c>
      <c r="F1237">
        <v>110267</v>
      </c>
      <c r="Q1237">
        <v>0</v>
      </c>
      <c r="R1237">
        <v>174118</v>
      </c>
    </row>
    <row r="1238" spans="5:18">
      <c r="E1238">
        <v>0</v>
      </c>
      <c r="F1238">
        <v>110268</v>
      </c>
      <c r="Q1238">
        <v>0</v>
      </c>
      <c r="R1238">
        <v>174119</v>
      </c>
    </row>
    <row r="1239" spans="5:18">
      <c r="E1239">
        <v>0</v>
      </c>
      <c r="F1239">
        <v>110269</v>
      </c>
      <c r="Q1239">
        <v>-45085.79</v>
      </c>
      <c r="R1239">
        <v>174120</v>
      </c>
    </row>
    <row r="1240" spans="5:18">
      <c r="E1240">
        <v>0</v>
      </c>
      <c r="F1240">
        <v>110270</v>
      </c>
      <c r="Q1240">
        <v>0</v>
      </c>
      <c r="R1240">
        <v>174121</v>
      </c>
    </row>
    <row r="1241" spans="5:18">
      <c r="E1241">
        <v>0</v>
      </c>
      <c r="F1241">
        <v>110271</v>
      </c>
      <c r="Q1241">
        <v>0</v>
      </c>
      <c r="R1241">
        <v>174122</v>
      </c>
    </row>
    <row r="1242" spans="5:18">
      <c r="E1242">
        <v>0</v>
      </c>
      <c r="F1242">
        <v>110272</v>
      </c>
      <c r="Q1242">
        <v>0</v>
      </c>
      <c r="R1242">
        <v>174123</v>
      </c>
    </row>
    <row r="1243" spans="5:18">
      <c r="E1243">
        <v>0</v>
      </c>
      <c r="F1243">
        <v>110273</v>
      </c>
      <c r="Q1243">
        <v>0</v>
      </c>
      <c r="R1243">
        <v>174124</v>
      </c>
    </row>
    <row r="1244" spans="5:18">
      <c r="E1244">
        <v>0</v>
      </c>
      <c r="F1244">
        <v>110274</v>
      </c>
      <c r="Q1244">
        <v>0</v>
      </c>
      <c r="R1244">
        <v>174125</v>
      </c>
    </row>
    <row r="1245" spans="5:18">
      <c r="E1245">
        <v>0</v>
      </c>
      <c r="F1245">
        <v>110275</v>
      </c>
      <c r="Q1245">
        <v>0</v>
      </c>
      <c r="R1245">
        <v>174126</v>
      </c>
    </row>
    <row r="1246" spans="5:18">
      <c r="E1246">
        <v>0</v>
      </c>
      <c r="F1246">
        <v>110276</v>
      </c>
      <c r="Q1246">
        <v>0</v>
      </c>
      <c r="R1246">
        <v>174127</v>
      </c>
    </row>
    <row r="1247" spans="5:18">
      <c r="E1247">
        <v>0</v>
      </c>
      <c r="F1247">
        <v>110277</v>
      </c>
      <c r="Q1247">
        <v>0</v>
      </c>
      <c r="R1247">
        <v>174128</v>
      </c>
    </row>
    <row r="1248" spans="5:18">
      <c r="E1248">
        <v>0</v>
      </c>
      <c r="F1248">
        <v>110278</v>
      </c>
      <c r="Q1248">
        <v>0</v>
      </c>
      <c r="R1248">
        <v>174129</v>
      </c>
    </row>
    <row r="1249" spans="5:18">
      <c r="E1249">
        <v>0</v>
      </c>
      <c r="F1249">
        <v>110279</v>
      </c>
      <c r="Q1249">
        <v>0</v>
      </c>
      <c r="R1249">
        <v>174130</v>
      </c>
    </row>
    <row r="1250" spans="5:18">
      <c r="E1250">
        <v>0</v>
      </c>
      <c r="F1250">
        <v>110280</v>
      </c>
      <c r="Q1250">
        <v>-45085.79</v>
      </c>
      <c r="R1250">
        <v>174131</v>
      </c>
    </row>
    <row r="1251" spans="5:18">
      <c r="E1251">
        <v>0</v>
      </c>
      <c r="F1251">
        <v>110281</v>
      </c>
      <c r="Q1251">
        <v>0</v>
      </c>
      <c r="R1251">
        <v>174132</v>
      </c>
    </row>
    <row r="1252" spans="5:18">
      <c r="E1252">
        <v>0</v>
      </c>
      <c r="F1252">
        <v>110282</v>
      </c>
      <c r="Q1252">
        <v>-45085.79</v>
      </c>
      <c r="R1252">
        <v>174133</v>
      </c>
    </row>
    <row r="1253" spans="5:18">
      <c r="E1253">
        <v>0</v>
      </c>
      <c r="F1253">
        <v>110283</v>
      </c>
      <c r="Q1253">
        <v>-38710.36</v>
      </c>
      <c r="R1253">
        <v>174134</v>
      </c>
    </row>
    <row r="1254" spans="5:18">
      <c r="E1254">
        <v>0</v>
      </c>
      <c r="F1254">
        <v>110284</v>
      </c>
      <c r="Q1254">
        <v>0</v>
      </c>
      <c r="R1254">
        <v>174135</v>
      </c>
    </row>
    <row r="1255" spans="5:18">
      <c r="E1255">
        <v>0</v>
      </c>
      <c r="F1255">
        <v>110285</v>
      </c>
      <c r="Q1255">
        <v>0</v>
      </c>
      <c r="R1255">
        <v>174136</v>
      </c>
    </row>
    <row r="1256" spans="5:18">
      <c r="E1256">
        <v>0</v>
      </c>
      <c r="F1256">
        <v>110286</v>
      </c>
      <c r="Q1256">
        <v>0</v>
      </c>
      <c r="R1256">
        <v>174137</v>
      </c>
    </row>
    <row r="1257" spans="5:18">
      <c r="E1257">
        <v>0</v>
      </c>
      <c r="F1257">
        <v>110287</v>
      </c>
      <c r="Q1257">
        <v>0</v>
      </c>
      <c r="R1257">
        <v>174138</v>
      </c>
    </row>
    <row r="1258" spans="5:18">
      <c r="E1258">
        <v>0</v>
      </c>
      <c r="F1258">
        <v>110288</v>
      </c>
      <c r="Q1258">
        <v>0</v>
      </c>
      <c r="R1258">
        <v>174139</v>
      </c>
    </row>
    <row r="1259" spans="5:18">
      <c r="E1259">
        <v>0</v>
      </c>
      <c r="F1259">
        <v>110289</v>
      </c>
      <c r="Q1259">
        <v>0</v>
      </c>
      <c r="R1259">
        <v>174140</v>
      </c>
    </row>
    <row r="1260" spans="5:18">
      <c r="E1260">
        <v>0</v>
      </c>
      <c r="F1260">
        <v>110290</v>
      </c>
      <c r="Q1260">
        <v>0</v>
      </c>
      <c r="R1260">
        <v>174141</v>
      </c>
    </row>
    <row r="1261" spans="5:18">
      <c r="E1261">
        <v>0</v>
      </c>
      <c r="F1261">
        <v>110291</v>
      </c>
      <c r="Q1261">
        <v>0</v>
      </c>
      <c r="R1261">
        <v>174142</v>
      </c>
    </row>
    <row r="1262" spans="5:18">
      <c r="E1262">
        <v>0</v>
      </c>
      <c r="F1262">
        <v>110292</v>
      </c>
      <c r="Q1262">
        <v>0</v>
      </c>
      <c r="R1262">
        <v>174143</v>
      </c>
    </row>
    <row r="1263" spans="5:18">
      <c r="E1263">
        <v>0</v>
      </c>
      <c r="F1263">
        <v>110293</v>
      </c>
      <c r="Q1263">
        <v>0</v>
      </c>
      <c r="R1263">
        <v>174144</v>
      </c>
    </row>
    <row r="1264" spans="5:18">
      <c r="E1264">
        <v>0</v>
      </c>
      <c r="F1264">
        <v>110294</v>
      </c>
      <c r="Q1264">
        <v>-38710.36</v>
      </c>
      <c r="R1264">
        <v>174145</v>
      </c>
    </row>
    <row r="1265" spans="5:18">
      <c r="E1265">
        <v>0</v>
      </c>
      <c r="F1265">
        <v>110295</v>
      </c>
      <c r="Q1265">
        <v>0</v>
      </c>
      <c r="R1265">
        <v>174146</v>
      </c>
    </row>
    <row r="1266" spans="5:18">
      <c r="E1266">
        <v>0</v>
      </c>
      <c r="F1266">
        <v>110296</v>
      </c>
      <c r="Q1266">
        <v>-38710.36</v>
      </c>
      <c r="R1266">
        <v>174147</v>
      </c>
    </row>
    <row r="1267" spans="5:18">
      <c r="E1267">
        <v>0</v>
      </c>
      <c r="F1267">
        <v>110297</v>
      </c>
      <c r="Q1267">
        <v>0</v>
      </c>
      <c r="R1267">
        <v>174148</v>
      </c>
    </row>
    <row r="1268" spans="5:18">
      <c r="E1268">
        <v>0</v>
      </c>
      <c r="F1268">
        <v>110298</v>
      </c>
      <c r="Q1268">
        <v>0</v>
      </c>
      <c r="R1268">
        <v>174149</v>
      </c>
    </row>
    <row r="1269" spans="5:18">
      <c r="E1269">
        <v>0</v>
      </c>
      <c r="F1269">
        <v>110299</v>
      </c>
      <c r="Q1269">
        <v>0</v>
      </c>
      <c r="R1269">
        <v>174150</v>
      </c>
    </row>
    <row r="1270" spans="5:18">
      <c r="E1270">
        <v>0</v>
      </c>
      <c r="F1270">
        <v>110300</v>
      </c>
      <c r="Q1270">
        <v>0</v>
      </c>
      <c r="R1270">
        <v>174151</v>
      </c>
    </row>
    <row r="1271" spans="5:18">
      <c r="E1271">
        <v>0</v>
      </c>
      <c r="F1271">
        <v>110301</v>
      </c>
      <c r="Q1271">
        <v>0</v>
      </c>
      <c r="R1271">
        <v>174152</v>
      </c>
    </row>
    <row r="1272" spans="5:18">
      <c r="E1272">
        <v>0</v>
      </c>
      <c r="F1272">
        <v>110302</v>
      </c>
      <c r="Q1272">
        <v>0</v>
      </c>
      <c r="R1272">
        <v>174153</v>
      </c>
    </row>
    <row r="1273" spans="5:18">
      <c r="E1273">
        <v>0</v>
      </c>
      <c r="F1273">
        <v>110303</v>
      </c>
      <c r="Q1273">
        <v>0</v>
      </c>
      <c r="R1273">
        <v>174154</v>
      </c>
    </row>
    <row r="1274" spans="5:18">
      <c r="E1274">
        <v>0</v>
      </c>
      <c r="F1274">
        <v>110304</v>
      </c>
      <c r="Q1274">
        <v>0</v>
      </c>
      <c r="R1274">
        <v>174155</v>
      </c>
    </row>
    <row r="1275" spans="5:18">
      <c r="E1275">
        <v>0</v>
      </c>
      <c r="F1275">
        <v>110305</v>
      </c>
      <c r="Q1275">
        <v>0</v>
      </c>
      <c r="R1275">
        <v>174156</v>
      </c>
    </row>
    <row r="1276" spans="5:18">
      <c r="E1276">
        <v>0</v>
      </c>
      <c r="F1276">
        <v>110306</v>
      </c>
      <c r="Q1276">
        <v>0</v>
      </c>
      <c r="R1276">
        <v>174157</v>
      </c>
    </row>
    <row r="1277" spans="5:18">
      <c r="E1277">
        <v>0</v>
      </c>
      <c r="F1277">
        <v>110307</v>
      </c>
      <c r="Q1277">
        <v>0</v>
      </c>
      <c r="R1277">
        <v>174158</v>
      </c>
    </row>
    <row r="1278" spans="5:18">
      <c r="E1278">
        <v>0</v>
      </c>
      <c r="F1278">
        <v>110308</v>
      </c>
      <c r="Q1278">
        <v>0</v>
      </c>
      <c r="R1278">
        <v>174159</v>
      </c>
    </row>
    <row r="1279" spans="5:18">
      <c r="E1279">
        <v>0</v>
      </c>
      <c r="F1279">
        <v>110309</v>
      </c>
      <c r="Q1279">
        <v>0</v>
      </c>
      <c r="R1279">
        <v>174160</v>
      </c>
    </row>
    <row r="1280" spans="5:18">
      <c r="E1280">
        <v>0</v>
      </c>
      <c r="F1280">
        <v>110310</v>
      </c>
      <c r="Q1280">
        <v>0</v>
      </c>
      <c r="R1280">
        <v>174161</v>
      </c>
    </row>
    <row r="1281" spans="5:18">
      <c r="E1281">
        <v>0</v>
      </c>
      <c r="F1281">
        <v>110311</v>
      </c>
      <c r="Q1281">
        <v>0</v>
      </c>
      <c r="R1281">
        <v>174162</v>
      </c>
    </row>
    <row r="1282" spans="5:18">
      <c r="E1282">
        <v>0</v>
      </c>
      <c r="F1282">
        <v>110312</v>
      </c>
      <c r="Q1282">
        <v>0</v>
      </c>
      <c r="R1282">
        <v>174163</v>
      </c>
    </row>
    <row r="1283" spans="5:18">
      <c r="E1283">
        <v>0</v>
      </c>
      <c r="F1283">
        <v>110313</v>
      </c>
      <c r="Q1283">
        <v>0</v>
      </c>
      <c r="R1283">
        <v>174164</v>
      </c>
    </row>
    <row r="1284" spans="5:18">
      <c r="E1284">
        <v>0</v>
      </c>
      <c r="F1284">
        <v>110314</v>
      </c>
      <c r="Q1284">
        <v>0</v>
      </c>
      <c r="R1284">
        <v>174165</v>
      </c>
    </row>
    <row r="1285" spans="5:18">
      <c r="E1285">
        <v>0</v>
      </c>
      <c r="F1285">
        <v>110315</v>
      </c>
      <c r="Q1285">
        <v>0</v>
      </c>
      <c r="R1285">
        <v>174166</v>
      </c>
    </row>
    <row r="1286" spans="5:18">
      <c r="E1286">
        <v>0</v>
      </c>
      <c r="F1286">
        <v>110316</v>
      </c>
      <c r="Q1286">
        <v>0</v>
      </c>
      <c r="R1286">
        <v>174167</v>
      </c>
    </row>
    <row r="1287" spans="5:18">
      <c r="E1287">
        <v>0</v>
      </c>
      <c r="F1287">
        <v>110317</v>
      </c>
      <c r="Q1287">
        <v>0</v>
      </c>
      <c r="R1287">
        <v>174168</v>
      </c>
    </row>
    <row r="1288" spans="5:18">
      <c r="E1288">
        <v>0</v>
      </c>
      <c r="F1288">
        <v>110318</v>
      </c>
      <c r="Q1288">
        <v>0</v>
      </c>
      <c r="R1288">
        <v>174169</v>
      </c>
    </row>
    <row r="1289" spans="5:18">
      <c r="E1289">
        <v>0</v>
      </c>
      <c r="F1289">
        <v>110319</v>
      </c>
      <c r="Q1289">
        <v>0</v>
      </c>
      <c r="R1289">
        <v>174170</v>
      </c>
    </row>
    <row r="1290" spans="5:18">
      <c r="E1290">
        <v>0</v>
      </c>
      <c r="F1290">
        <v>110320</v>
      </c>
      <c r="Q1290">
        <v>0</v>
      </c>
      <c r="R1290">
        <v>174171</v>
      </c>
    </row>
    <row r="1291" spans="5:18">
      <c r="E1291">
        <v>0</v>
      </c>
      <c r="F1291">
        <v>110321</v>
      </c>
      <c r="Q1291">
        <v>0</v>
      </c>
      <c r="R1291">
        <v>174172</v>
      </c>
    </row>
    <row r="1292" spans="5:18">
      <c r="E1292">
        <v>0</v>
      </c>
      <c r="F1292">
        <v>110322</v>
      </c>
      <c r="Q1292">
        <v>0</v>
      </c>
      <c r="R1292">
        <v>174173</v>
      </c>
    </row>
    <row r="1293" spans="5:18">
      <c r="E1293">
        <v>0</v>
      </c>
      <c r="F1293">
        <v>110323</v>
      </c>
      <c r="Q1293">
        <v>0</v>
      </c>
      <c r="R1293">
        <v>174174</v>
      </c>
    </row>
    <row r="1294" spans="5:18">
      <c r="E1294">
        <v>0</v>
      </c>
      <c r="F1294">
        <v>110324</v>
      </c>
      <c r="Q1294">
        <v>0</v>
      </c>
      <c r="R1294">
        <v>174175</v>
      </c>
    </row>
    <row r="1295" spans="5:18">
      <c r="E1295">
        <v>0</v>
      </c>
      <c r="F1295">
        <v>110325</v>
      </c>
      <c r="Q1295">
        <v>-11797.12</v>
      </c>
      <c r="R1295">
        <v>174176</v>
      </c>
    </row>
    <row r="1296" spans="5:18">
      <c r="E1296">
        <v>0</v>
      </c>
      <c r="F1296">
        <v>110326</v>
      </c>
      <c r="Q1296">
        <v>0</v>
      </c>
      <c r="R1296">
        <v>174177</v>
      </c>
    </row>
    <row r="1297" spans="5:18">
      <c r="E1297">
        <v>0</v>
      </c>
      <c r="F1297">
        <v>110327</v>
      </c>
      <c r="Q1297">
        <v>0</v>
      </c>
      <c r="R1297">
        <v>174178</v>
      </c>
    </row>
    <row r="1298" spans="5:18">
      <c r="E1298">
        <v>0</v>
      </c>
      <c r="F1298">
        <v>110328</v>
      </c>
      <c r="Q1298">
        <v>0</v>
      </c>
      <c r="R1298">
        <v>174179</v>
      </c>
    </row>
    <row r="1299" spans="5:18">
      <c r="E1299">
        <v>0</v>
      </c>
      <c r="F1299">
        <v>110329</v>
      </c>
      <c r="Q1299">
        <v>0</v>
      </c>
      <c r="R1299">
        <v>174180</v>
      </c>
    </row>
    <row r="1300" spans="5:18">
      <c r="E1300">
        <v>0</v>
      </c>
      <c r="F1300">
        <v>110330</v>
      </c>
      <c r="Q1300">
        <v>0</v>
      </c>
      <c r="R1300">
        <v>174181</v>
      </c>
    </row>
    <row r="1301" spans="5:18">
      <c r="E1301">
        <v>0</v>
      </c>
      <c r="F1301">
        <v>110331</v>
      </c>
      <c r="Q1301">
        <v>0</v>
      </c>
      <c r="R1301">
        <v>174182</v>
      </c>
    </row>
    <row r="1302" spans="5:18">
      <c r="E1302">
        <v>0</v>
      </c>
      <c r="F1302">
        <v>110332</v>
      </c>
      <c r="Q1302">
        <v>0</v>
      </c>
      <c r="R1302">
        <v>174183</v>
      </c>
    </row>
    <row r="1303" spans="5:18">
      <c r="E1303">
        <v>0</v>
      </c>
      <c r="F1303">
        <v>110333</v>
      </c>
      <c r="Q1303">
        <v>0</v>
      </c>
      <c r="R1303">
        <v>174184</v>
      </c>
    </row>
    <row r="1304" spans="5:18">
      <c r="E1304">
        <v>0</v>
      </c>
      <c r="F1304">
        <v>110334</v>
      </c>
      <c r="Q1304">
        <v>0</v>
      </c>
      <c r="R1304">
        <v>174185</v>
      </c>
    </row>
    <row r="1305" spans="5:18">
      <c r="E1305">
        <v>0</v>
      </c>
      <c r="F1305">
        <v>110335</v>
      </c>
      <c r="Q1305">
        <v>0</v>
      </c>
      <c r="R1305">
        <v>174186</v>
      </c>
    </row>
    <row r="1306" spans="5:18">
      <c r="E1306">
        <v>0</v>
      </c>
      <c r="F1306">
        <v>110336</v>
      </c>
      <c r="Q1306">
        <v>-11797.12</v>
      </c>
      <c r="R1306">
        <v>174187</v>
      </c>
    </row>
    <row r="1307" spans="5:18">
      <c r="E1307">
        <v>0</v>
      </c>
      <c r="F1307">
        <v>110337</v>
      </c>
      <c r="Q1307">
        <v>0</v>
      </c>
      <c r="R1307">
        <v>174188</v>
      </c>
    </row>
    <row r="1308" spans="5:18">
      <c r="E1308">
        <v>0</v>
      </c>
      <c r="F1308">
        <v>110338</v>
      </c>
      <c r="Q1308">
        <v>-11797.12</v>
      </c>
      <c r="R1308">
        <v>174189</v>
      </c>
    </row>
    <row r="1309" spans="5:18">
      <c r="E1309">
        <v>0</v>
      </c>
      <c r="F1309">
        <v>110339</v>
      </c>
      <c r="Q1309">
        <v>0</v>
      </c>
      <c r="R1309">
        <v>174190</v>
      </c>
    </row>
    <row r="1310" spans="5:18">
      <c r="E1310">
        <v>0</v>
      </c>
      <c r="F1310">
        <v>110340</v>
      </c>
      <c r="Q1310">
        <v>0</v>
      </c>
      <c r="R1310">
        <v>174191</v>
      </c>
    </row>
    <row r="1311" spans="5:18">
      <c r="E1311">
        <v>0</v>
      </c>
      <c r="F1311">
        <v>110341</v>
      </c>
      <c r="Q1311">
        <v>0</v>
      </c>
      <c r="R1311">
        <v>174192</v>
      </c>
    </row>
    <row r="1312" spans="5:18">
      <c r="E1312">
        <v>0</v>
      </c>
      <c r="F1312">
        <v>110342</v>
      </c>
      <c r="Q1312">
        <v>0</v>
      </c>
      <c r="R1312">
        <v>174193</v>
      </c>
    </row>
    <row r="1313" spans="5:18">
      <c r="E1313">
        <v>0</v>
      </c>
      <c r="F1313">
        <v>110343</v>
      </c>
      <c r="Q1313">
        <v>0</v>
      </c>
      <c r="R1313">
        <v>174194</v>
      </c>
    </row>
    <row r="1314" spans="5:18">
      <c r="E1314">
        <v>0</v>
      </c>
      <c r="F1314">
        <v>110344</v>
      </c>
      <c r="Q1314">
        <v>0</v>
      </c>
      <c r="R1314">
        <v>174195</v>
      </c>
    </row>
    <row r="1315" spans="5:18">
      <c r="E1315">
        <v>0</v>
      </c>
      <c r="F1315">
        <v>110345</v>
      </c>
      <c r="Q1315">
        <v>0</v>
      </c>
      <c r="R1315">
        <v>174196</v>
      </c>
    </row>
    <row r="1316" spans="5:18">
      <c r="E1316">
        <v>0</v>
      </c>
      <c r="F1316">
        <v>110346</v>
      </c>
      <c r="Q1316">
        <v>0</v>
      </c>
      <c r="R1316">
        <v>174197</v>
      </c>
    </row>
    <row r="1317" spans="5:18">
      <c r="E1317">
        <v>220000</v>
      </c>
      <c r="F1317">
        <v>110347</v>
      </c>
      <c r="Q1317">
        <v>0</v>
      </c>
      <c r="R1317">
        <v>174198</v>
      </c>
    </row>
    <row r="1318" spans="5:18">
      <c r="E1318">
        <v>0</v>
      </c>
      <c r="F1318">
        <v>110348</v>
      </c>
      <c r="Q1318">
        <v>0</v>
      </c>
      <c r="R1318">
        <v>174199</v>
      </c>
    </row>
    <row r="1319" spans="5:18">
      <c r="E1319">
        <v>0</v>
      </c>
      <c r="F1319">
        <v>110349</v>
      </c>
      <c r="Q1319">
        <v>0</v>
      </c>
      <c r="R1319">
        <v>174200</v>
      </c>
    </row>
    <row r="1320" spans="5:18">
      <c r="E1320">
        <v>882792.41</v>
      </c>
      <c r="F1320">
        <v>110350</v>
      </c>
      <c r="Q1320">
        <v>0</v>
      </c>
      <c r="R1320">
        <v>174201</v>
      </c>
    </row>
    <row r="1321" spans="5:18">
      <c r="E1321">
        <v>338667.33</v>
      </c>
      <c r="F1321">
        <v>110351</v>
      </c>
      <c r="Q1321">
        <v>0</v>
      </c>
      <c r="R1321">
        <v>174202</v>
      </c>
    </row>
    <row r="1322" spans="5:18">
      <c r="E1322">
        <v>0</v>
      </c>
      <c r="F1322">
        <v>110352</v>
      </c>
      <c r="Q1322">
        <v>0</v>
      </c>
      <c r="R1322">
        <v>174203</v>
      </c>
    </row>
    <row r="1323" spans="5:18">
      <c r="E1323">
        <v>0</v>
      </c>
      <c r="F1323">
        <v>110353</v>
      </c>
      <c r="Q1323">
        <v>-1256.6300000000001</v>
      </c>
      <c r="R1323">
        <v>174204</v>
      </c>
    </row>
    <row r="1324" spans="5:18">
      <c r="E1324">
        <v>0</v>
      </c>
      <c r="F1324">
        <v>110354</v>
      </c>
      <c r="Q1324">
        <v>0</v>
      </c>
      <c r="R1324">
        <v>174205</v>
      </c>
    </row>
    <row r="1325" spans="5:18">
      <c r="E1325">
        <v>0</v>
      </c>
      <c r="F1325">
        <v>110355</v>
      </c>
      <c r="Q1325">
        <v>0</v>
      </c>
      <c r="R1325">
        <v>174206</v>
      </c>
    </row>
    <row r="1326" spans="5:18">
      <c r="E1326">
        <v>0</v>
      </c>
      <c r="F1326">
        <v>110356</v>
      </c>
      <c r="Q1326">
        <v>0</v>
      </c>
      <c r="R1326">
        <v>174207</v>
      </c>
    </row>
    <row r="1327" spans="5:18">
      <c r="E1327">
        <v>0</v>
      </c>
      <c r="F1327">
        <v>110357</v>
      </c>
      <c r="Q1327">
        <v>0</v>
      </c>
      <c r="R1327">
        <v>174208</v>
      </c>
    </row>
    <row r="1328" spans="5:18">
      <c r="E1328">
        <v>0</v>
      </c>
      <c r="F1328">
        <v>110358</v>
      </c>
      <c r="Q1328">
        <v>0</v>
      </c>
      <c r="R1328">
        <v>174209</v>
      </c>
    </row>
    <row r="1329" spans="5:18">
      <c r="E1329">
        <v>0</v>
      </c>
      <c r="F1329">
        <v>110359</v>
      </c>
      <c r="Q1329">
        <v>0</v>
      </c>
      <c r="R1329">
        <v>174210</v>
      </c>
    </row>
    <row r="1330" spans="5:18">
      <c r="E1330">
        <v>0</v>
      </c>
      <c r="F1330">
        <v>110360</v>
      </c>
      <c r="Q1330">
        <v>0</v>
      </c>
      <c r="R1330">
        <v>174211</v>
      </c>
    </row>
    <row r="1331" spans="5:18">
      <c r="E1331">
        <v>0</v>
      </c>
      <c r="F1331">
        <v>110361</v>
      </c>
      <c r="Q1331">
        <v>0</v>
      </c>
      <c r="R1331">
        <v>174212</v>
      </c>
    </row>
    <row r="1332" spans="5:18">
      <c r="E1332">
        <v>0</v>
      </c>
      <c r="F1332">
        <v>110362</v>
      </c>
      <c r="Q1332">
        <v>0</v>
      </c>
      <c r="R1332">
        <v>174213</v>
      </c>
    </row>
    <row r="1333" spans="5:18">
      <c r="E1333">
        <v>0</v>
      </c>
      <c r="F1333">
        <v>110363</v>
      </c>
      <c r="Q1333">
        <v>0</v>
      </c>
      <c r="R1333">
        <v>174214</v>
      </c>
    </row>
    <row r="1334" spans="5:18">
      <c r="E1334">
        <v>0</v>
      </c>
      <c r="F1334">
        <v>110364</v>
      </c>
      <c r="Q1334">
        <v>-1256.6300000000001</v>
      </c>
      <c r="R1334">
        <v>174215</v>
      </c>
    </row>
    <row r="1335" spans="5:18">
      <c r="E1335">
        <v>0</v>
      </c>
      <c r="F1335">
        <v>110365</v>
      </c>
      <c r="Q1335">
        <v>0</v>
      </c>
      <c r="R1335">
        <v>174216</v>
      </c>
    </row>
    <row r="1336" spans="5:18">
      <c r="E1336">
        <v>0</v>
      </c>
      <c r="F1336">
        <v>110366</v>
      </c>
      <c r="Q1336">
        <v>-1256.6300000000001</v>
      </c>
      <c r="R1336">
        <v>174217</v>
      </c>
    </row>
    <row r="1337" spans="5:18">
      <c r="E1337">
        <v>0</v>
      </c>
      <c r="F1337">
        <v>110367</v>
      </c>
      <c r="Q1337">
        <v>-200.05</v>
      </c>
      <c r="R1337">
        <v>174218</v>
      </c>
    </row>
    <row r="1338" spans="5:18">
      <c r="E1338">
        <v>0</v>
      </c>
      <c r="F1338">
        <v>110368</v>
      </c>
      <c r="Q1338">
        <v>0</v>
      </c>
      <c r="R1338">
        <v>174219</v>
      </c>
    </row>
    <row r="1339" spans="5:18">
      <c r="E1339">
        <v>0</v>
      </c>
      <c r="F1339">
        <v>110369</v>
      </c>
      <c r="Q1339">
        <v>0</v>
      </c>
      <c r="R1339">
        <v>174220</v>
      </c>
    </row>
    <row r="1340" spans="5:18">
      <c r="E1340">
        <v>0</v>
      </c>
      <c r="F1340">
        <v>110370</v>
      </c>
      <c r="Q1340">
        <v>0</v>
      </c>
      <c r="R1340">
        <v>174221</v>
      </c>
    </row>
    <row r="1341" spans="5:18">
      <c r="E1341">
        <v>0</v>
      </c>
      <c r="F1341">
        <v>110371</v>
      </c>
      <c r="Q1341">
        <v>0</v>
      </c>
      <c r="R1341">
        <v>174222</v>
      </c>
    </row>
    <row r="1342" spans="5:18">
      <c r="E1342">
        <v>0</v>
      </c>
      <c r="F1342">
        <v>110372</v>
      </c>
      <c r="Q1342">
        <v>0</v>
      </c>
      <c r="R1342">
        <v>174223</v>
      </c>
    </row>
    <row r="1343" spans="5:18">
      <c r="E1343">
        <v>0</v>
      </c>
      <c r="F1343">
        <v>110373</v>
      </c>
      <c r="Q1343">
        <v>0</v>
      </c>
      <c r="R1343">
        <v>174224</v>
      </c>
    </row>
    <row r="1344" spans="5:18">
      <c r="E1344">
        <v>0</v>
      </c>
      <c r="F1344">
        <v>110374</v>
      </c>
      <c r="Q1344">
        <v>0</v>
      </c>
      <c r="R1344">
        <v>174225</v>
      </c>
    </row>
    <row r="1345" spans="5:18">
      <c r="E1345">
        <v>0</v>
      </c>
      <c r="F1345">
        <v>110375</v>
      </c>
      <c r="Q1345">
        <v>0</v>
      </c>
      <c r="R1345">
        <v>174226</v>
      </c>
    </row>
    <row r="1346" spans="5:18">
      <c r="E1346">
        <v>0</v>
      </c>
      <c r="F1346">
        <v>110376</v>
      </c>
      <c r="Q1346">
        <v>0</v>
      </c>
      <c r="R1346">
        <v>174227</v>
      </c>
    </row>
    <row r="1347" spans="5:18">
      <c r="E1347">
        <v>0</v>
      </c>
      <c r="F1347">
        <v>110377</v>
      </c>
      <c r="Q1347">
        <v>0</v>
      </c>
      <c r="R1347">
        <v>174228</v>
      </c>
    </row>
    <row r="1348" spans="5:18">
      <c r="E1348">
        <v>0</v>
      </c>
      <c r="F1348">
        <v>110378</v>
      </c>
      <c r="Q1348">
        <v>-200.05</v>
      </c>
      <c r="R1348">
        <v>174229</v>
      </c>
    </row>
    <row r="1349" spans="5:18">
      <c r="E1349">
        <v>0</v>
      </c>
      <c r="F1349">
        <v>110379</v>
      </c>
      <c r="Q1349">
        <v>0</v>
      </c>
      <c r="R1349">
        <v>174230</v>
      </c>
    </row>
    <row r="1350" spans="5:18">
      <c r="E1350">
        <v>0</v>
      </c>
      <c r="F1350">
        <v>110380</v>
      </c>
      <c r="Q1350">
        <v>-200.05</v>
      </c>
      <c r="R1350">
        <v>174231</v>
      </c>
    </row>
    <row r="1351" spans="5:18">
      <c r="E1351">
        <v>0</v>
      </c>
      <c r="F1351">
        <v>110381</v>
      </c>
      <c r="Q1351">
        <v>0</v>
      </c>
      <c r="R1351">
        <v>174232</v>
      </c>
    </row>
    <row r="1352" spans="5:18">
      <c r="E1352">
        <v>0</v>
      </c>
      <c r="F1352">
        <v>110382</v>
      </c>
      <c r="Q1352">
        <v>0</v>
      </c>
      <c r="R1352">
        <v>174233</v>
      </c>
    </row>
    <row r="1353" spans="5:18">
      <c r="E1353">
        <v>0</v>
      </c>
      <c r="F1353">
        <v>110383</v>
      </c>
      <c r="Q1353">
        <v>0</v>
      </c>
      <c r="R1353">
        <v>174234</v>
      </c>
    </row>
    <row r="1354" spans="5:18">
      <c r="E1354">
        <v>0</v>
      </c>
      <c r="F1354">
        <v>110384</v>
      </c>
      <c r="Q1354">
        <v>0</v>
      </c>
      <c r="R1354">
        <v>174235</v>
      </c>
    </row>
    <row r="1355" spans="5:18">
      <c r="E1355">
        <v>0</v>
      </c>
      <c r="F1355">
        <v>110385</v>
      </c>
      <c r="Q1355">
        <v>0</v>
      </c>
      <c r="R1355">
        <v>174236</v>
      </c>
    </row>
    <row r="1356" spans="5:18">
      <c r="E1356">
        <v>0</v>
      </c>
      <c r="F1356">
        <v>110386</v>
      </c>
      <c r="Q1356">
        <v>0</v>
      </c>
      <c r="R1356">
        <v>174237</v>
      </c>
    </row>
    <row r="1357" spans="5:18">
      <c r="E1357">
        <v>0</v>
      </c>
      <c r="F1357">
        <v>110387</v>
      </c>
      <c r="Q1357">
        <v>0</v>
      </c>
      <c r="R1357">
        <v>174238</v>
      </c>
    </row>
    <row r="1358" spans="5:18">
      <c r="E1358">
        <v>0</v>
      </c>
      <c r="F1358">
        <v>110388</v>
      </c>
      <c r="Q1358">
        <v>0</v>
      </c>
      <c r="R1358">
        <v>174239</v>
      </c>
    </row>
    <row r="1359" spans="5:18">
      <c r="E1359">
        <v>0</v>
      </c>
      <c r="F1359">
        <v>110389</v>
      </c>
      <c r="Q1359">
        <v>0</v>
      </c>
      <c r="R1359">
        <v>174240</v>
      </c>
    </row>
    <row r="1360" spans="5:18">
      <c r="E1360">
        <v>0</v>
      </c>
      <c r="F1360">
        <v>110390</v>
      </c>
      <c r="Q1360">
        <v>0</v>
      </c>
      <c r="R1360">
        <v>174241</v>
      </c>
    </row>
    <row r="1361" spans="5:18">
      <c r="E1361">
        <v>0</v>
      </c>
      <c r="F1361">
        <v>110391</v>
      </c>
      <c r="Q1361">
        <v>0</v>
      </c>
      <c r="R1361">
        <v>174242</v>
      </c>
    </row>
    <row r="1362" spans="5:18">
      <c r="E1362">
        <v>0</v>
      </c>
      <c r="F1362">
        <v>110392</v>
      </c>
      <c r="Q1362">
        <v>0</v>
      </c>
      <c r="R1362">
        <v>174243</v>
      </c>
    </row>
    <row r="1363" spans="5:18">
      <c r="E1363">
        <v>0</v>
      </c>
      <c r="F1363">
        <v>110393</v>
      </c>
      <c r="Q1363">
        <v>0</v>
      </c>
      <c r="R1363">
        <v>174244</v>
      </c>
    </row>
    <row r="1364" spans="5:18">
      <c r="E1364">
        <v>0</v>
      </c>
      <c r="F1364">
        <v>110394</v>
      </c>
      <c r="Q1364">
        <v>0</v>
      </c>
      <c r="R1364">
        <v>174245</v>
      </c>
    </row>
    <row r="1365" spans="5:18">
      <c r="E1365">
        <v>0</v>
      </c>
      <c r="F1365">
        <v>110395</v>
      </c>
      <c r="Q1365">
        <v>0</v>
      </c>
      <c r="R1365">
        <v>174246</v>
      </c>
    </row>
    <row r="1366" spans="5:18">
      <c r="E1366">
        <v>0</v>
      </c>
      <c r="F1366">
        <v>110396</v>
      </c>
      <c r="Q1366">
        <v>0</v>
      </c>
      <c r="R1366">
        <v>174247</v>
      </c>
    </row>
    <row r="1367" spans="5:18">
      <c r="E1367">
        <v>0</v>
      </c>
      <c r="F1367">
        <v>110397</v>
      </c>
      <c r="Q1367">
        <v>0</v>
      </c>
      <c r="R1367">
        <v>174248</v>
      </c>
    </row>
    <row r="1368" spans="5:18">
      <c r="E1368">
        <v>0</v>
      </c>
      <c r="F1368">
        <v>110398</v>
      </c>
      <c r="Q1368">
        <v>0</v>
      </c>
      <c r="R1368">
        <v>174249</v>
      </c>
    </row>
    <row r="1369" spans="5:18">
      <c r="E1369">
        <v>0</v>
      </c>
      <c r="F1369">
        <v>110399</v>
      </c>
      <c r="Q1369">
        <v>0</v>
      </c>
      <c r="R1369">
        <v>174250</v>
      </c>
    </row>
    <row r="1370" spans="5:18">
      <c r="E1370">
        <v>0</v>
      </c>
      <c r="F1370">
        <v>110400</v>
      </c>
      <c r="Q1370">
        <v>0</v>
      </c>
      <c r="R1370">
        <v>174251</v>
      </c>
    </row>
    <row r="1371" spans="5:18">
      <c r="E1371">
        <v>0</v>
      </c>
      <c r="F1371">
        <v>110401</v>
      </c>
      <c r="Q1371">
        <v>0</v>
      </c>
      <c r="R1371">
        <v>174252</v>
      </c>
    </row>
    <row r="1372" spans="5:18">
      <c r="E1372">
        <v>0</v>
      </c>
      <c r="F1372">
        <v>110402</v>
      </c>
      <c r="Q1372">
        <v>0</v>
      </c>
      <c r="R1372">
        <v>174253</v>
      </c>
    </row>
    <row r="1373" spans="5:18">
      <c r="E1373">
        <v>0</v>
      </c>
      <c r="F1373">
        <v>110403</v>
      </c>
      <c r="Q1373">
        <v>0</v>
      </c>
      <c r="R1373">
        <v>174254</v>
      </c>
    </row>
    <row r="1374" spans="5:18">
      <c r="E1374">
        <v>0</v>
      </c>
      <c r="F1374">
        <v>110404</v>
      </c>
      <c r="Q1374">
        <v>0</v>
      </c>
      <c r="R1374">
        <v>174255</v>
      </c>
    </row>
    <row r="1375" spans="5:18">
      <c r="E1375">
        <v>0</v>
      </c>
      <c r="F1375">
        <v>110405</v>
      </c>
      <c r="Q1375">
        <v>0</v>
      </c>
      <c r="R1375">
        <v>174256</v>
      </c>
    </row>
    <row r="1376" spans="5:18">
      <c r="E1376">
        <v>0</v>
      </c>
      <c r="F1376">
        <v>110406</v>
      </c>
      <c r="Q1376">
        <v>0</v>
      </c>
      <c r="R1376">
        <v>174257</v>
      </c>
    </row>
    <row r="1377" spans="5:18">
      <c r="E1377">
        <v>0</v>
      </c>
      <c r="F1377">
        <v>110407</v>
      </c>
      <c r="Q1377">
        <v>0</v>
      </c>
      <c r="R1377">
        <v>174258</v>
      </c>
    </row>
    <row r="1378" spans="5:18">
      <c r="E1378">
        <v>0</v>
      </c>
      <c r="F1378">
        <v>110408</v>
      </c>
      <c r="Q1378">
        <v>0</v>
      </c>
      <c r="R1378">
        <v>174259</v>
      </c>
    </row>
    <row r="1379" spans="5:18">
      <c r="E1379">
        <v>0</v>
      </c>
      <c r="F1379">
        <v>110409</v>
      </c>
      <c r="Q1379">
        <v>-1212.92</v>
      </c>
      <c r="R1379">
        <v>174260</v>
      </c>
    </row>
    <row r="1380" spans="5:18">
      <c r="E1380">
        <v>0</v>
      </c>
      <c r="F1380">
        <v>110410</v>
      </c>
      <c r="Q1380">
        <v>0</v>
      </c>
      <c r="R1380">
        <v>174261</v>
      </c>
    </row>
    <row r="1381" spans="5:18">
      <c r="E1381">
        <v>0</v>
      </c>
      <c r="F1381">
        <v>110411</v>
      </c>
      <c r="Q1381">
        <v>0</v>
      </c>
      <c r="R1381">
        <v>174262</v>
      </c>
    </row>
    <row r="1382" spans="5:18">
      <c r="E1382">
        <v>0</v>
      </c>
      <c r="F1382">
        <v>110412</v>
      </c>
      <c r="Q1382">
        <v>0</v>
      </c>
      <c r="R1382">
        <v>174263</v>
      </c>
    </row>
    <row r="1383" spans="5:18">
      <c r="E1383">
        <v>0</v>
      </c>
      <c r="F1383">
        <v>110413</v>
      </c>
      <c r="Q1383">
        <v>0</v>
      </c>
      <c r="R1383">
        <v>174264</v>
      </c>
    </row>
    <row r="1384" spans="5:18">
      <c r="E1384">
        <v>0</v>
      </c>
      <c r="F1384">
        <v>110414</v>
      </c>
      <c r="Q1384">
        <v>0</v>
      </c>
      <c r="R1384">
        <v>174265</v>
      </c>
    </row>
    <row r="1385" spans="5:18">
      <c r="E1385">
        <v>0</v>
      </c>
      <c r="F1385">
        <v>110415</v>
      </c>
      <c r="Q1385">
        <v>0</v>
      </c>
      <c r="R1385">
        <v>174266</v>
      </c>
    </row>
    <row r="1386" spans="5:18">
      <c r="E1386">
        <v>0</v>
      </c>
      <c r="F1386">
        <v>110416</v>
      </c>
      <c r="Q1386">
        <v>0</v>
      </c>
      <c r="R1386">
        <v>174267</v>
      </c>
    </row>
    <row r="1387" spans="5:18">
      <c r="E1387">
        <v>0</v>
      </c>
      <c r="F1387">
        <v>110417</v>
      </c>
      <c r="Q1387">
        <v>0</v>
      </c>
      <c r="R1387">
        <v>174268</v>
      </c>
    </row>
    <row r="1388" spans="5:18">
      <c r="E1388">
        <v>0</v>
      </c>
      <c r="F1388">
        <v>110418</v>
      </c>
      <c r="Q1388">
        <v>0</v>
      </c>
      <c r="R1388">
        <v>174269</v>
      </c>
    </row>
    <row r="1389" spans="5:18">
      <c r="E1389">
        <v>0</v>
      </c>
      <c r="F1389">
        <v>110419</v>
      </c>
      <c r="Q1389">
        <v>0</v>
      </c>
      <c r="R1389">
        <v>174270</v>
      </c>
    </row>
    <row r="1390" spans="5:18">
      <c r="E1390">
        <v>0</v>
      </c>
      <c r="F1390">
        <v>110420</v>
      </c>
      <c r="Q1390">
        <v>-1212.92</v>
      </c>
      <c r="R1390">
        <v>174271</v>
      </c>
    </row>
    <row r="1391" spans="5:18">
      <c r="E1391">
        <v>0</v>
      </c>
      <c r="F1391">
        <v>110421</v>
      </c>
      <c r="Q1391">
        <v>0</v>
      </c>
      <c r="R1391">
        <v>174272</v>
      </c>
    </row>
    <row r="1392" spans="5:18">
      <c r="E1392">
        <v>0</v>
      </c>
      <c r="F1392">
        <v>110422</v>
      </c>
      <c r="Q1392">
        <v>-1212.92</v>
      </c>
      <c r="R1392">
        <v>174273</v>
      </c>
    </row>
    <row r="1393" spans="5:18">
      <c r="E1393">
        <v>0</v>
      </c>
      <c r="F1393">
        <v>110423</v>
      </c>
      <c r="Q1393">
        <v>-149488.47</v>
      </c>
      <c r="R1393">
        <v>174274</v>
      </c>
    </row>
    <row r="1394" spans="5:18">
      <c r="E1394">
        <v>0</v>
      </c>
      <c r="F1394">
        <v>110424</v>
      </c>
      <c r="Q1394">
        <v>0</v>
      </c>
      <c r="R1394">
        <v>174275</v>
      </c>
    </row>
    <row r="1395" spans="5:18">
      <c r="E1395">
        <v>0</v>
      </c>
      <c r="F1395">
        <v>110425</v>
      </c>
      <c r="Q1395">
        <v>0</v>
      </c>
      <c r="R1395">
        <v>174276</v>
      </c>
    </row>
    <row r="1396" spans="5:18">
      <c r="E1396">
        <v>0</v>
      </c>
      <c r="F1396">
        <v>110426</v>
      </c>
      <c r="Q1396">
        <v>0</v>
      </c>
      <c r="R1396">
        <v>174277</v>
      </c>
    </row>
    <row r="1397" spans="5:18">
      <c r="E1397">
        <v>0</v>
      </c>
      <c r="F1397">
        <v>110427</v>
      </c>
      <c r="Q1397">
        <v>0</v>
      </c>
      <c r="R1397">
        <v>174278</v>
      </c>
    </row>
    <row r="1398" spans="5:18">
      <c r="E1398">
        <v>2362557.52</v>
      </c>
      <c r="F1398">
        <v>110428</v>
      </c>
      <c r="Q1398">
        <v>0</v>
      </c>
      <c r="R1398">
        <v>174279</v>
      </c>
    </row>
    <row r="1399" spans="5:18">
      <c r="E1399">
        <v>551438.19999999995</v>
      </c>
      <c r="F1399">
        <v>110429</v>
      </c>
      <c r="Q1399">
        <v>0</v>
      </c>
      <c r="R1399">
        <v>174280</v>
      </c>
    </row>
    <row r="1400" spans="5:18">
      <c r="E1400">
        <v>6160101.5</v>
      </c>
      <c r="F1400">
        <v>110430</v>
      </c>
      <c r="Q1400">
        <v>0</v>
      </c>
      <c r="R1400">
        <v>174281</v>
      </c>
    </row>
    <row r="1401" spans="5:18">
      <c r="E1401">
        <v>0</v>
      </c>
      <c r="F1401">
        <v>110431</v>
      </c>
      <c r="Q1401">
        <v>0</v>
      </c>
      <c r="R1401">
        <v>174282</v>
      </c>
    </row>
    <row r="1402" spans="5:18">
      <c r="E1402">
        <v>0</v>
      </c>
      <c r="F1402">
        <v>110432</v>
      </c>
      <c r="Q1402">
        <v>0</v>
      </c>
      <c r="R1402">
        <v>174283</v>
      </c>
    </row>
    <row r="1403" spans="5:18">
      <c r="E1403">
        <v>0</v>
      </c>
      <c r="F1403">
        <v>110433</v>
      </c>
      <c r="Q1403">
        <v>0</v>
      </c>
      <c r="R1403">
        <v>174284</v>
      </c>
    </row>
    <row r="1404" spans="5:18">
      <c r="E1404">
        <v>0</v>
      </c>
      <c r="F1404">
        <v>110434</v>
      </c>
      <c r="Q1404">
        <v>-149488.47</v>
      </c>
      <c r="R1404">
        <v>174285</v>
      </c>
    </row>
    <row r="1405" spans="5:18">
      <c r="E1405">
        <v>276367.92</v>
      </c>
      <c r="F1405">
        <v>110435</v>
      </c>
      <c r="Q1405">
        <v>0</v>
      </c>
      <c r="R1405">
        <v>174286</v>
      </c>
    </row>
    <row r="1406" spans="5:18">
      <c r="E1406">
        <v>0</v>
      </c>
      <c r="F1406">
        <v>110436</v>
      </c>
      <c r="Q1406">
        <v>-149488.47</v>
      </c>
      <c r="R1406">
        <v>174287</v>
      </c>
    </row>
    <row r="1407" spans="5:18">
      <c r="E1407">
        <v>0</v>
      </c>
      <c r="F1407">
        <v>110437</v>
      </c>
      <c r="Q1407">
        <v>-135509.82999999999</v>
      </c>
      <c r="R1407">
        <v>174288</v>
      </c>
    </row>
    <row r="1408" spans="5:18">
      <c r="E1408">
        <v>0</v>
      </c>
      <c r="F1408">
        <v>110438</v>
      </c>
      <c r="Q1408">
        <v>0</v>
      </c>
      <c r="R1408">
        <v>174289</v>
      </c>
    </row>
    <row r="1409" spans="5:18">
      <c r="E1409">
        <v>0</v>
      </c>
      <c r="F1409">
        <v>110439</v>
      </c>
      <c r="Q1409">
        <v>0</v>
      </c>
      <c r="R1409">
        <v>174290</v>
      </c>
    </row>
    <row r="1410" spans="5:18">
      <c r="E1410">
        <v>0</v>
      </c>
      <c r="F1410">
        <v>110440</v>
      </c>
      <c r="Q1410">
        <v>0</v>
      </c>
      <c r="R1410">
        <v>174291</v>
      </c>
    </row>
    <row r="1411" spans="5:18">
      <c r="E1411">
        <v>0</v>
      </c>
      <c r="F1411">
        <v>110441</v>
      </c>
      <c r="Q1411">
        <v>0</v>
      </c>
      <c r="R1411">
        <v>174292</v>
      </c>
    </row>
    <row r="1412" spans="5:18">
      <c r="E1412">
        <v>0</v>
      </c>
      <c r="F1412">
        <v>110442</v>
      </c>
      <c r="Q1412">
        <v>0</v>
      </c>
      <c r="R1412">
        <v>174293</v>
      </c>
    </row>
    <row r="1413" spans="5:18">
      <c r="E1413">
        <v>0</v>
      </c>
      <c r="F1413">
        <v>110443</v>
      </c>
      <c r="Q1413">
        <v>0</v>
      </c>
      <c r="R1413">
        <v>174294</v>
      </c>
    </row>
    <row r="1414" spans="5:18">
      <c r="E1414">
        <v>0</v>
      </c>
      <c r="F1414">
        <v>110444</v>
      </c>
      <c r="Q1414">
        <v>0</v>
      </c>
      <c r="R1414">
        <v>174295</v>
      </c>
    </row>
    <row r="1415" spans="5:18">
      <c r="E1415">
        <v>0</v>
      </c>
      <c r="F1415">
        <v>110445</v>
      </c>
      <c r="Q1415">
        <v>0</v>
      </c>
      <c r="R1415">
        <v>174296</v>
      </c>
    </row>
    <row r="1416" spans="5:18">
      <c r="E1416">
        <v>0</v>
      </c>
      <c r="F1416">
        <v>110446</v>
      </c>
      <c r="Q1416">
        <v>0</v>
      </c>
      <c r="R1416">
        <v>174297</v>
      </c>
    </row>
    <row r="1417" spans="5:18">
      <c r="E1417">
        <v>0</v>
      </c>
      <c r="F1417">
        <v>110447</v>
      </c>
      <c r="Q1417">
        <v>0</v>
      </c>
      <c r="R1417">
        <v>174298</v>
      </c>
    </row>
    <row r="1418" spans="5:18">
      <c r="E1418">
        <v>0</v>
      </c>
      <c r="F1418">
        <v>110448</v>
      </c>
      <c r="Q1418">
        <v>-135509.82999999999</v>
      </c>
      <c r="R1418">
        <v>174299</v>
      </c>
    </row>
    <row r="1419" spans="5:18">
      <c r="E1419">
        <v>0</v>
      </c>
      <c r="F1419">
        <v>110449</v>
      </c>
      <c r="Q1419">
        <v>0</v>
      </c>
      <c r="R1419">
        <v>174300</v>
      </c>
    </row>
    <row r="1420" spans="5:18">
      <c r="E1420">
        <v>0</v>
      </c>
      <c r="F1420">
        <v>110450</v>
      </c>
      <c r="Q1420">
        <v>-135509.82999999999</v>
      </c>
      <c r="R1420">
        <v>174301</v>
      </c>
    </row>
    <row r="1421" spans="5:18">
      <c r="E1421">
        <v>0</v>
      </c>
      <c r="F1421">
        <v>110451</v>
      </c>
      <c r="Q1421">
        <v>0</v>
      </c>
      <c r="R1421">
        <v>174302</v>
      </c>
    </row>
    <row r="1422" spans="5:18">
      <c r="E1422">
        <v>0</v>
      </c>
      <c r="F1422">
        <v>110452</v>
      </c>
      <c r="Q1422">
        <v>0</v>
      </c>
      <c r="R1422">
        <v>174303</v>
      </c>
    </row>
    <row r="1423" spans="5:18">
      <c r="E1423">
        <v>0</v>
      </c>
      <c r="F1423">
        <v>110453</v>
      </c>
      <c r="Q1423">
        <v>0</v>
      </c>
      <c r="R1423">
        <v>174304</v>
      </c>
    </row>
    <row r="1424" spans="5:18">
      <c r="E1424">
        <v>0</v>
      </c>
      <c r="F1424">
        <v>110454</v>
      </c>
      <c r="Q1424">
        <v>0</v>
      </c>
      <c r="R1424">
        <v>174305</v>
      </c>
    </row>
    <row r="1425" spans="5:18">
      <c r="E1425">
        <v>0</v>
      </c>
      <c r="F1425">
        <v>110455</v>
      </c>
      <c r="Q1425">
        <v>0</v>
      </c>
      <c r="R1425">
        <v>174306</v>
      </c>
    </row>
    <row r="1426" spans="5:18">
      <c r="E1426">
        <v>0</v>
      </c>
      <c r="F1426">
        <v>110456</v>
      </c>
      <c r="Q1426">
        <v>0</v>
      </c>
      <c r="R1426">
        <v>174307</v>
      </c>
    </row>
    <row r="1427" spans="5:18">
      <c r="E1427">
        <v>0</v>
      </c>
      <c r="F1427">
        <v>110457</v>
      </c>
      <c r="Q1427">
        <v>0</v>
      </c>
      <c r="R1427">
        <v>174308</v>
      </c>
    </row>
    <row r="1428" spans="5:18">
      <c r="E1428">
        <v>0</v>
      </c>
      <c r="F1428">
        <v>110458</v>
      </c>
      <c r="Q1428">
        <v>0</v>
      </c>
      <c r="R1428">
        <v>174309</v>
      </c>
    </row>
    <row r="1429" spans="5:18">
      <c r="E1429">
        <v>0</v>
      </c>
      <c r="F1429">
        <v>110459</v>
      </c>
      <c r="Q1429">
        <v>0</v>
      </c>
      <c r="R1429">
        <v>174310</v>
      </c>
    </row>
    <row r="1430" spans="5:18">
      <c r="E1430">
        <v>0</v>
      </c>
      <c r="F1430">
        <v>110460</v>
      </c>
      <c r="Q1430">
        <v>0</v>
      </c>
      <c r="R1430">
        <v>174311</v>
      </c>
    </row>
    <row r="1431" spans="5:18">
      <c r="E1431">
        <v>0</v>
      </c>
      <c r="F1431">
        <v>110461</v>
      </c>
      <c r="Q1431">
        <v>0</v>
      </c>
      <c r="R1431">
        <v>174312</v>
      </c>
    </row>
    <row r="1432" spans="5:18">
      <c r="E1432">
        <v>0</v>
      </c>
      <c r="F1432">
        <v>110462</v>
      </c>
      <c r="Q1432">
        <v>0</v>
      </c>
      <c r="R1432">
        <v>174313</v>
      </c>
    </row>
    <row r="1433" spans="5:18">
      <c r="E1433">
        <v>0</v>
      </c>
      <c r="F1433">
        <v>110463</v>
      </c>
      <c r="Q1433">
        <v>0</v>
      </c>
      <c r="R1433">
        <v>174314</v>
      </c>
    </row>
    <row r="1434" spans="5:18">
      <c r="E1434">
        <v>0</v>
      </c>
      <c r="F1434">
        <v>110464</v>
      </c>
      <c r="Q1434">
        <v>0</v>
      </c>
      <c r="R1434">
        <v>174315</v>
      </c>
    </row>
    <row r="1435" spans="5:18">
      <c r="E1435">
        <v>0</v>
      </c>
      <c r="F1435">
        <v>110465</v>
      </c>
      <c r="Q1435">
        <v>0</v>
      </c>
      <c r="R1435">
        <v>174316</v>
      </c>
    </row>
    <row r="1436" spans="5:18">
      <c r="E1436">
        <v>0</v>
      </c>
      <c r="F1436">
        <v>110466</v>
      </c>
      <c r="Q1436">
        <v>0</v>
      </c>
      <c r="R1436">
        <v>174317</v>
      </c>
    </row>
    <row r="1437" spans="5:18">
      <c r="E1437">
        <v>0</v>
      </c>
      <c r="F1437">
        <v>110467</v>
      </c>
      <c r="Q1437">
        <v>0</v>
      </c>
      <c r="R1437">
        <v>174318</v>
      </c>
    </row>
    <row r="1438" spans="5:18">
      <c r="E1438">
        <v>0</v>
      </c>
      <c r="F1438">
        <v>110468</v>
      </c>
      <c r="Q1438">
        <v>0</v>
      </c>
      <c r="R1438">
        <v>174319</v>
      </c>
    </row>
    <row r="1439" spans="5:18">
      <c r="E1439">
        <v>0</v>
      </c>
      <c r="F1439">
        <v>110469</v>
      </c>
      <c r="Q1439">
        <v>0</v>
      </c>
      <c r="R1439">
        <v>174320</v>
      </c>
    </row>
    <row r="1440" spans="5:18">
      <c r="E1440">
        <v>0</v>
      </c>
      <c r="F1440">
        <v>110470</v>
      </c>
      <c r="Q1440">
        <v>0</v>
      </c>
      <c r="R1440">
        <v>174321</v>
      </c>
    </row>
    <row r="1441" spans="5:18">
      <c r="E1441">
        <v>0</v>
      </c>
      <c r="F1441">
        <v>110471</v>
      </c>
      <c r="Q1441">
        <v>0</v>
      </c>
      <c r="R1441">
        <v>174322</v>
      </c>
    </row>
    <row r="1442" spans="5:18">
      <c r="E1442">
        <v>0</v>
      </c>
      <c r="F1442">
        <v>110472</v>
      </c>
      <c r="Q1442">
        <v>0</v>
      </c>
      <c r="R1442">
        <v>174323</v>
      </c>
    </row>
    <row r="1443" spans="5:18">
      <c r="E1443">
        <v>0</v>
      </c>
      <c r="F1443">
        <v>110473</v>
      </c>
      <c r="Q1443">
        <v>0</v>
      </c>
      <c r="R1443">
        <v>174324</v>
      </c>
    </row>
    <row r="1444" spans="5:18">
      <c r="E1444">
        <v>0</v>
      </c>
      <c r="F1444">
        <v>110474</v>
      </c>
      <c r="Q1444">
        <v>0</v>
      </c>
      <c r="R1444">
        <v>174325</v>
      </c>
    </row>
    <row r="1445" spans="5:18">
      <c r="E1445">
        <v>0</v>
      </c>
      <c r="F1445">
        <v>110475</v>
      </c>
      <c r="Q1445">
        <v>0</v>
      </c>
      <c r="R1445">
        <v>174326</v>
      </c>
    </row>
    <row r="1446" spans="5:18">
      <c r="E1446">
        <v>0</v>
      </c>
      <c r="F1446">
        <v>110476</v>
      </c>
      <c r="Q1446">
        <v>0</v>
      </c>
      <c r="R1446">
        <v>174327</v>
      </c>
    </row>
    <row r="1447" spans="5:18">
      <c r="E1447">
        <v>0</v>
      </c>
      <c r="F1447">
        <v>110477</v>
      </c>
      <c r="Q1447">
        <v>0</v>
      </c>
      <c r="R1447">
        <v>174328</v>
      </c>
    </row>
    <row r="1448" spans="5:18">
      <c r="E1448">
        <v>0</v>
      </c>
      <c r="F1448">
        <v>110478</v>
      </c>
      <c r="Q1448">
        <v>0</v>
      </c>
      <c r="R1448">
        <v>174329</v>
      </c>
    </row>
    <row r="1449" spans="5:18">
      <c r="E1449">
        <v>0</v>
      </c>
      <c r="F1449">
        <v>110479</v>
      </c>
      <c r="Q1449">
        <v>0</v>
      </c>
      <c r="R1449">
        <v>174330</v>
      </c>
    </row>
    <row r="1450" spans="5:18">
      <c r="E1450">
        <v>0</v>
      </c>
      <c r="F1450">
        <v>110480</v>
      </c>
      <c r="Q1450">
        <v>0</v>
      </c>
      <c r="R1450">
        <v>174331</v>
      </c>
    </row>
    <row r="1451" spans="5:18">
      <c r="E1451">
        <v>0</v>
      </c>
      <c r="F1451">
        <v>110481</v>
      </c>
      <c r="Q1451">
        <v>0</v>
      </c>
      <c r="R1451">
        <v>174332</v>
      </c>
    </row>
    <row r="1452" spans="5:18">
      <c r="E1452">
        <v>0</v>
      </c>
      <c r="F1452">
        <v>110482</v>
      </c>
      <c r="Q1452">
        <v>0</v>
      </c>
      <c r="R1452">
        <v>174333</v>
      </c>
    </row>
    <row r="1453" spans="5:18">
      <c r="E1453">
        <v>0</v>
      </c>
      <c r="F1453">
        <v>110483</v>
      </c>
      <c r="Q1453">
        <v>0</v>
      </c>
      <c r="R1453">
        <v>174334</v>
      </c>
    </row>
    <row r="1454" spans="5:18">
      <c r="E1454">
        <v>0</v>
      </c>
      <c r="F1454">
        <v>110484</v>
      </c>
      <c r="Q1454">
        <v>0</v>
      </c>
      <c r="R1454">
        <v>174335</v>
      </c>
    </row>
    <row r="1455" spans="5:18">
      <c r="E1455">
        <v>0</v>
      </c>
      <c r="F1455">
        <v>110485</v>
      </c>
      <c r="Q1455">
        <v>0</v>
      </c>
      <c r="R1455">
        <v>174336</v>
      </c>
    </row>
    <row r="1456" spans="5:18">
      <c r="E1456">
        <v>0</v>
      </c>
      <c r="F1456">
        <v>110486</v>
      </c>
      <c r="Q1456">
        <v>0</v>
      </c>
      <c r="R1456">
        <v>174337</v>
      </c>
    </row>
    <row r="1457" spans="5:18">
      <c r="E1457">
        <v>0</v>
      </c>
      <c r="F1457">
        <v>110487</v>
      </c>
      <c r="Q1457">
        <v>0</v>
      </c>
      <c r="R1457">
        <v>174338</v>
      </c>
    </row>
    <row r="1458" spans="5:18">
      <c r="E1458">
        <v>0</v>
      </c>
      <c r="F1458">
        <v>110488</v>
      </c>
      <c r="Q1458">
        <v>0</v>
      </c>
      <c r="R1458">
        <v>174339</v>
      </c>
    </row>
    <row r="1459" spans="5:18">
      <c r="E1459">
        <v>0</v>
      </c>
      <c r="F1459">
        <v>110489</v>
      </c>
      <c r="Q1459">
        <v>0</v>
      </c>
      <c r="R1459">
        <v>174340</v>
      </c>
    </row>
    <row r="1460" spans="5:18">
      <c r="E1460">
        <v>0</v>
      </c>
      <c r="F1460">
        <v>110490</v>
      </c>
      <c r="Q1460">
        <v>0</v>
      </c>
      <c r="R1460">
        <v>174341</v>
      </c>
    </row>
    <row r="1461" spans="5:18">
      <c r="E1461">
        <v>0</v>
      </c>
      <c r="F1461">
        <v>110491</v>
      </c>
      <c r="Q1461">
        <v>0</v>
      </c>
      <c r="R1461">
        <v>174342</v>
      </c>
    </row>
    <row r="1462" spans="5:18">
      <c r="E1462">
        <v>0</v>
      </c>
      <c r="F1462">
        <v>110492</v>
      </c>
      <c r="Q1462">
        <v>0</v>
      </c>
      <c r="R1462">
        <v>174343</v>
      </c>
    </row>
    <row r="1463" spans="5:18">
      <c r="E1463">
        <v>0</v>
      </c>
      <c r="F1463">
        <v>110493</v>
      </c>
      <c r="Q1463">
        <v>0</v>
      </c>
      <c r="R1463">
        <v>174344</v>
      </c>
    </row>
    <row r="1464" spans="5:18">
      <c r="E1464">
        <v>0</v>
      </c>
      <c r="F1464">
        <v>110494</v>
      </c>
      <c r="Q1464">
        <v>0</v>
      </c>
      <c r="R1464">
        <v>174345</v>
      </c>
    </row>
    <row r="1465" spans="5:18">
      <c r="E1465">
        <v>0</v>
      </c>
      <c r="F1465">
        <v>110495</v>
      </c>
      <c r="Q1465">
        <v>0</v>
      </c>
      <c r="R1465">
        <v>174346</v>
      </c>
    </row>
    <row r="1466" spans="5:18">
      <c r="E1466">
        <v>0</v>
      </c>
      <c r="F1466">
        <v>110496</v>
      </c>
      <c r="Q1466">
        <v>0</v>
      </c>
      <c r="R1466">
        <v>174347</v>
      </c>
    </row>
    <row r="1467" spans="5:18">
      <c r="E1467">
        <v>0</v>
      </c>
      <c r="F1467">
        <v>110497</v>
      </c>
      <c r="Q1467">
        <v>0</v>
      </c>
      <c r="R1467">
        <v>174348</v>
      </c>
    </row>
    <row r="1468" spans="5:18">
      <c r="E1468">
        <v>0</v>
      </c>
      <c r="F1468">
        <v>110498</v>
      </c>
      <c r="Q1468">
        <v>0</v>
      </c>
      <c r="R1468">
        <v>174349</v>
      </c>
    </row>
    <row r="1469" spans="5:18">
      <c r="E1469">
        <v>0</v>
      </c>
      <c r="F1469">
        <v>110499</v>
      </c>
      <c r="Q1469">
        <v>0</v>
      </c>
      <c r="R1469">
        <v>174350</v>
      </c>
    </row>
    <row r="1470" spans="5:18">
      <c r="E1470">
        <v>0</v>
      </c>
      <c r="F1470">
        <v>110500</v>
      </c>
      <c r="Q1470">
        <v>0</v>
      </c>
      <c r="R1470">
        <v>174351</v>
      </c>
    </row>
    <row r="1471" spans="5:18">
      <c r="E1471">
        <v>0</v>
      </c>
      <c r="F1471">
        <v>110501</v>
      </c>
      <c r="Q1471">
        <v>0</v>
      </c>
      <c r="R1471">
        <v>174352</v>
      </c>
    </row>
    <row r="1472" spans="5:18">
      <c r="E1472">
        <v>0</v>
      </c>
      <c r="F1472">
        <v>110502</v>
      </c>
      <c r="Q1472">
        <v>0</v>
      </c>
      <c r="R1472">
        <v>174353</v>
      </c>
    </row>
    <row r="1473" spans="5:18">
      <c r="E1473">
        <v>0</v>
      </c>
      <c r="F1473">
        <v>110503</v>
      </c>
      <c r="Q1473">
        <v>0</v>
      </c>
      <c r="R1473">
        <v>174354</v>
      </c>
    </row>
    <row r="1474" spans="5:18">
      <c r="E1474">
        <v>0</v>
      </c>
      <c r="F1474">
        <v>110504</v>
      </c>
      <c r="Q1474">
        <v>0</v>
      </c>
      <c r="R1474">
        <v>174355</v>
      </c>
    </row>
    <row r="1475" spans="5:18">
      <c r="E1475">
        <v>0</v>
      </c>
      <c r="F1475">
        <v>110505</v>
      </c>
      <c r="Q1475">
        <v>0</v>
      </c>
      <c r="R1475">
        <v>174356</v>
      </c>
    </row>
    <row r="1476" spans="5:18">
      <c r="E1476">
        <v>0</v>
      </c>
      <c r="F1476">
        <v>110506</v>
      </c>
      <c r="Q1476">
        <v>0</v>
      </c>
      <c r="R1476">
        <v>174357</v>
      </c>
    </row>
    <row r="1477" spans="5:18">
      <c r="E1477">
        <v>0</v>
      </c>
      <c r="F1477">
        <v>110507</v>
      </c>
      <c r="Q1477">
        <v>0</v>
      </c>
      <c r="R1477">
        <v>174358</v>
      </c>
    </row>
    <row r="1478" spans="5:18">
      <c r="E1478">
        <v>0</v>
      </c>
      <c r="F1478">
        <v>110508</v>
      </c>
      <c r="Q1478">
        <v>0</v>
      </c>
      <c r="R1478">
        <v>174359</v>
      </c>
    </row>
    <row r="1479" spans="5:18">
      <c r="E1479">
        <v>0</v>
      </c>
      <c r="F1479">
        <v>110509</v>
      </c>
      <c r="Q1479">
        <v>0</v>
      </c>
      <c r="R1479">
        <v>174360</v>
      </c>
    </row>
    <row r="1480" spans="5:18">
      <c r="E1480">
        <v>0</v>
      </c>
      <c r="F1480">
        <v>110510</v>
      </c>
      <c r="Q1480">
        <v>0</v>
      </c>
      <c r="R1480">
        <v>174361</v>
      </c>
    </row>
    <row r="1481" spans="5:18">
      <c r="E1481">
        <v>0</v>
      </c>
      <c r="F1481">
        <v>110511</v>
      </c>
      <c r="Q1481">
        <v>0</v>
      </c>
      <c r="R1481">
        <v>174362</v>
      </c>
    </row>
    <row r="1482" spans="5:18">
      <c r="E1482">
        <v>0</v>
      </c>
      <c r="F1482">
        <v>110512</v>
      </c>
      <c r="Q1482">
        <v>0</v>
      </c>
      <c r="R1482">
        <v>174363</v>
      </c>
    </row>
    <row r="1483" spans="5:18">
      <c r="E1483">
        <v>0</v>
      </c>
      <c r="F1483">
        <v>110513</v>
      </c>
      <c r="Q1483">
        <v>0</v>
      </c>
      <c r="R1483">
        <v>174364</v>
      </c>
    </row>
    <row r="1484" spans="5:18">
      <c r="E1484">
        <v>0</v>
      </c>
      <c r="F1484">
        <v>110514</v>
      </c>
      <c r="Q1484">
        <v>0</v>
      </c>
      <c r="R1484">
        <v>174365</v>
      </c>
    </row>
    <row r="1485" spans="5:18">
      <c r="E1485">
        <v>0</v>
      </c>
      <c r="F1485">
        <v>110515</v>
      </c>
      <c r="Q1485">
        <v>0</v>
      </c>
      <c r="R1485">
        <v>174366</v>
      </c>
    </row>
    <row r="1486" spans="5:18">
      <c r="E1486">
        <v>0</v>
      </c>
      <c r="F1486">
        <v>110516</v>
      </c>
      <c r="Q1486">
        <v>0</v>
      </c>
      <c r="R1486">
        <v>174367</v>
      </c>
    </row>
    <row r="1487" spans="5:18">
      <c r="E1487">
        <v>0</v>
      </c>
      <c r="F1487">
        <v>110517</v>
      </c>
      <c r="Q1487">
        <v>0</v>
      </c>
      <c r="R1487">
        <v>174368</v>
      </c>
    </row>
    <row r="1488" spans="5:18">
      <c r="E1488">
        <v>0</v>
      </c>
      <c r="F1488">
        <v>110518</v>
      </c>
      <c r="Q1488">
        <v>0</v>
      </c>
      <c r="R1488">
        <v>174369</v>
      </c>
    </row>
    <row r="1489" spans="5:18">
      <c r="E1489">
        <v>0</v>
      </c>
      <c r="F1489">
        <v>110519</v>
      </c>
      <c r="Q1489">
        <v>0</v>
      </c>
      <c r="R1489">
        <v>174370</v>
      </c>
    </row>
    <row r="1490" spans="5:18">
      <c r="E1490">
        <v>1643763.8</v>
      </c>
      <c r="F1490">
        <v>110520</v>
      </c>
      <c r="Q1490">
        <v>0</v>
      </c>
      <c r="R1490">
        <v>174371</v>
      </c>
    </row>
    <row r="1491" spans="5:18">
      <c r="E1491">
        <v>15862.66</v>
      </c>
      <c r="F1491">
        <v>110521</v>
      </c>
      <c r="Q1491">
        <v>0</v>
      </c>
      <c r="R1491">
        <v>174372</v>
      </c>
    </row>
    <row r="1492" spans="5:18">
      <c r="E1492">
        <v>0</v>
      </c>
      <c r="F1492">
        <v>110522</v>
      </c>
      <c r="Q1492">
        <v>0</v>
      </c>
      <c r="R1492">
        <v>174373</v>
      </c>
    </row>
    <row r="1493" spans="5:18">
      <c r="E1493">
        <v>0</v>
      </c>
      <c r="F1493">
        <v>110523</v>
      </c>
      <c r="Q1493">
        <v>0</v>
      </c>
      <c r="R1493">
        <v>174374</v>
      </c>
    </row>
    <row r="1494" spans="5:18">
      <c r="E1494">
        <v>0</v>
      </c>
      <c r="F1494">
        <v>110524</v>
      </c>
      <c r="Q1494">
        <v>0</v>
      </c>
      <c r="R1494">
        <v>174375</v>
      </c>
    </row>
    <row r="1495" spans="5:18">
      <c r="E1495">
        <v>0</v>
      </c>
      <c r="F1495">
        <v>110525</v>
      </c>
      <c r="Q1495">
        <v>0</v>
      </c>
      <c r="R1495">
        <v>174376</v>
      </c>
    </row>
    <row r="1496" spans="5:18">
      <c r="E1496">
        <v>0</v>
      </c>
      <c r="F1496">
        <v>110526</v>
      </c>
      <c r="Q1496">
        <v>0</v>
      </c>
      <c r="R1496">
        <v>174377</v>
      </c>
    </row>
    <row r="1497" spans="5:18">
      <c r="E1497">
        <v>0</v>
      </c>
      <c r="F1497">
        <v>110527</v>
      </c>
      <c r="Q1497">
        <v>0</v>
      </c>
      <c r="R1497">
        <v>174378</v>
      </c>
    </row>
    <row r="1498" spans="5:18">
      <c r="E1498">
        <v>0</v>
      </c>
      <c r="F1498">
        <v>110528</v>
      </c>
      <c r="Q1498">
        <v>0</v>
      </c>
      <c r="R1498">
        <v>174379</v>
      </c>
    </row>
    <row r="1499" spans="5:18">
      <c r="E1499">
        <v>0</v>
      </c>
      <c r="F1499">
        <v>110529</v>
      </c>
      <c r="Q1499">
        <v>0</v>
      </c>
      <c r="R1499">
        <v>174380</v>
      </c>
    </row>
    <row r="1500" spans="5:18">
      <c r="E1500">
        <v>0</v>
      </c>
      <c r="F1500">
        <v>110530</v>
      </c>
      <c r="Q1500">
        <v>0</v>
      </c>
      <c r="R1500">
        <v>174381</v>
      </c>
    </row>
    <row r="1501" spans="5:18">
      <c r="E1501">
        <v>0</v>
      </c>
      <c r="F1501">
        <v>110531</v>
      </c>
      <c r="Q1501">
        <v>0</v>
      </c>
      <c r="R1501">
        <v>174382</v>
      </c>
    </row>
    <row r="1502" spans="5:18">
      <c r="E1502">
        <v>0</v>
      </c>
      <c r="F1502">
        <v>110532</v>
      </c>
      <c r="Q1502">
        <v>0</v>
      </c>
      <c r="R1502">
        <v>174383</v>
      </c>
    </row>
    <row r="1503" spans="5:18">
      <c r="E1503">
        <v>652094.85</v>
      </c>
      <c r="F1503">
        <v>110533</v>
      </c>
      <c r="Q1503">
        <v>0</v>
      </c>
      <c r="R1503">
        <v>174384</v>
      </c>
    </row>
    <row r="1504" spans="5:18">
      <c r="E1504">
        <v>0</v>
      </c>
      <c r="F1504">
        <v>110534</v>
      </c>
      <c r="Q1504">
        <v>0</v>
      </c>
      <c r="R1504">
        <v>174385</v>
      </c>
    </row>
    <row r="1505" spans="5:18">
      <c r="E1505">
        <v>0</v>
      </c>
      <c r="F1505">
        <v>110535</v>
      </c>
      <c r="Q1505">
        <v>0</v>
      </c>
      <c r="R1505">
        <v>174386</v>
      </c>
    </row>
    <row r="1506" spans="5:18">
      <c r="E1506">
        <v>0</v>
      </c>
      <c r="F1506">
        <v>110536</v>
      </c>
      <c r="Q1506">
        <v>0</v>
      </c>
      <c r="R1506">
        <v>174387</v>
      </c>
    </row>
    <row r="1507" spans="5:18">
      <c r="E1507">
        <v>0</v>
      </c>
      <c r="F1507">
        <v>110537</v>
      </c>
      <c r="Q1507">
        <v>0</v>
      </c>
      <c r="R1507">
        <v>174388</v>
      </c>
    </row>
    <row r="1508" spans="5:18">
      <c r="E1508">
        <v>0</v>
      </c>
      <c r="F1508">
        <v>110538</v>
      </c>
      <c r="Q1508">
        <v>0</v>
      </c>
      <c r="R1508">
        <v>174389</v>
      </c>
    </row>
    <row r="1509" spans="5:18">
      <c r="E1509">
        <v>0</v>
      </c>
      <c r="F1509">
        <v>110539</v>
      </c>
      <c r="Q1509">
        <v>0</v>
      </c>
      <c r="R1509">
        <v>174390</v>
      </c>
    </row>
    <row r="1510" spans="5:18">
      <c r="E1510">
        <v>0</v>
      </c>
      <c r="F1510">
        <v>110540</v>
      </c>
      <c r="Q1510">
        <v>0</v>
      </c>
      <c r="R1510">
        <v>174391</v>
      </c>
    </row>
    <row r="1511" spans="5:18">
      <c r="E1511">
        <v>0</v>
      </c>
      <c r="F1511">
        <v>110541</v>
      </c>
      <c r="Q1511">
        <v>0</v>
      </c>
      <c r="R1511">
        <v>174392</v>
      </c>
    </row>
    <row r="1512" spans="5:18">
      <c r="E1512">
        <v>0</v>
      </c>
      <c r="F1512">
        <v>110542</v>
      </c>
      <c r="Q1512">
        <v>0</v>
      </c>
      <c r="R1512">
        <v>174393</v>
      </c>
    </row>
    <row r="1513" spans="5:18">
      <c r="E1513">
        <v>0</v>
      </c>
      <c r="F1513">
        <v>110543</v>
      </c>
      <c r="Q1513">
        <v>0</v>
      </c>
      <c r="R1513">
        <v>174394</v>
      </c>
    </row>
    <row r="1514" spans="5:18">
      <c r="E1514">
        <v>0</v>
      </c>
      <c r="F1514">
        <v>110544</v>
      </c>
      <c r="Q1514">
        <v>0</v>
      </c>
      <c r="R1514">
        <v>174395</v>
      </c>
    </row>
    <row r="1515" spans="5:18">
      <c r="E1515">
        <v>0</v>
      </c>
      <c r="F1515">
        <v>110545</v>
      </c>
      <c r="Q1515">
        <v>0</v>
      </c>
      <c r="R1515">
        <v>174396</v>
      </c>
    </row>
    <row r="1516" spans="5:18">
      <c r="E1516">
        <v>0</v>
      </c>
      <c r="F1516">
        <v>110546</v>
      </c>
      <c r="Q1516">
        <v>0</v>
      </c>
      <c r="R1516">
        <v>174397</v>
      </c>
    </row>
    <row r="1517" spans="5:18">
      <c r="E1517">
        <v>0</v>
      </c>
      <c r="F1517">
        <v>110547</v>
      </c>
      <c r="Q1517">
        <v>0</v>
      </c>
      <c r="R1517">
        <v>174398</v>
      </c>
    </row>
    <row r="1518" spans="5:18">
      <c r="E1518">
        <v>0</v>
      </c>
      <c r="F1518">
        <v>110548</v>
      </c>
      <c r="Q1518">
        <v>0</v>
      </c>
      <c r="R1518">
        <v>174399</v>
      </c>
    </row>
    <row r="1519" spans="5:18">
      <c r="E1519">
        <v>0</v>
      </c>
      <c r="F1519">
        <v>110549</v>
      </c>
      <c r="Q1519">
        <v>0</v>
      </c>
      <c r="R1519">
        <v>174400</v>
      </c>
    </row>
    <row r="1520" spans="5:18">
      <c r="E1520">
        <v>0</v>
      </c>
      <c r="F1520">
        <v>110550</v>
      </c>
      <c r="Q1520">
        <v>0</v>
      </c>
      <c r="R1520">
        <v>174401</v>
      </c>
    </row>
    <row r="1521" spans="5:18">
      <c r="E1521">
        <v>0</v>
      </c>
      <c r="F1521">
        <v>110551</v>
      </c>
      <c r="Q1521">
        <v>0</v>
      </c>
      <c r="R1521">
        <v>174402</v>
      </c>
    </row>
    <row r="1522" spans="5:18">
      <c r="E1522">
        <v>0</v>
      </c>
      <c r="F1522">
        <v>110552</v>
      </c>
      <c r="Q1522">
        <v>0</v>
      </c>
      <c r="R1522">
        <v>174403</v>
      </c>
    </row>
    <row r="1523" spans="5:18">
      <c r="E1523">
        <v>0</v>
      </c>
      <c r="F1523">
        <v>110553</v>
      </c>
      <c r="Q1523">
        <v>0</v>
      </c>
      <c r="R1523">
        <v>174404</v>
      </c>
    </row>
    <row r="1524" spans="5:18">
      <c r="E1524">
        <v>0</v>
      </c>
      <c r="F1524">
        <v>110554</v>
      </c>
      <c r="Q1524">
        <v>0</v>
      </c>
      <c r="R1524">
        <v>174405</v>
      </c>
    </row>
    <row r="1525" spans="5:18">
      <c r="E1525">
        <v>0</v>
      </c>
      <c r="F1525">
        <v>110555</v>
      </c>
      <c r="Q1525">
        <v>0</v>
      </c>
      <c r="R1525">
        <v>174406</v>
      </c>
    </row>
    <row r="1526" spans="5:18">
      <c r="E1526">
        <v>0</v>
      </c>
      <c r="F1526">
        <v>110556</v>
      </c>
      <c r="Q1526">
        <v>0</v>
      </c>
      <c r="R1526">
        <v>174407</v>
      </c>
    </row>
    <row r="1527" spans="5:18">
      <c r="E1527">
        <v>0</v>
      </c>
      <c r="F1527">
        <v>110557</v>
      </c>
      <c r="Q1527">
        <v>0</v>
      </c>
      <c r="R1527">
        <v>174408</v>
      </c>
    </row>
    <row r="1528" spans="5:18">
      <c r="E1528">
        <v>0</v>
      </c>
      <c r="F1528">
        <v>110558</v>
      </c>
      <c r="Q1528">
        <v>0</v>
      </c>
      <c r="R1528">
        <v>174409</v>
      </c>
    </row>
    <row r="1529" spans="5:18">
      <c r="E1529">
        <v>0</v>
      </c>
      <c r="F1529">
        <v>110559</v>
      </c>
      <c r="Q1529">
        <v>0</v>
      </c>
      <c r="R1529">
        <v>174410</v>
      </c>
    </row>
    <row r="1530" spans="5:18">
      <c r="E1530">
        <v>0</v>
      </c>
      <c r="F1530">
        <v>110560</v>
      </c>
      <c r="Q1530">
        <v>0</v>
      </c>
      <c r="R1530">
        <v>174411</v>
      </c>
    </row>
    <row r="1531" spans="5:18">
      <c r="E1531">
        <v>0</v>
      </c>
      <c r="F1531">
        <v>110561</v>
      </c>
      <c r="Q1531">
        <v>0</v>
      </c>
      <c r="R1531">
        <v>174412</v>
      </c>
    </row>
    <row r="1532" spans="5:18">
      <c r="E1532">
        <v>0</v>
      </c>
      <c r="F1532">
        <v>110562</v>
      </c>
      <c r="Q1532">
        <v>0</v>
      </c>
      <c r="R1532">
        <v>174413</v>
      </c>
    </row>
    <row r="1533" spans="5:18">
      <c r="E1533">
        <v>0</v>
      </c>
      <c r="F1533">
        <v>110563</v>
      </c>
      <c r="Q1533">
        <v>0</v>
      </c>
      <c r="R1533">
        <v>174414</v>
      </c>
    </row>
    <row r="1534" spans="5:18">
      <c r="E1534">
        <v>0</v>
      </c>
      <c r="F1534">
        <v>110564</v>
      </c>
      <c r="Q1534">
        <v>0</v>
      </c>
      <c r="R1534">
        <v>174415</v>
      </c>
    </row>
    <row r="1535" spans="5:18">
      <c r="E1535">
        <v>0</v>
      </c>
      <c r="F1535">
        <v>110565</v>
      </c>
      <c r="Q1535">
        <v>0</v>
      </c>
      <c r="R1535">
        <v>174416</v>
      </c>
    </row>
    <row r="1536" spans="5:18">
      <c r="E1536">
        <v>0</v>
      </c>
      <c r="F1536">
        <v>110566</v>
      </c>
      <c r="Q1536">
        <v>0</v>
      </c>
      <c r="R1536">
        <v>174417</v>
      </c>
    </row>
    <row r="1537" spans="5:18">
      <c r="E1537">
        <v>0</v>
      </c>
      <c r="F1537">
        <v>110567</v>
      </c>
      <c r="Q1537">
        <v>0</v>
      </c>
      <c r="R1537">
        <v>174418</v>
      </c>
    </row>
    <row r="1538" spans="5:18">
      <c r="E1538">
        <v>0</v>
      </c>
      <c r="F1538">
        <v>110568</v>
      </c>
      <c r="Q1538">
        <v>0</v>
      </c>
      <c r="R1538">
        <v>174419</v>
      </c>
    </row>
    <row r="1539" spans="5:18">
      <c r="E1539">
        <v>0</v>
      </c>
      <c r="F1539">
        <v>110569</v>
      </c>
      <c r="Q1539">
        <v>0</v>
      </c>
      <c r="R1539">
        <v>174420</v>
      </c>
    </row>
    <row r="1540" spans="5:18">
      <c r="E1540">
        <v>0</v>
      </c>
      <c r="F1540">
        <v>110570</v>
      </c>
      <c r="Q1540">
        <v>0</v>
      </c>
      <c r="R1540">
        <v>174421</v>
      </c>
    </row>
    <row r="1541" spans="5:18">
      <c r="E1541">
        <v>0</v>
      </c>
      <c r="F1541">
        <v>110571</v>
      </c>
      <c r="Q1541">
        <v>0</v>
      </c>
      <c r="R1541">
        <v>174422</v>
      </c>
    </row>
    <row r="1542" spans="5:18">
      <c r="E1542">
        <v>0</v>
      </c>
      <c r="F1542">
        <v>110572</v>
      </c>
      <c r="Q1542">
        <v>0</v>
      </c>
      <c r="R1542">
        <v>174423</v>
      </c>
    </row>
    <row r="1543" spans="5:18">
      <c r="E1543">
        <v>0</v>
      </c>
      <c r="F1543">
        <v>110573</v>
      </c>
      <c r="Q1543">
        <v>0</v>
      </c>
      <c r="R1543">
        <v>174424</v>
      </c>
    </row>
    <row r="1544" spans="5:18">
      <c r="E1544">
        <v>0</v>
      </c>
      <c r="F1544">
        <v>110574</v>
      </c>
      <c r="Q1544">
        <v>0</v>
      </c>
      <c r="R1544">
        <v>174425</v>
      </c>
    </row>
    <row r="1545" spans="5:18">
      <c r="E1545">
        <v>0</v>
      </c>
      <c r="F1545">
        <v>110575</v>
      </c>
      <c r="Q1545">
        <v>0</v>
      </c>
      <c r="R1545">
        <v>174426</v>
      </c>
    </row>
    <row r="1546" spans="5:18">
      <c r="E1546">
        <v>0</v>
      </c>
      <c r="F1546">
        <v>110576</v>
      </c>
      <c r="Q1546">
        <v>0</v>
      </c>
      <c r="R1546">
        <v>174427</v>
      </c>
    </row>
    <row r="1547" spans="5:18">
      <c r="E1547">
        <v>0</v>
      </c>
      <c r="F1547">
        <v>110577</v>
      </c>
      <c r="Q1547">
        <v>0</v>
      </c>
      <c r="R1547">
        <v>174428</v>
      </c>
    </row>
    <row r="1548" spans="5:18">
      <c r="E1548">
        <v>0</v>
      </c>
      <c r="F1548">
        <v>110578</v>
      </c>
      <c r="Q1548">
        <v>0</v>
      </c>
      <c r="R1548">
        <v>174429</v>
      </c>
    </row>
    <row r="1549" spans="5:18">
      <c r="E1549">
        <v>0</v>
      </c>
      <c r="F1549">
        <v>110579</v>
      </c>
      <c r="Q1549">
        <v>0</v>
      </c>
      <c r="R1549">
        <v>174430</v>
      </c>
    </row>
    <row r="1550" spans="5:18">
      <c r="E1550">
        <v>0</v>
      </c>
      <c r="F1550">
        <v>110580</v>
      </c>
      <c r="Q1550">
        <v>0</v>
      </c>
      <c r="R1550">
        <v>174431</v>
      </c>
    </row>
    <row r="1551" spans="5:18">
      <c r="E1551">
        <v>0</v>
      </c>
      <c r="F1551">
        <v>110581</v>
      </c>
      <c r="Q1551">
        <v>0</v>
      </c>
      <c r="R1551">
        <v>174432</v>
      </c>
    </row>
    <row r="1552" spans="5:18">
      <c r="E1552">
        <v>0</v>
      </c>
      <c r="F1552">
        <v>110582</v>
      </c>
      <c r="Q1552">
        <v>0</v>
      </c>
      <c r="R1552">
        <v>174433</v>
      </c>
    </row>
    <row r="1553" spans="5:18">
      <c r="E1553">
        <v>0</v>
      </c>
      <c r="F1553">
        <v>110583</v>
      </c>
      <c r="Q1553">
        <v>0</v>
      </c>
      <c r="R1553">
        <v>174434</v>
      </c>
    </row>
    <row r="1554" spans="5:18">
      <c r="E1554">
        <v>0</v>
      </c>
      <c r="F1554">
        <v>110584</v>
      </c>
      <c r="Q1554">
        <v>0</v>
      </c>
      <c r="R1554">
        <v>174435</v>
      </c>
    </row>
    <row r="1555" spans="5:18">
      <c r="E1555">
        <v>0</v>
      </c>
      <c r="F1555">
        <v>110585</v>
      </c>
      <c r="Q1555">
        <v>0</v>
      </c>
      <c r="R1555">
        <v>174436</v>
      </c>
    </row>
    <row r="1556" spans="5:18">
      <c r="E1556">
        <v>0</v>
      </c>
      <c r="F1556">
        <v>110586</v>
      </c>
      <c r="Q1556">
        <v>0</v>
      </c>
      <c r="R1556">
        <v>174437</v>
      </c>
    </row>
    <row r="1557" spans="5:18">
      <c r="E1557">
        <v>0</v>
      </c>
      <c r="F1557">
        <v>110587</v>
      </c>
      <c r="Q1557">
        <v>0</v>
      </c>
      <c r="R1557">
        <v>174438</v>
      </c>
    </row>
    <row r="1558" spans="5:18">
      <c r="E1558">
        <v>0</v>
      </c>
      <c r="F1558">
        <v>110588</v>
      </c>
      <c r="Q1558">
        <v>0</v>
      </c>
      <c r="R1558">
        <v>174439</v>
      </c>
    </row>
    <row r="1559" spans="5:18">
      <c r="E1559">
        <v>0</v>
      </c>
      <c r="F1559">
        <v>110589</v>
      </c>
      <c r="Q1559">
        <v>0</v>
      </c>
      <c r="R1559">
        <v>174440</v>
      </c>
    </row>
    <row r="1560" spans="5:18">
      <c r="E1560">
        <v>0</v>
      </c>
      <c r="F1560">
        <v>110590</v>
      </c>
      <c r="Q1560">
        <v>0</v>
      </c>
      <c r="R1560">
        <v>174441</v>
      </c>
    </row>
    <row r="1561" spans="5:18">
      <c r="E1561">
        <v>0</v>
      </c>
      <c r="F1561">
        <v>110591</v>
      </c>
      <c r="Q1561">
        <v>0</v>
      </c>
      <c r="R1561">
        <v>174442</v>
      </c>
    </row>
    <row r="1562" spans="5:18">
      <c r="E1562">
        <v>0</v>
      </c>
      <c r="F1562">
        <v>110592</v>
      </c>
      <c r="Q1562">
        <v>0</v>
      </c>
      <c r="R1562">
        <v>174443</v>
      </c>
    </row>
    <row r="1563" spans="5:18">
      <c r="E1563">
        <v>0</v>
      </c>
      <c r="F1563">
        <v>110593</v>
      </c>
      <c r="Q1563">
        <v>0</v>
      </c>
      <c r="R1563">
        <v>174444</v>
      </c>
    </row>
    <row r="1564" spans="5:18">
      <c r="E1564">
        <v>0</v>
      </c>
      <c r="F1564">
        <v>110594</v>
      </c>
      <c r="Q1564">
        <v>0</v>
      </c>
      <c r="R1564">
        <v>174445</v>
      </c>
    </row>
    <row r="1565" spans="5:18">
      <c r="E1565">
        <v>0</v>
      </c>
      <c r="F1565">
        <v>110595</v>
      </c>
      <c r="Q1565">
        <v>0</v>
      </c>
      <c r="R1565">
        <v>174446</v>
      </c>
    </row>
    <row r="1566" spans="5:18">
      <c r="E1566">
        <v>0</v>
      </c>
      <c r="F1566">
        <v>110596</v>
      </c>
      <c r="Q1566">
        <v>0</v>
      </c>
      <c r="R1566">
        <v>174447</v>
      </c>
    </row>
    <row r="1567" spans="5:18">
      <c r="E1567">
        <v>0</v>
      </c>
      <c r="F1567">
        <v>110597</v>
      </c>
      <c r="Q1567">
        <v>0</v>
      </c>
      <c r="R1567">
        <v>174448</v>
      </c>
    </row>
    <row r="1568" spans="5:18">
      <c r="E1568">
        <v>0</v>
      </c>
      <c r="F1568">
        <v>110598</v>
      </c>
      <c r="Q1568">
        <v>0</v>
      </c>
      <c r="R1568">
        <v>174449</v>
      </c>
    </row>
    <row r="1569" spans="5:18">
      <c r="E1569">
        <v>0</v>
      </c>
      <c r="F1569">
        <v>110599</v>
      </c>
      <c r="Q1569">
        <v>0</v>
      </c>
      <c r="R1569">
        <v>174450</v>
      </c>
    </row>
    <row r="1570" spans="5:18">
      <c r="E1570">
        <v>0</v>
      </c>
      <c r="F1570">
        <v>110600</v>
      </c>
      <c r="Q1570">
        <v>0</v>
      </c>
      <c r="R1570">
        <v>174451</v>
      </c>
    </row>
    <row r="1571" spans="5:18">
      <c r="E1571">
        <v>0</v>
      </c>
      <c r="F1571">
        <v>110601</v>
      </c>
      <c r="Q1571">
        <v>0</v>
      </c>
      <c r="R1571">
        <v>174452</v>
      </c>
    </row>
    <row r="1572" spans="5:18">
      <c r="E1572">
        <v>0</v>
      </c>
      <c r="F1572">
        <v>110602</v>
      </c>
      <c r="Q1572">
        <v>0</v>
      </c>
      <c r="R1572">
        <v>174453</v>
      </c>
    </row>
    <row r="1573" spans="5:18">
      <c r="E1573">
        <v>0</v>
      </c>
      <c r="F1573">
        <v>110603</v>
      </c>
      <c r="Q1573">
        <v>0</v>
      </c>
      <c r="R1573">
        <v>174454</v>
      </c>
    </row>
    <row r="1574" spans="5:18">
      <c r="E1574">
        <v>0</v>
      </c>
      <c r="F1574">
        <v>110604</v>
      </c>
      <c r="Q1574">
        <v>0</v>
      </c>
      <c r="R1574">
        <v>174455</v>
      </c>
    </row>
    <row r="1575" spans="5:18">
      <c r="E1575">
        <v>0</v>
      </c>
      <c r="F1575">
        <v>110605</v>
      </c>
      <c r="Q1575">
        <v>0</v>
      </c>
      <c r="R1575">
        <v>174456</v>
      </c>
    </row>
    <row r="1576" spans="5:18">
      <c r="E1576">
        <v>0</v>
      </c>
      <c r="F1576">
        <v>110606</v>
      </c>
      <c r="Q1576">
        <v>0</v>
      </c>
      <c r="R1576">
        <v>174457</v>
      </c>
    </row>
    <row r="1577" spans="5:18">
      <c r="E1577">
        <v>0</v>
      </c>
      <c r="F1577">
        <v>110607</v>
      </c>
      <c r="Q1577">
        <v>0</v>
      </c>
      <c r="R1577">
        <v>174458</v>
      </c>
    </row>
    <row r="1578" spans="5:18">
      <c r="E1578">
        <v>0</v>
      </c>
      <c r="F1578">
        <v>110608</v>
      </c>
      <c r="Q1578">
        <v>0</v>
      </c>
      <c r="R1578">
        <v>174459</v>
      </c>
    </row>
    <row r="1579" spans="5:18">
      <c r="E1579">
        <v>0</v>
      </c>
      <c r="F1579">
        <v>110609</v>
      </c>
      <c r="Q1579">
        <v>0</v>
      </c>
      <c r="R1579">
        <v>174460</v>
      </c>
    </row>
    <row r="1580" spans="5:18">
      <c r="E1580">
        <v>0</v>
      </c>
      <c r="F1580">
        <v>110610</v>
      </c>
      <c r="Q1580">
        <v>0</v>
      </c>
      <c r="R1580">
        <v>174461</v>
      </c>
    </row>
    <row r="1581" spans="5:18">
      <c r="E1581">
        <v>0</v>
      </c>
      <c r="F1581">
        <v>110611</v>
      </c>
      <c r="Q1581">
        <v>0</v>
      </c>
      <c r="R1581">
        <v>174462</v>
      </c>
    </row>
    <row r="1582" spans="5:18">
      <c r="E1582">
        <v>0</v>
      </c>
      <c r="F1582">
        <v>110612</v>
      </c>
      <c r="Q1582">
        <v>0</v>
      </c>
      <c r="R1582">
        <v>174463</v>
      </c>
    </row>
    <row r="1583" spans="5:18">
      <c r="E1583">
        <v>0</v>
      </c>
      <c r="F1583">
        <v>110613</v>
      </c>
      <c r="Q1583">
        <v>0</v>
      </c>
      <c r="R1583">
        <v>174464</v>
      </c>
    </row>
    <row r="1584" spans="5:18">
      <c r="E1584">
        <v>0</v>
      </c>
      <c r="F1584">
        <v>110614</v>
      </c>
      <c r="Q1584">
        <v>0</v>
      </c>
      <c r="R1584">
        <v>174465</v>
      </c>
    </row>
    <row r="1585" spans="5:18">
      <c r="E1585">
        <v>0</v>
      </c>
      <c r="F1585">
        <v>110615</v>
      </c>
      <c r="Q1585">
        <v>0</v>
      </c>
      <c r="R1585">
        <v>174466</v>
      </c>
    </row>
    <row r="1586" spans="5:18">
      <c r="E1586">
        <v>0</v>
      </c>
      <c r="F1586">
        <v>110616</v>
      </c>
      <c r="Q1586">
        <v>0</v>
      </c>
      <c r="R1586">
        <v>174467</v>
      </c>
    </row>
    <row r="1587" spans="5:18">
      <c r="E1587">
        <v>0</v>
      </c>
      <c r="F1587">
        <v>110617</v>
      </c>
      <c r="Q1587">
        <v>0</v>
      </c>
      <c r="R1587">
        <v>174468</v>
      </c>
    </row>
    <row r="1588" spans="5:18">
      <c r="E1588">
        <v>0</v>
      </c>
      <c r="F1588">
        <v>110618</v>
      </c>
      <c r="Q1588">
        <v>0</v>
      </c>
      <c r="R1588">
        <v>174469</v>
      </c>
    </row>
    <row r="1589" spans="5:18">
      <c r="E1589">
        <v>0</v>
      </c>
      <c r="F1589">
        <v>110619</v>
      </c>
      <c r="Q1589">
        <v>0</v>
      </c>
      <c r="R1589">
        <v>174470</v>
      </c>
    </row>
    <row r="1590" spans="5:18">
      <c r="E1590">
        <v>0</v>
      </c>
      <c r="F1590">
        <v>110620</v>
      </c>
      <c r="Q1590">
        <v>0</v>
      </c>
      <c r="R1590">
        <v>174471</v>
      </c>
    </row>
    <row r="1591" spans="5:18">
      <c r="E1591">
        <v>0</v>
      </c>
      <c r="F1591">
        <v>110621</v>
      </c>
      <c r="Q1591">
        <v>0</v>
      </c>
      <c r="R1591">
        <v>174472</v>
      </c>
    </row>
    <row r="1592" spans="5:18">
      <c r="E1592">
        <v>0</v>
      </c>
      <c r="F1592">
        <v>110622</v>
      </c>
      <c r="Q1592">
        <v>0</v>
      </c>
      <c r="R1592">
        <v>174473</v>
      </c>
    </row>
    <row r="1593" spans="5:18">
      <c r="E1593">
        <v>0</v>
      </c>
      <c r="F1593">
        <v>110623</v>
      </c>
      <c r="Q1593">
        <v>0</v>
      </c>
      <c r="R1593">
        <v>174474</v>
      </c>
    </row>
    <row r="1594" spans="5:18">
      <c r="E1594">
        <v>0</v>
      </c>
      <c r="F1594">
        <v>110624</v>
      </c>
      <c r="Q1594">
        <v>0</v>
      </c>
      <c r="R1594">
        <v>174475</v>
      </c>
    </row>
    <row r="1595" spans="5:18">
      <c r="E1595">
        <v>0</v>
      </c>
      <c r="F1595">
        <v>110625</v>
      </c>
      <c r="Q1595">
        <v>0</v>
      </c>
      <c r="R1595">
        <v>174476</v>
      </c>
    </row>
    <row r="1596" spans="5:18">
      <c r="E1596">
        <v>0</v>
      </c>
      <c r="F1596">
        <v>110626</v>
      </c>
      <c r="Q1596">
        <v>0</v>
      </c>
      <c r="R1596">
        <v>174477</v>
      </c>
    </row>
    <row r="1597" spans="5:18">
      <c r="E1597">
        <v>0</v>
      </c>
      <c r="F1597">
        <v>110627</v>
      </c>
      <c r="Q1597">
        <v>0</v>
      </c>
      <c r="R1597">
        <v>174478</v>
      </c>
    </row>
    <row r="1598" spans="5:18">
      <c r="E1598">
        <v>0</v>
      </c>
      <c r="F1598">
        <v>110628</v>
      </c>
      <c r="Q1598">
        <v>0</v>
      </c>
      <c r="R1598">
        <v>174479</v>
      </c>
    </row>
    <row r="1599" spans="5:18">
      <c r="E1599">
        <v>0</v>
      </c>
      <c r="F1599">
        <v>110629</v>
      </c>
      <c r="Q1599">
        <v>0</v>
      </c>
      <c r="R1599">
        <v>174480</v>
      </c>
    </row>
    <row r="1600" spans="5:18">
      <c r="E1600">
        <v>0</v>
      </c>
      <c r="F1600">
        <v>110630</v>
      </c>
      <c r="Q1600">
        <v>0</v>
      </c>
      <c r="R1600">
        <v>174481</v>
      </c>
    </row>
    <row r="1601" spans="5:18">
      <c r="E1601">
        <v>0</v>
      </c>
      <c r="F1601">
        <v>110631</v>
      </c>
      <c r="Q1601">
        <v>0</v>
      </c>
      <c r="R1601">
        <v>174482</v>
      </c>
    </row>
    <row r="1602" spans="5:18">
      <c r="E1602">
        <v>0</v>
      </c>
      <c r="F1602">
        <v>110632</v>
      </c>
      <c r="Q1602">
        <v>0</v>
      </c>
      <c r="R1602">
        <v>174483</v>
      </c>
    </row>
    <row r="1603" spans="5:18">
      <c r="E1603">
        <v>0</v>
      </c>
      <c r="F1603">
        <v>110633</v>
      </c>
      <c r="Q1603">
        <v>0</v>
      </c>
      <c r="R1603">
        <v>174484</v>
      </c>
    </row>
    <row r="1604" spans="5:18">
      <c r="E1604">
        <v>0</v>
      </c>
      <c r="F1604">
        <v>110634</v>
      </c>
      <c r="Q1604">
        <v>0</v>
      </c>
      <c r="R1604">
        <v>174485</v>
      </c>
    </row>
    <row r="1605" spans="5:18">
      <c r="E1605">
        <v>0</v>
      </c>
      <c r="F1605">
        <v>110635</v>
      </c>
      <c r="Q1605">
        <v>0</v>
      </c>
      <c r="R1605">
        <v>174486</v>
      </c>
    </row>
    <row r="1606" spans="5:18">
      <c r="E1606">
        <v>0</v>
      </c>
      <c r="F1606">
        <v>110636</v>
      </c>
      <c r="Q1606">
        <v>0</v>
      </c>
      <c r="R1606">
        <v>174487</v>
      </c>
    </row>
    <row r="1607" spans="5:18">
      <c r="E1607">
        <v>0</v>
      </c>
      <c r="F1607">
        <v>110637</v>
      </c>
      <c r="Q1607">
        <v>0</v>
      </c>
      <c r="R1607">
        <v>174488</v>
      </c>
    </row>
    <row r="1608" spans="5:18">
      <c r="E1608">
        <v>0</v>
      </c>
      <c r="F1608">
        <v>110638</v>
      </c>
      <c r="Q1608">
        <v>0</v>
      </c>
      <c r="R1608">
        <v>174489</v>
      </c>
    </row>
    <row r="1609" spans="5:18">
      <c r="E1609">
        <v>0</v>
      </c>
      <c r="F1609">
        <v>110639</v>
      </c>
      <c r="Q1609">
        <v>0</v>
      </c>
      <c r="R1609">
        <v>174490</v>
      </c>
    </row>
    <row r="1610" spans="5:18">
      <c r="E1610">
        <v>0</v>
      </c>
      <c r="F1610">
        <v>110640</v>
      </c>
      <c r="Q1610">
        <v>0</v>
      </c>
      <c r="R1610">
        <v>174491</v>
      </c>
    </row>
    <row r="1611" spans="5:18">
      <c r="E1611">
        <v>0</v>
      </c>
      <c r="F1611">
        <v>110641</v>
      </c>
      <c r="Q1611">
        <v>0</v>
      </c>
      <c r="R1611">
        <v>174492</v>
      </c>
    </row>
    <row r="1612" spans="5:18">
      <c r="E1612">
        <v>0</v>
      </c>
      <c r="F1612">
        <v>110642</v>
      </c>
      <c r="Q1612">
        <v>0</v>
      </c>
      <c r="R1612">
        <v>174493</v>
      </c>
    </row>
    <row r="1613" spans="5:18">
      <c r="E1613">
        <v>0</v>
      </c>
      <c r="F1613">
        <v>110643</v>
      </c>
      <c r="Q1613">
        <v>0</v>
      </c>
      <c r="R1613">
        <v>174494</v>
      </c>
    </row>
    <row r="1614" spans="5:18">
      <c r="E1614">
        <v>0</v>
      </c>
      <c r="F1614">
        <v>110644</v>
      </c>
      <c r="Q1614">
        <v>0</v>
      </c>
      <c r="R1614">
        <v>174495</v>
      </c>
    </row>
    <row r="1615" spans="5:18">
      <c r="E1615">
        <v>0</v>
      </c>
      <c r="F1615">
        <v>110645</v>
      </c>
      <c r="Q1615">
        <v>0</v>
      </c>
      <c r="R1615">
        <v>174496</v>
      </c>
    </row>
    <row r="1616" spans="5:18">
      <c r="E1616">
        <v>0</v>
      </c>
      <c r="F1616">
        <v>110646</v>
      </c>
      <c r="Q1616">
        <v>0</v>
      </c>
      <c r="R1616">
        <v>174497</v>
      </c>
    </row>
    <row r="1617" spans="5:18">
      <c r="E1617">
        <v>0</v>
      </c>
      <c r="F1617">
        <v>110647</v>
      </c>
      <c r="Q1617">
        <v>0</v>
      </c>
      <c r="R1617">
        <v>174498</v>
      </c>
    </row>
    <row r="1618" spans="5:18">
      <c r="E1618">
        <v>0</v>
      </c>
      <c r="F1618">
        <v>110648</v>
      </c>
      <c r="Q1618">
        <v>0</v>
      </c>
      <c r="R1618">
        <v>174499</v>
      </c>
    </row>
    <row r="1619" spans="5:18">
      <c r="E1619">
        <v>0</v>
      </c>
      <c r="F1619">
        <v>110649</v>
      </c>
      <c r="Q1619">
        <v>0</v>
      </c>
      <c r="R1619">
        <v>174500</v>
      </c>
    </row>
    <row r="1620" spans="5:18">
      <c r="E1620">
        <v>0</v>
      </c>
      <c r="F1620">
        <v>110650</v>
      </c>
      <c r="Q1620">
        <v>0</v>
      </c>
      <c r="R1620">
        <v>174501</v>
      </c>
    </row>
    <row r="1621" spans="5:18">
      <c r="E1621">
        <v>0</v>
      </c>
      <c r="F1621">
        <v>110651</v>
      </c>
      <c r="Q1621">
        <v>0</v>
      </c>
      <c r="R1621">
        <v>174502</v>
      </c>
    </row>
    <row r="1622" spans="5:18">
      <c r="E1622">
        <v>0</v>
      </c>
      <c r="F1622">
        <v>110652</v>
      </c>
      <c r="Q1622">
        <v>0</v>
      </c>
      <c r="R1622">
        <v>174503</v>
      </c>
    </row>
    <row r="1623" spans="5:18">
      <c r="E1623">
        <v>0</v>
      </c>
      <c r="F1623">
        <v>110653</v>
      </c>
      <c r="Q1623">
        <v>0</v>
      </c>
      <c r="R1623">
        <v>174504</v>
      </c>
    </row>
    <row r="1624" spans="5:18">
      <c r="E1624">
        <v>0</v>
      </c>
      <c r="F1624">
        <v>110654</v>
      </c>
      <c r="Q1624">
        <v>0</v>
      </c>
      <c r="R1624">
        <v>174505</v>
      </c>
    </row>
    <row r="1625" spans="5:18">
      <c r="E1625">
        <v>0</v>
      </c>
      <c r="F1625">
        <v>110655</v>
      </c>
      <c r="Q1625">
        <v>0</v>
      </c>
      <c r="R1625">
        <v>174506</v>
      </c>
    </row>
    <row r="1626" spans="5:18">
      <c r="E1626">
        <v>0</v>
      </c>
      <c r="F1626">
        <v>110656</v>
      </c>
      <c r="Q1626">
        <v>0</v>
      </c>
      <c r="R1626">
        <v>174507</v>
      </c>
    </row>
    <row r="1627" spans="5:18">
      <c r="E1627">
        <v>0</v>
      </c>
      <c r="F1627">
        <v>110657</v>
      </c>
      <c r="Q1627">
        <v>0</v>
      </c>
      <c r="R1627">
        <v>174508</v>
      </c>
    </row>
    <row r="1628" spans="5:18">
      <c r="E1628">
        <v>0</v>
      </c>
      <c r="F1628">
        <v>110658</v>
      </c>
      <c r="Q1628">
        <v>0</v>
      </c>
      <c r="R1628">
        <v>174509</v>
      </c>
    </row>
    <row r="1629" spans="5:18">
      <c r="E1629">
        <v>0</v>
      </c>
      <c r="F1629">
        <v>110659</v>
      </c>
      <c r="Q1629">
        <v>0</v>
      </c>
      <c r="R1629">
        <v>174510</v>
      </c>
    </row>
    <row r="1630" spans="5:18">
      <c r="E1630">
        <v>0</v>
      </c>
      <c r="F1630">
        <v>110660</v>
      </c>
      <c r="Q1630">
        <v>0</v>
      </c>
      <c r="R1630">
        <v>174511</v>
      </c>
    </row>
    <row r="1631" spans="5:18">
      <c r="E1631">
        <v>0</v>
      </c>
      <c r="F1631">
        <v>110661</v>
      </c>
      <c r="Q1631">
        <v>0</v>
      </c>
      <c r="R1631">
        <v>174512</v>
      </c>
    </row>
    <row r="1632" spans="5:18">
      <c r="E1632">
        <v>0</v>
      </c>
      <c r="F1632">
        <v>110662</v>
      </c>
      <c r="Q1632">
        <v>0</v>
      </c>
      <c r="R1632">
        <v>174513</v>
      </c>
    </row>
    <row r="1633" spans="5:18">
      <c r="E1633">
        <v>0</v>
      </c>
      <c r="F1633">
        <v>110663</v>
      </c>
      <c r="Q1633">
        <v>0</v>
      </c>
      <c r="R1633">
        <v>174514</v>
      </c>
    </row>
    <row r="1634" spans="5:18">
      <c r="E1634">
        <v>0</v>
      </c>
      <c r="F1634">
        <v>110664</v>
      </c>
      <c r="Q1634">
        <v>0</v>
      </c>
      <c r="R1634">
        <v>174515</v>
      </c>
    </row>
    <row r="1635" spans="5:18">
      <c r="E1635">
        <v>0</v>
      </c>
      <c r="F1635">
        <v>110665</v>
      </c>
      <c r="Q1635">
        <v>0</v>
      </c>
      <c r="R1635">
        <v>174516</v>
      </c>
    </row>
    <row r="1636" spans="5:18">
      <c r="E1636">
        <v>0</v>
      </c>
      <c r="F1636">
        <v>110666</v>
      </c>
      <c r="Q1636">
        <v>0</v>
      </c>
      <c r="R1636">
        <v>174517</v>
      </c>
    </row>
    <row r="1637" spans="5:18">
      <c r="E1637">
        <v>0</v>
      </c>
      <c r="F1637">
        <v>110667</v>
      </c>
      <c r="Q1637">
        <v>0</v>
      </c>
      <c r="R1637">
        <v>174518</v>
      </c>
    </row>
    <row r="1638" spans="5:18">
      <c r="E1638">
        <v>0</v>
      </c>
      <c r="F1638">
        <v>110668</v>
      </c>
      <c r="Q1638">
        <v>0</v>
      </c>
      <c r="R1638">
        <v>174519</v>
      </c>
    </row>
    <row r="1639" spans="5:18">
      <c r="E1639">
        <v>0</v>
      </c>
      <c r="F1639">
        <v>110669</v>
      </c>
      <c r="Q1639">
        <v>0</v>
      </c>
      <c r="R1639">
        <v>174520</v>
      </c>
    </row>
    <row r="1640" spans="5:18">
      <c r="E1640">
        <v>0</v>
      </c>
      <c r="F1640">
        <v>110670</v>
      </c>
      <c r="Q1640">
        <v>0</v>
      </c>
      <c r="R1640">
        <v>174521</v>
      </c>
    </row>
    <row r="1641" spans="5:18">
      <c r="E1641">
        <v>0</v>
      </c>
      <c r="F1641">
        <v>110671</v>
      </c>
      <c r="Q1641">
        <v>0</v>
      </c>
      <c r="R1641">
        <v>174522</v>
      </c>
    </row>
    <row r="1642" spans="5:18">
      <c r="E1642">
        <v>0</v>
      </c>
      <c r="F1642">
        <v>110672</v>
      </c>
      <c r="Q1642">
        <v>0</v>
      </c>
      <c r="R1642">
        <v>174523</v>
      </c>
    </row>
    <row r="1643" spans="5:18">
      <c r="E1643">
        <v>0</v>
      </c>
      <c r="F1643">
        <v>110673</v>
      </c>
      <c r="Q1643">
        <v>0</v>
      </c>
      <c r="R1643">
        <v>174524</v>
      </c>
    </row>
    <row r="1644" spans="5:18">
      <c r="E1644">
        <v>0</v>
      </c>
      <c r="F1644">
        <v>110674</v>
      </c>
      <c r="Q1644">
        <v>0</v>
      </c>
      <c r="R1644">
        <v>174525</v>
      </c>
    </row>
    <row r="1645" spans="5:18">
      <c r="E1645">
        <v>0</v>
      </c>
      <c r="F1645">
        <v>110675</v>
      </c>
      <c r="Q1645">
        <v>0</v>
      </c>
      <c r="R1645">
        <v>174526</v>
      </c>
    </row>
    <row r="1646" spans="5:18">
      <c r="E1646">
        <v>0</v>
      </c>
      <c r="F1646">
        <v>110676</v>
      </c>
      <c r="Q1646">
        <v>0</v>
      </c>
      <c r="R1646">
        <v>174527</v>
      </c>
    </row>
    <row r="1647" spans="5:18">
      <c r="E1647">
        <v>0</v>
      </c>
      <c r="F1647">
        <v>110677</v>
      </c>
      <c r="Q1647">
        <v>0</v>
      </c>
      <c r="R1647">
        <v>174528</v>
      </c>
    </row>
    <row r="1648" spans="5:18">
      <c r="E1648">
        <v>0</v>
      </c>
      <c r="F1648">
        <v>110678</v>
      </c>
      <c r="Q1648">
        <v>0</v>
      </c>
      <c r="R1648">
        <v>174529</v>
      </c>
    </row>
    <row r="1649" spans="5:18">
      <c r="E1649">
        <v>0</v>
      </c>
      <c r="F1649">
        <v>110679</v>
      </c>
      <c r="Q1649">
        <v>0</v>
      </c>
      <c r="R1649">
        <v>174530</v>
      </c>
    </row>
    <row r="1650" spans="5:18">
      <c r="E1650">
        <v>0</v>
      </c>
      <c r="F1650">
        <v>110680</v>
      </c>
      <c r="Q1650">
        <v>0</v>
      </c>
      <c r="R1650">
        <v>174531</v>
      </c>
    </row>
    <row r="1651" spans="5:18">
      <c r="E1651">
        <v>0</v>
      </c>
      <c r="F1651">
        <v>110681</v>
      </c>
      <c r="Q1651">
        <v>0</v>
      </c>
      <c r="R1651">
        <v>174532</v>
      </c>
    </row>
    <row r="1652" spans="5:18">
      <c r="E1652">
        <v>0</v>
      </c>
      <c r="F1652">
        <v>110682</v>
      </c>
      <c r="Q1652">
        <v>0</v>
      </c>
      <c r="R1652">
        <v>174533</v>
      </c>
    </row>
    <row r="1653" spans="5:18">
      <c r="E1653">
        <v>0</v>
      </c>
      <c r="F1653">
        <v>110683</v>
      </c>
      <c r="Q1653">
        <v>0</v>
      </c>
      <c r="R1653">
        <v>174534</v>
      </c>
    </row>
    <row r="1654" spans="5:18">
      <c r="E1654">
        <v>0</v>
      </c>
      <c r="F1654">
        <v>110684</v>
      </c>
      <c r="Q1654">
        <v>0</v>
      </c>
      <c r="R1654">
        <v>174535</v>
      </c>
    </row>
    <row r="1655" spans="5:18">
      <c r="E1655">
        <v>0</v>
      </c>
      <c r="F1655">
        <v>110685</v>
      </c>
      <c r="Q1655">
        <v>0</v>
      </c>
      <c r="R1655">
        <v>174536</v>
      </c>
    </row>
    <row r="1656" spans="5:18">
      <c r="E1656">
        <v>0</v>
      </c>
      <c r="F1656">
        <v>110686</v>
      </c>
      <c r="Q1656">
        <v>0</v>
      </c>
      <c r="R1656">
        <v>174537</v>
      </c>
    </row>
    <row r="1657" spans="5:18">
      <c r="E1657">
        <v>0</v>
      </c>
      <c r="F1657">
        <v>110687</v>
      </c>
      <c r="Q1657">
        <v>0</v>
      </c>
      <c r="R1657">
        <v>174538</v>
      </c>
    </row>
    <row r="1658" spans="5:18">
      <c r="E1658">
        <v>0</v>
      </c>
      <c r="F1658">
        <v>110688</v>
      </c>
      <c r="Q1658">
        <v>0</v>
      </c>
      <c r="R1658">
        <v>174539</v>
      </c>
    </row>
    <row r="1659" spans="5:18">
      <c r="E1659">
        <v>0</v>
      </c>
      <c r="F1659">
        <v>110689</v>
      </c>
      <c r="Q1659">
        <v>0</v>
      </c>
      <c r="R1659">
        <v>174540</v>
      </c>
    </row>
    <row r="1660" spans="5:18">
      <c r="E1660">
        <v>0</v>
      </c>
      <c r="F1660">
        <v>110690</v>
      </c>
      <c r="Q1660">
        <v>0</v>
      </c>
      <c r="R1660">
        <v>174541</v>
      </c>
    </row>
    <row r="1661" spans="5:18">
      <c r="E1661">
        <v>0</v>
      </c>
      <c r="F1661">
        <v>110691</v>
      </c>
      <c r="Q1661">
        <v>0</v>
      </c>
      <c r="R1661">
        <v>174542</v>
      </c>
    </row>
    <row r="1662" spans="5:18">
      <c r="E1662">
        <v>0</v>
      </c>
      <c r="F1662">
        <v>110692</v>
      </c>
      <c r="Q1662">
        <v>0</v>
      </c>
      <c r="R1662">
        <v>174543</v>
      </c>
    </row>
    <row r="1663" spans="5:18">
      <c r="E1663">
        <v>0</v>
      </c>
      <c r="F1663">
        <v>110693</v>
      </c>
      <c r="Q1663">
        <v>0</v>
      </c>
      <c r="R1663">
        <v>174544</v>
      </c>
    </row>
    <row r="1664" spans="5:18">
      <c r="E1664">
        <v>0</v>
      </c>
      <c r="F1664">
        <v>110694</v>
      </c>
      <c r="Q1664">
        <v>0</v>
      </c>
      <c r="R1664">
        <v>174545</v>
      </c>
    </row>
    <row r="1665" spans="5:18">
      <c r="E1665">
        <v>0</v>
      </c>
      <c r="F1665">
        <v>110695</v>
      </c>
      <c r="Q1665">
        <v>0</v>
      </c>
      <c r="R1665">
        <v>174546</v>
      </c>
    </row>
    <row r="1666" spans="5:18">
      <c r="E1666">
        <v>0</v>
      </c>
      <c r="F1666">
        <v>110696</v>
      </c>
      <c r="Q1666">
        <v>0</v>
      </c>
      <c r="R1666">
        <v>174547</v>
      </c>
    </row>
    <row r="1667" spans="5:18">
      <c r="E1667">
        <v>0</v>
      </c>
      <c r="F1667">
        <v>110697</v>
      </c>
      <c r="Q1667">
        <v>0</v>
      </c>
      <c r="R1667">
        <v>174548</v>
      </c>
    </row>
    <row r="1668" spans="5:18">
      <c r="E1668">
        <v>0</v>
      </c>
      <c r="F1668">
        <v>110698</v>
      </c>
      <c r="Q1668">
        <v>0</v>
      </c>
      <c r="R1668">
        <v>174549</v>
      </c>
    </row>
    <row r="1669" spans="5:18">
      <c r="E1669">
        <v>0</v>
      </c>
      <c r="F1669">
        <v>110699</v>
      </c>
      <c r="Q1669">
        <v>0</v>
      </c>
      <c r="R1669">
        <v>174550</v>
      </c>
    </row>
    <row r="1670" spans="5:18">
      <c r="E1670">
        <v>0</v>
      </c>
      <c r="F1670">
        <v>110700</v>
      </c>
      <c r="Q1670">
        <v>0</v>
      </c>
      <c r="R1670">
        <v>174551</v>
      </c>
    </row>
    <row r="1671" spans="5:18">
      <c r="E1671">
        <v>0</v>
      </c>
      <c r="F1671">
        <v>110701</v>
      </c>
      <c r="Q1671">
        <v>0</v>
      </c>
      <c r="R1671">
        <v>174552</v>
      </c>
    </row>
    <row r="1672" spans="5:18">
      <c r="E1672">
        <v>0</v>
      </c>
      <c r="F1672">
        <v>110702</v>
      </c>
      <c r="Q1672">
        <v>0</v>
      </c>
      <c r="R1672">
        <v>174553</v>
      </c>
    </row>
    <row r="1673" spans="5:18">
      <c r="E1673">
        <v>0</v>
      </c>
      <c r="F1673">
        <v>110703</v>
      </c>
      <c r="Q1673">
        <v>0</v>
      </c>
      <c r="R1673">
        <v>174554</v>
      </c>
    </row>
    <row r="1674" spans="5:18">
      <c r="E1674">
        <v>0</v>
      </c>
      <c r="F1674">
        <v>110704</v>
      </c>
      <c r="Q1674">
        <v>0</v>
      </c>
      <c r="R1674">
        <v>174555</v>
      </c>
    </row>
    <row r="1675" spans="5:18">
      <c r="E1675">
        <v>0</v>
      </c>
      <c r="F1675">
        <v>110705</v>
      </c>
      <c r="Q1675">
        <v>0</v>
      </c>
      <c r="R1675">
        <v>174556</v>
      </c>
    </row>
    <row r="1676" spans="5:18">
      <c r="E1676">
        <v>0</v>
      </c>
      <c r="F1676">
        <v>110706</v>
      </c>
      <c r="Q1676">
        <v>0</v>
      </c>
      <c r="R1676">
        <v>174557</v>
      </c>
    </row>
    <row r="1677" spans="5:18">
      <c r="E1677">
        <v>0</v>
      </c>
      <c r="F1677">
        <v>110707</v>
      </c>
      <c r="Q1677">
        <v>0</v>
      </c>
      <c r="R1677">
        <v>174558</v>
      </c>
    </row>
    <row r="1678" spans="5:18">
      <c r="E1678">
        <v>0</v>
      </c>
      <c r="F1678">
        <v>110708</v>
      </c>
      <c r="Q1678">
        <v>0</v>
      </c>
      <c r="R1678">
        <v>174559</v>
      </c>
    </row>
    <row r="1679" spans="5:18">
      <c r="E1679">
        <v>0</v>
      </c>
      <c r="F1679">
        <v>110709</v>
      </c>
      <c r="Q1679">
        <v>0</v>
      </c>
      <c r="R1679">
        <v>174560</v>
      </c>
    </row>
    <row r="1680" spans="5:18">
      <c r="E1680">
        <v>0</v>
      </c>
      <c r="F1680">
        <v>110710</v>
      </c>
      <c r="Q1680">
        <v>0</v>
      </c>
      <c r="R1680">
        <v>174561</v>
      </c>
    </row>
    <row r="1681" spans="5:18">
      <c r="E1681">
        <v>0</v>
      </c>
      <c r="F1681">
        <v>110711</v>
      </c>
      <c r="Q1681">
        <v>0</v>
      </c>
      <c r="R1681">
        <v>174562</v>
      </c>
    </row>
    <row r="1682" spans="5:18">
      <c r="E1682">
        <v>0</v>
      </c>
      <c r="F1682">
        <v>110712</v>
      </c>
      <c r="Q1682">
        <v>0</v>
      </c>
      <c r="R1682">
        <v>174563</v>
      </c>
    </row>
    <row r="1683" spans="5:18">
      <c r="E1683">
        <v>0</v>
      </c>
      <c r="F1683">
        <v>110713</v>
      </c>
      <c r="Q1683">
        <v>0</v>
      </c>
      <c r="R1683">
        <v>174564</v>
      </c>
    </row>
    <row r="1684" spans="5:18">
      <c r="E1684">
        <v>0</v>
      </c>
      <c r="F1684">
        <v>110714</v>
      </c>
      <c r="Q1684">
        <v>0</v>
      </c>
      <c r="R1684">
        <v>174565</v>
      </c>
    </row>
    <row r="1685" spans="5:18">
      <c r="E1685">
        <v>0</v>
      </c>
      <c r="F1685">
        <v>110715</v>
      </c>
      <c r="Q1685">
        <v>0</v>
      </c>
      <c r="R1685">
        <v>174566</v>
      </c>
    </row>
    <row r="1686" spans="5:18">
      <c r="E1686">
        <v>0</v>
      </c>
      <c r="F1686">
        <v>110716</v>
      </c>
      <c r="Q1686">
        <v>0</v>
      </c>
      <c r="R1686">
        <v>174567</v>
      </c>
    </row>
    <row r="1687" spans="5:18">
      <c r="E1687">
        <v>0</v>
      </c>
      <c r="F1687">
        <v>110717</v>
      </c>
      <c r="Q1687">
        <v>0</v>
      </c>
      <c r="R1687">
        <v>174568</v>
      </c>
    </row>
    <row r="1688" spans="5:18">
      <c r="E1688">
        <v>0</v>
      </c>
      <c r="F1688">
        <v>110718</v>
      </c>
      <c r="Q1688">
        <v>0</v>
      </c>
      <c r="R1688">
        <v>174569</v>
      </c>
    </row>
    <row r="1689" spans="5:18">
      <c r="E1689">
        <v>0</v>
      </c>
      <c r="F1689">
        <v>110719</v>
      </c>
      <c r="Q1689">
        <v>0</v>
      </c>
      <c r="R1689">
        <v>174570</v>
      </c>
    </row>
    <row r="1690" spans="5:18">
      <c r="E1690">
        <v>0</v>
      </c>
      <c r="F1690">
        <v>110720</v>
      </c>
      <c r="Q1690">
        <v>0</v>
      </c>
      <c r="R1690">
        <v>174571</v>
      </c>
    </row>
    <row r="1691" spans="5:18">
      <c r="E1691">
        <v>0</v>
      </c>
      <c r="F1691">
        <v>110721</v>
      </c>
      <c r="Q1691">
        <v>0</v>
      </c>
      <c r="R1691">
        <v>174572</v>
      </c>
    </row>
    <row r="1692" spans="5:18">
      <c r="E1692">
        <v>0</v>
      </c>
      <c r="F1692">
        <v>110722</v>
      </c>
      <c r="Q1692">
        <v>0</v>
      </c>
      <c r="R1692">
        <v>174573</v>
      </c>
    </row>
    <row r="1693" spans="5:18">
      <c r="E1693">
        <v>0</v>
      </c>
      <c r="F1693">
        <v>110723</v>
      </c>
      <c r="Q1693">
        <v>0</v>
      </c>
      <c r="R1693">
        <v>174574</v>
      </c>
    </row>
    <row r="1694" spans="5:18">
      <c r="E1694">
        <v>0</v>
      </c>
      <c r="F1694">
        <v>110724</v>
      </c>
      <c r="Q1694">
        <v>0</v>
      </c>
      <c r="R1694">
        <v>174575</v>
      </c>
    </row>
    <row r="1695" spans="5:18">
      <c r="E1695">
        <v>0</v>
      </c>
      <c r="F1695">
        <v>110725</v>
      </c>
      <c r="Q1695">
        <v>0</v>
      </c>
      <c r="R1695">
        <v>174576</v>
      </c>
    </row>
    <row r="1696" spans="5:18">
      <c r="E1696">
        <v>0</v>
      </c>
      <c r="F1696">
        <v>110726</v>
      </c>
      <c r="Q1696">
        <v>0</v>
      </c>
      <c r="R1696">
        <v>174577</v>
      </c>
    </row>
    <row r="1697" spans="5:18">
      <c r="E1697">
        <v>0</v>
      </c>
      <c r="F1697">
        <v>110727</v>
      </c>
      <c r="Q1697">
        <v>0</v>
      </c>
      <c r="R1697">
        <v>174578</v>
      </c>
    </row>
    <row r="1698" spans="5:18">
      <c r="E1698">
        <v>0</v>
      </c>
      <c r="F1698">
        <v>110728</v>
      </c>
      <c r="Q1698">
        <v>0</v>
      </c>
      <c r="R1698">
        <v>174579</v>
      </c>
    </row>
    <row r="1699" spans="5:18">
      <c r="E1699">
        <v>0</v>
      </c>
      <c r="F1699">
        <v>110729</v>
      </c>
      <c r="Q1699">
        <v>0</v>
      </c>
      <c r="R1699">
        <v>174580</v>
      </c>
    </row>
    <row r="1700" spans="5:18">
      <c r="E1700">
        <v>0</v>
      </c>
      <c r="F1700">
        <v>110730</v>
      </c>
      <c r="Q1700">
        <v>0</v>
      </c>
      <c r="R1700">
        <v>174581</v>
      </c>
    </row>
    <row r="1701" spans="5:18">
      <c r="E1701">
        <v>0</v>
      </c>
      <c r="F1701">
        <v>110731</v>
      </c>
      <c r="Q1701">
        <v>0</v>
      </c>
      <c r="R1701">
        <v>174582</v>
      </c>
    </row>
    <row r="1702" spans="5:18">
      <c r="E1702">
        <v>0</v>
      </c>
      <c r="F1702">
        <v>110732</v>
      </c>
      <c r="Q1702">
        <v>0</v>
      </c>
      <c r="R1702">
        <v>174583</v>
      </c>
    </row>
    <row r="1703" spans="5:18">
      <c r="E1703">
        <v>0</v>
      </c>
      <c r="F1703">
        <v>110733</v>
      </c>
      <c r="Q1703">
        <v>0</v>
      </c>
      <c r="R1703">
        <v>174584</v>
      </c>
    </row>
    <row r="1704" spans="5:18">
      <c r="E1704">
        <v>0</v>
      </c>
      <c r="F1704">
        <v>110734</v>
      </c>
      <c r="Q1704">
        <v>0</v>
      </c>
      <c r="R1704">
        <v>174585</v>
      </c>
    </row>
    <row r="1705" spans="5:18">
      <c r="E1705">
        <v>0</v>
      </c>
      <c r="F1705">
        <v>110735</v>
      </c>
      <c r="Q1705">
        <v>0</v>
      </c>
      <c r="R1705">
        <v>174586</v>
      </c>
    </row>
    <row r="1706" spans="5:18">
      <c r="E1706">
        <v>0</v>
      </c>
      <c r="F1706">
        <v>110736</v>
      </c>
      <c r="Q1706">
        <v>0</v>
      </c>
      <c r="R1706">
        <v>174587</v>
      </c>
    </row>
    <row r="1707" spans="5:18">
      <c r="E1707">
        <v>0</v>
      </c>
      <c r="F1707">
        <v>110737</v>
      </c>
      <c r="Q1707">
        <v>0</v>
      </c>
      <c r="R1707">
        <v>174588</v>
      </c>
    </row>
    <row r="1708" spans="5:18">
      <c r="E1708">
        <v>0</v>
      </c>
      <c r="F1708">
        <v>110738</v>
      </c>
      <c r="Q1708">
        <v>0</v>
      </c>
      <c r="R1708">
        <v>174589</v>
      </c>
    </row>
    <row r="1709" spans="5:18">
      <c r="E1709">
        <v>0</v>
      </c>
      <c r="F1709">
        <v>110739</v>
      </c>
      <c r="Q1709">
        <v>0</v>
      </c>
      <c r="R1709">
        <v>174590</v>
      </c>
    </row>
    <row r="1710" spans="5:18">
      <c r="E1710">
        <v>0</v>
      </c>
      <c r="F1710">
        <v>110740</v>
      </c>
      <c r="Q1710">
        <v>0</v>
      </c>
      <c r="R1710">
        <v>174591</v>
      </c>
    </row>
    <row r="1711" spans="5:18">
      <c r="E1711">
        <v>0</v>
      </c>
      <c r="F1711">
        <v>110741</v>
      </c>
      <c r="Q1711">
        <v>0</v>
      </c>
      <c r="R1711">
        <v>174592</v>
      </c>
    </row>
    <row r="1712" spans="5:18">
      <c r="E1712">
        <v>0</v>
      </c>
      <c r="F1712">
        <v>110742</v>
      </c>
      <c r="Q1712">
        <v>0</v>
      </c>
      <c r="R1712">
        <v>174593</v>
      </c>
    </row>
    <row r="1713" spans="5:18">
      <c r="E1713">
        <v>0</v>
      </c>
      <c r="F1713">
        <v>110743</v>
      </c>
      <c r="Q1713">
        <v>0</v>
      </c>
      <c r="R1713">
        <v>174594</v>
      </c>
    </row>
    <row r="1714" spans="5:18">
      <c r="E1714">
        <v>0</v>
      </c>
      <c r="F1714">
        <v>110744</v>
      </c>
      <c r="Q1714">
        <v>0</v>
      </c>
      <c r="R1714">
        <v>174595</v>
      </c>
    </row>
    <row r="1715" spans="5:18">
      <c r="E1715">
        <v>0</v>
      </c>
      <c r="F1715">
        <v>110745</v>
      </c>
      <c r="Q1715">
        <v>0</v>
      </c>
      <c r="R1715">
        <v>174596</v>
      </c>
    </row>
    <row r="1716" spans="5:18">
      <c r="E1716">
        <v>0</v>
      </c>
      <c r="F1716">
        <v>110746</v>
      </c>
      <c r="Q1716">
        <v>0</v>
      </c>
      <c r="R1716">
        <v>174597</v>
      </c>
    </row>
    <row r="1717" spans="5:18">
      <c r="E1717">
        <v>0</v>
      </c>
      <c r="F1717">
        <v>110747</v>
      </c>
      <c r="Q1717">
        <v>0</v>
      </c>
      <c r="R1717">
        <v>174598</v>
      </c>
    </row>
    <row r="1718" spans="5:18">
      <c r="E1718">
        <v>0</v>
      </c>
      <c r="F1718">
        <v>110748</v>
      </c>
      <c r="Q1718">
        <v>0</v>
      </c>
      <c r="R1718">
        <v>174599</v>
      </c>
    </row>
    <row r="1719" spans="5:18">
      <c r="E1719">
        <v>0</v>
      </c>
      <c r="F1719">
        <v>110749</v>
      </c>
      <c r="Q1719">
        <v>0</v>
      </c>
      <c r="R1719">
        <v>174600</v>
      </c>
    </row>
    <row r="1720" spans="5:18">
      <c r="E1720">
        <v>0</v>
      </c>
      <c r="F1720">
        <v>110750</v>
      </c>
      <c r="Q1720">
        <v>0</v>
      </c>
      <c r="R1720">
        <v>174601</v>
      </c>
    </row>
    <row r="1721" spans="5:18">
      <c r="E1721">
        <v>0</v>
      </c>
      <c r="F1721">
        <v>110751</v>
      </c>
      <c r="Q1721">
        <v>0</v>
      </c>
      <c r="R1721">
        <v>174602</v>
      </c>
    </row>
    <row r="1722" spans="5:18">
      <c r="E1722">
        <v>0</v>
      </c>
      <c r="F1722">
        <v>110752</v>
      </c>
      <c r="Q1722">
        <v>0</v>
      </c>
      <c r="R1722">
        <v>174603</v>
      </c>
    </row>
    <row r="1723" spans="5:18">
      <c r="E1723">
        <v>0</v>
      </c>
      <c r="F1723">
        <v>110753</v>
      </c>
      <c r="Q1723">
        <v>0</v>
      </c>
      <c r="R1723">
        <v>174604</v>
      </c>
    </row>
    <row r="1724" spans="5:18">
      <c r="E1724">
        <v>0</v>
      </c>
      <c r="F1724">
        <v>110754</v>
      </c>
      <c r="Q1724">
        <v>0</v>
      </c>
      <c r="R1724">
        <v>174605</v>
      </c>
    </row>
    <row r="1725" spans="5:18">
      <c r="E1725">
        <v>0</v>
      </c>
      <c r="F1725">
        <v>110755</v>
      </c>
      <c r="Q1725">
        <v>0</v>
      </c>
      <c r="R1725">
        <v>174606</v>
      </c>
    </row>
    <row r="1726" spans="5:18">
      <c r="E1726">
        <v>0</v>
      </c>
      <c r="F1726">
        <v>110756</v>
      </c>
      <c r="Q1726">
        <v>0</v>
      </c>
      <c r="R1726">
        <v>174607</v>
      </c>
    </row>
    <row r="1727" spans="5:18">
      <c r="E1727">
        <v>0</v>
      </c>
      <c r="F1727">
        <v>110757</v>
      </c>
      <c r="Q1727">
        <v>0</v>
      </c>
      <c r="R1727">
        <v>174608</v>
      </c>
    </row>
    <row r="1728" spans="5:18">
      <c r="E1728">
        <v>0</v>
      </c>
      <c r="F1728">
        <v>110758</v>
      </c>
      <c r="Q1728">
        <v>0</v>
      </c>
      <c r="R1728">
        <v>174609</v>
      </c>
    </row>
    <row r="1729" spans="5:18">
      <c r="E1729">
        <v>0</v>
      </c>
      <c r="F1729">
        <v>110759</v>
      </c>
      <c r="Q1729">
        <v>0</v>
      </c>
      <c r="R1729">
        <v>174610</v>
      </c>
    </row>
    <row r="1730" spans="5:18">
      <c r="E1730">
        <v>0</v>
      </c>
      <c r="F1730">
        <v>110760</v>
      </c>
      <c r="Q1730">
        <v>0</v>
      </c>
      <c r="R1730">
        <v>174611</v>
      </c>
    </row>
    <row r="1731" spans="5:18">
      <c r="E1731">
        <v>0</v>
      </c>
      <c r="F1731">
        <v>110761</v>
      </c>
      <c r="Q1731">
        <v>0</v>
      </c>
      <c r="R1731">
        <v>174612</v>
      </c>
    </row>
    <row r="1732" spans="5:18">
      <c r="E1732">
        <v>0</v>
      </c>
      <c r="F1732">
        <v>110762</v>
      </c>
      <c r="Q1732">
        <v>0</v>
      </c>
      <c r="R1732">
        <v>174613</v>
      </c>
    </row>
    <row r="1733" spans="5:18">
      <c r="E1733">
        <v>0</v>
      </c>
      <c r="F1733">
        <v>110763</v>
      </c>
      <c r="Q1733">
        <v>0</v>
      </c>
      <c r="R1733">
        <v>174614</v>
      </c>
    </row>
    <row r="1734" spans="5:18">
      <c r="E1734">
        <v>0</v>
      </c>
      <c r="F1734">
        <v>110764</v>
      </c>
      <c r="Q1734">
        <v>0</v>
      </c>
      <c r="R1734">
        <v>174615</v>
      </c>
    </row>
    <row r="1735" spans="5:18">
      <c r="E1735">
        <v>0</v>
      </c>
      <c r="F1735">
        <v>110765</v>
      </c>
      <c r="Q1735">
        <v>0</v>
      </c>
      <c r="R1735">
        <v>174616</v>
      </c>
    </row>
    <row r="1736" spans="5:18">
      <c r="E1736">
        <v>0</v>
      </c>
      <c r="F1736">
        <v>110766</v>
      </c>
      <c r="Q1736">
        <v>0</v>
      </c>
      <c r="R1736">
        <v>174617</v>
      </c>
    </row>
    <row r="1737" spans="5:18">
      <c r="E1737">
        <v>0</v>
      </c>
      <c r="F1737">
        <v>110767</v>
      </c>
      <c r="Q1737">
        <v>0</v>
      </c>
      <c r="R1737">
        <v>174618</v>
      </c>
    </row>
    <row r="1738" spans="5:18">
      <c r="E1738">
        <v>0</v>
      </c>
      <c r="F1738">
        <v>110768</v>
      </c>
      <c r="Q1738">
        <v>0</v>
      </c>
      <c r="R1738">
        <v>174619</v>
      </c>
    </row>
    <row r="1739" spans="5:18">
      <c r="E1739">
        <v>0</v>
      </c>
      <c r="F1739">
        <v>110769</v>
      </c>
      <c r="Q1739">
        <v>0</v>
      </c>
      <c r="R1739">
        <v>174620</v>
      </c>
    </row>
    <row r="1740" spans="5:18">
      <c r="E1740">
        <v>0</v>
      </c>
      <c r="F1740">
        <v>110770</v>
      </c>
      <c r="Q1740">
        <v>0</v>
      </c>
      <c r="R1740">
        <v>174621</v>
      </c>
    </row>
    <row r="1741" spans="5:18">
      <c r="E1741">
        <v>0</v>
      </c>
      <c r="F1741">
        <v>110771</v>
      </c>
      <c r="Q1741">
        <v>0</v>
      </c>
      <c r="R1741">
        <v>174622</v>
      </c>
    </row>
    <row r="1742" spans="5:18">
      <c r="E1742">
        <v>0</v>
      </c>
      <c r="F1742">
        <v>110772</v>
      </c>
      <c r="Q1742">
        <v>0</v>
      </c>
      <c r="R1742">
        <v>174623</v>
      </c>
    </row>
    <row r="1743" spans="5:18">
      <c r="E1743">
        <v>0</v>
      </c>
      <c r="F1743">
        <v>110773</v>
      </c>
      <c r="Q1743">
        <v>0</v>
      </c>
      <c r="R1743">
        <v>174624</v>
      </c>
    </row>
    <row r="1744" spans="5:18">
      <c r="E1744">
        <v>0</v>
      </c>
      <c r="F1744">
        <v>110774</v>
      </c>
      <c r="Q1744">
        <v>0</v>
      </c>
      <c r="R1744">
        <v>174625</v>
      </c>
    </row>
    <row r="1745" spans="5:18">
      <c r="E1745">
        <v>0</v>
      </c>
      <c r="F1745">
        <v>110775</v>
      </c>
      <c r="Q1745">
        <v>0</v>
      </c>
      <c r="R1745">
        <v>174626</v>
      </c>
    </row>
    <row r="1746" spans="5:18">
      <c r="E1746">
        <v>0</v>
      </c>
      <c r="F1746">
        <v>110776</v>
      </c>
      <c r="Q1746">
        <v>0</v>
      </c>
      <c r="R1746">
        <v>174627</v>
      </c>
    </row>
    <row r="1747" spans="5:18">
      <c r="E1747">
        <v>0</v>
      </c>
      <c r="F1747">
        <v>110777</v>
      </c>
      <c r="Q1747">
        <v>0</v>
      </c>
      <c r="R1747">
        <v>174628</v>
      </c>
    </row>
    <row r="1748" spans="5:18">
      <c r="E1748">
        <v>0</v>
      </c>
      <c r="F1748">
        <v>110778</v>
      </c>
      <c r="Q1748">
        <v>0</v>
      </c>
      <c r="R1748">
        <v>174629</v>
      </c>
    </row>
    <row r="1749" spans="5:18">
      <c r="E1749">
        <v>0</v>
      </c>
      <c r="F1749">
        <v>110779</v>
      </c>
      <c r="Q1749">
        <v>0</v>
      </c>
      <c r="R1749">
        <v>174630</v>
      </c>
    </row>
    <row r="1750" spans="5:18">
      <c r="E1750">
        <v>0</v>
      </c>
      <c r="F1750">
        <v>110780</v>
      </c>
      <c r="Q1750">
        <v>0</v>
      </c>
      <c r="R1750">
        <v>174631</v>
      </c>
    </row>
    <row r="1751" spans="5:18">
      <c r="E1751">
        <v>0</v>
      </c>
      <c r="F1751">
        <v>110781</v>
      </c>
      <c r="Q1751">
        <v>0</v>
      </c>
      <c r="R1751">
        <v>174632</v>
      </c>
    </row>
    <row r="1752" spans="5:18">
      <c r="E1752">
        <v>0</v>
      </c>
      <c r="F1752">
        <v>110782</v>
      </c>
      <c r="Q1752">
        <v>0</v>
      </c>
      <c r="R1752">
        <v>174633</v>
      </c>
    </row>
    <row r="1753" spans="5:18">
      <c r="E1753">
        <v>0</v>
      </c>
      <c r="F1753">
        <v>110783</v>
      </c>
      <c r="Q1753">
        <v>0</v>
      </c>
      <c r="R1753">
        <v>174634</v>
      </c>
    </row>
    <row r="1754" spans="5:18">
      <c r="E1754">
        <v>0</v>
      </c>
      <c r="F1754">
        <v>110784</v>
      </c>
      <c r="Q1754">
        <v>0</v>
      </c>
      <c r="R1754">
        <v>174635</v>
      </c>
    </row>
    <row r="1755" spans="5:18">
      <c r="E1755">
        <v>0</v>
      </c>
      <c r="F1755">
        <v>110785</v>
      </c>
      <c r="Q1755">
        <v>0</v>
      </c>
      <c r="R1755">
        <v>174636</v>
      </c>
    </row>
    <row r="1756" spans="5:18">
      <c r="E1756">
        <v>0</v>
      </c>
      <c r="F1756">
        <v>110786</v>
      </c>
      <c r="Q1756">
        <v>0</v>
      </c>
      <c r="R1756">
        <v>174637</v>
      </c>
    </row>
    <row r="1757" spans="5:18">
      <c r="E1757">
        <v>0</v>
      </c>
      <c r="F1757">
        <v>110787</v>
      </c>
      <c r="Q1757">
        <v>0</v>
      </c>
      <c r="R1757">
        <v>174638</v>
      </c>
    </row>
    <row r="1758" spans="5:18">
      <c r="E1758">
        <v>0</v>
      </c>
      <c r="F1758">
        <v>110788</v>
      </c>
      <c r="Q1758">
        <v>0</v>
      </c>
      <c r="R1758">
        <v>174639</v>
      </c>
    </row>
    <row r="1759" spans="5:18">
      <c r="E1759">
        <v>0</v>
      </c>
      <c r="F1759">
        <v>110789</v>
      </c>
      <c r="Q1759">
        <v>0</v>
      </c>
      <c r="R1759">
        <v>174640</v>
      </c>
    </row>
    <row r="1760" spans="5:18">
      <c r="E1760">
        <v>0</v>
      </c>
      <c r="F1760">
        <v>110790</v>
      </c>
      <c r="Q1760">
        <v>0</v>
      </c>
      <c r="R1760">
        <v>174641</v>
      </c>
    </row>
    <row r="1761" spans="5:18">
      <c r="E1761">
        <v>0</v>
      </c>
      <c r="F1761">
        <v>110791</v>
      </c>
      <c r="Q1761">
        <v>0</v>
      </c>
      <c r="R1761">
        <v>174642</v>
      </c>
    </row>
    <row r="1762" spans="5:18">
      <c r="E1762">
        <v>0</v>
      </c>
      <c r="F1762">
        <v>110792</v>
      </c>
      <c r="Q1762">
        <v>0</v>
      </c>
      <c r="R1762">
        <v>174643</v>
      </c>
    </row>
    <row r="1763" spans="5:18">
      <c r="E1763">
        <v>0</v>
      </c>
      <c r="F1763">
        <v>110793</v>
      </c>
      <c r="Q1763">
        <v>0</v>
      </c>
      <c r="R1763">
        <v>174644</v>
      </c>
    </row>
    <row r="1764" spans="5:18">
      <c r="E1764">
        <v>0</v>
      </c>
      <c r="F1764">
        <v>110794</v>
      </c>
      <c r="Q1764">
        <v>0</v>
      </c>
      <c r="R1764">
        <v>174645</v>
      </c>
    </row>
    <row r="1765" spans="5:18">
      <c r="E1765">
        <v>0</v>
      </c>
      <c r="F1765">
        <v>110795</v>
      </c>
      <c r="Q1765">
        <v>0</v>
      </c>
      <c r="R1765">
        <v>174646</v>
      </c>
    </row>
    <row r="1766" spans="5:18">
      <c r="E1766">
        <v>0</v>
      </c>
      <c r="F1766">
        <v>110796</v>
      </c>
      <c r="Q1766">
        <v>0</v>
      </c>
      <c r="R1766">
        <v>174647</v>
      </c>
    </row>
    <row r="1767" spans="5:18">
      <c r="E1767">
        <v>0</v>
      </c>
      <c r="F1767">
        <v>110797</v>
      </c>
      <c r="Q1767">
        <v>0</v>
      </c>
      <c r="R1767">
        <v>174648</v>
      </c>
    </row>
    <row r="1768" spans="5:18">
      <c r="E1768">
        <v>0</v>
      </c>
      <c r="F1768">
        <v>110798</v>
      </c>
      <c r="Q1768">
        <v>0</v>
      </c>
      <c r="R1768">
        <v>174649</v>
      </c>
    </row>
    <row r="1769" spans="5:18">
      <c r="E1769">
        <v>0</v>
      </c>
      <c r="F1769">
        <v>110799</v>
      </c>
      <c r="Q1769">
        <v>0</v>
      </c>
      <c r="R1769">
        <v>174650</v>
      </c>
    </row>
    <row r="1770" spans="5:18">
      <c r="E1770">
        <v>0</v>
      </c>
      <c r="F1770">
        <v>110800</v>
      </c>
      <c r="Q1770">
        <v>0</v>
      </c>
      <c r="R1770">
        <v>174651</v>
      </c>
    </row>
    <row r="1771" spans="5:18">
      <c r="E1771">
        <v>0</v>
      </c>
      <c r="F1771">
        <v>110801</v>
      </c>
      <c r="Q1771">
        <v>0</v>
      </c>
      <c r="R1771">
        <v>174652</v>
      </c>
    </row>
    <row r="1772" spans="5:18">
      <c r="E1772">
        <v>0</v>
      </c>
      <c r="F1772">
        <v>110802</v>
      </c>
      <c r="Q1772">
        <v>0</v>
      </c>
      <c r="R1772">
        <v>174653</v>
      </c>
    </row>
    <row r="1773" spans="5:18">
      <c r="E1773">
        <v>0</v>
      </c>
      <c r="F1773">
        <v>110803</v>
      </c>
      <c r="Q1773">
        <v>0</v>
      </c>
      <c r="R1773">
        <v>174654</v>
      </c>
    </row>
    <row r="1774" spans="5:18">
      <c r="E1774">
        <v>0</v>
      </c>
      <c r="F1774">
        <v>110804</v>
      </c>
      <c r="Q1774">
        <v>0</v>
      </c>
      <c r="R1774">
        <v>174655</v>
      </c>
    </row>
    <row r="1775" spans="5:18">
      <c r="E1775">
        <v>0</v>
      </c>
      <c r="F1775">
        <v>110805</v>
      </c>
      <c r="Q1775">
        <v>0</v>
      </c>
      <c r="R1775">
        <v>174656</v>
      </c>
    </row>
    <row r="1776" spans="5:18">
      <c r="E1776">
        <v>0</v>
      </c>
      <c r="F1776">
        <v>110806</v>
      </c>
      <c r="Q1776">
        <v>0</v>
      </c>
      <c r="R1776">
        <v>174657</v>
      </c>
    </row>
    <row r="1777" spans="5:18">
      <c r="E1777">
        <v>0</v>
      </c>
      <c r="F1777">
        <v>110807</v>
      </c>
      <c r="Q1777">
        <v>0</v>
      </c>
      <c r="R1777">
        <v>174658</v>
      </c>
    </row>
    <row r="1778" spans="5:18">
      <c r="E1778">
        <v>0</v>
      </c>
      <c r="F1778">
        <v>110808</v>
      </c>
      <c r="Q1778">
        <v>0</v>
      </c>
      <c r="R1778">
        <v>174659</v>
      </c>
    </row>
    <row r="1779" spans="5:18">
      <c r="E1779">
        <v>0</v>
      </c>
      <c r="F1779">
        <v>110809</v>
      </c>
      <c r="Q1779">
        <v>0</v>
      </c>
      <c r="R1779">
        <v>174660</v>
      </c>
    </row>
    <row r="1780" spans="5:18">
      <c r="E1780">
        <v>0</v>
      </c>
      <c r="F1780">
        <v>110810</v>
      </c>
      <c r="Q1780">
        <v>0</v>
      </c>
      <c r="R1780">
        <v>174661</v>
      </c>
    </row>
    <row r="1781" spans="5:18">
      <c r="E1781">
        <v>0</v>
      </c>
      <c r="F1781">
        <v>110811</v>
      </c>
      <c r="Q1781">
        <v>0</v>
      </c>
      <c r="R1781">
        <v>174662</v>
      </c>
    </row>
    <row r="1782" spans="5:18">
      <c r="E1782">
        <v>0</v>
      </c>
      <c r="F1782">
        <v>110812</v>
      </c>
      <c r="Q1782">
        <v>0</v>
      </c>
      <c r="R1782">
        <v>174663</v>
      </c>
    </row>
    <row r="1783" spans="5:18">
      <c r="E1783">
        <v>0</v>
      </c>
      <c r="F1783">
        <v>110813</v>
      </c>
      <c r="Q1783">
        <v>0</v>
      </c>
      <c r="R1783">
        <v>174664</v>
      </c>
    </row>
    <row r="1784" spans="5:18">
      <c r="E1784">
        <v>0</v>
      </c>
      <c r="F1784">
        <v>110814</v>
      </c>
      <c r="Q1784">
        <v>0</v>
      </c>
      <c r="R1784">
        <v>174665</v>
      </c>
    </row>
    <row r="1785" spans="5:18">
      <c r="E1785">
        <v>0</v>
      </c>
      <c r="F1785">
        <v>110815</v>
      </c>
      <c r="Q1785">
        <v>0</v>
      </c>
      <c r="R1785">
        <v>174666</v>
      </c>
    </row>
    <row r="1786" spans="5:18">
      <c r="E1786">
        <v>0</v>
      </c>
      <c r="F1786">
        <v>110816</v>
      </c>
      <c r="Q1786">
        <v>0</v>
      </c>
      <c r="R1786">
        <v>174667</v>
      </c>
    </row>
    <row r="1787" spans="5:18">
      <c r="E1787">
        <v>0</v>
      </c>
      <c r="F1787">
        <v>110817</v>
      </c>
      <c r="Q1787">
        <v>0</v>
      </c>
      <c r="R1787">
        <v>174668</v>
      </c>
    </row>
    <row r="1788" spans="5:18">
      <c r="E1788">
        <v>0</v>
      </c>
      <c r="F1788">
        <v>110818</v>
      </c>
      <c r="Q1788">
        <v>0</v>
      </c>
      <c r="R1788">
        <v>174669</v>
      </c>
    </row>
    <row r="1789" spans="5:18">
      <c r="E1789">
        <v>0</v>
      </c>
      <c r="F1789">
        <v>110819</v>
      </c>
      <c r="Q1789">
        <v>0</v>
      </c>
      <c r="R1789">
        <v>174670</v>
      </c>
    </row>
    <row r="1790" spans="5:18">
      <c r="E1790">
        <v>0</v>
      </c>
      <c r="F1790">
        <v>110820</v>
      </c>
      <c r="Q1790">
        <v>0</v>
      </c>
      <c r="R1790">
        <v>174671</v>
      </c>
    </row>
    <row r="1791" spans="5:18">
      <c r="E1791">
        <v>0</v>
      </c>
      <c r="F1791">
        <v>110821</v>
      </c>
      <c r="Q1791">
        <v>0</v>
      </c>
      <c r="R1791">
        <v>174672</v>
      </c>
    </row>
    <row r="1792" spans="5:18">
      <c r="E1792">
        <v>0</v>
      </c>
      <c r="F1792">
        <v>110822</v>
      </c>
      <c r="Q1792">
        <v>0</v>
      </c>
      <c r="R1792">
        <v>174673</v>
      </c>
    </row>
    <row r="1793" spans="5:18">
      <c r="E1793">
        <v>0</v>
      </c>
      <c r="F1793">
        <v>110823</v>
      </c>
      <c r="Q1793">
        <v>0</v>
      </c>
      <c r="R1793">
        <v>174674</v>
      </c>
    </row>
    <row r="1794" spans="5:18">
      <c r="E1794">
        <v>0</v>
      </c>
      <c r="F1794">
        <v>110824</v>
      </c>
      <c r="Q1794">
        <v>0</v>
      </c>
      <c r="R1794">
        <v>174675</v>
      </c>
    </row>
    <row r="1795" spans="5:18">
      <c r="E1795">
        <v>0</v>
      </c>
      <c r="F1795">
        <v>110825</v>
      </c>
      <c r="Q1795">
        <v>0</v>
      </c>
      <c r="R1795">
        <v>174676</v>
      </c>
    </row>
    <row r="1796" spans="5:18">
      <c r="E1796">
        <v>0</v>
      </c>
      <c r="F1796">
        <v>110826</v>
      </c>
      <c r="Q1796">
        <v>0</v>
      </c>
      <c r="R1796">
        <v>174677</v>
      </c>
    </row>
    <row r="1797" spans="5:18">
      <c r="E1797">
        <v>0</v>
      </c>
      <c r="F1797">
        <v>110827</v>
      </c>
      <c r="Q1797">
        <v>0</v>
      </c>
      <c r="R1797">
        <v>174678</v>
      </c>
    </row>
    <row r="1798" spans="5:18">
      <c r="E1798">
        <v>0</v>
      </c>
      <c r="F1798">
        <v>110828</v>
      </c>
      <c r="Q1798">
        <v>0</v>
      </c>
      <c r="R1798">
        <v>174679</v>
      </c>
    </row>
    <row r="1799" spans="5:18">
      <c r="E1799">
        <v>0</v>
      </c>
      <c r="F1799">
        <v>110829</v>
      </c>
      <c r="Q1799">
        <v>0</v>
      </c>
      <c r="R1799">
        <v>174680</v>
      </c>
    </row>
    <row r="1800" spans="5:18">
      <c r="E1800">
        <v>0</v>
      </c>
      <c r="F1800">
        <v>110830</v>
      </c>
      <c r="Q1800">
        <v>0</v>
      </c>
      <c r="R1800">
        <v>174681</v>
      </c>
    </row>
    <row r="1801" spans="5:18">
      <c r="E1801">
        <v>0</v>
      </c>
      <c r="F1801">
        <v>110831</v>
      </c>
      <c r="Q1801">
        <v>0</v>
      </c>
      <c r="R1801">
        <v>174682</v>
      </c>
    </row>
    <row r="1802" spans="5:18">
      <c r="E1802">
        <v>0</v>
      </c>
      <c r="F1802">
        <v>110832</v>
      </c>
      <c r="Q1802">
        <v>0</v>
      </c>
      <c r="R1802">
        <v>174683</v>
      </c>
    </row>
    <row r="1803" spans="5:18">
      <c r="E1803">
        <v>0</v>
      </c>
      <c r="F1803">
        <v>110833</v>
      </c>
      <c r="Q1803">
        <v>0</v>
      </c>
      <c r="R1803">
        <v>174684</v>
      </c>
    </row>
    <row r="1804" spans="5:18">
      <c r="E1804">
        <v>0</v>
      </c>
      <c r="F1804">
        <v>110834</v>
      </c>
      <c r="Q1804">
        <v>0</v>
      </c>
      <c r="R1804">
        <v>174685</v>
      </c>
    </row>
    <row r="1805" spans="5:18">
      <c r="E1805">
        <v>0</v>
      </c>
      <c r="F1805">
        <v>110835</v>
      </c>
      <c r="Q1805">
        <v>0</v>
      </c>
      <c r="R1805">
        <v>174686</v>
      </c>
    </row>
    <row r="1806" spans="5:18">
      <c r="E1806">
        <v>0</v>
      </c>
      <c r="F1806">
        <v>110836</v>
      </c>
      <c r="Q1806">
        <v>0</v>
      </c>
      <c r="R1806">
        <v>174687</v>
      </c>
    </row>
    <row r="1807" spans="5:18">
      <c r="E1807">
        <v>0</v>
      </c>
      <c r="F1807">
        <v>110837</v>
      </c>
      <c r="Q1807">
        <v>0</v>
      </c>
      <c r="R1807">
        <v>174688</v>
      </c>
    </row>
    <row r="1808" spans="5:18">
      <c r="E1808">
        <v>0</v>
      </c>
      <c r="F1808">
        <v>110838</v>
      </c>
      <c r="Q1808">
        <v>0</v>
      </c>
      <c r="R1808">
        <v>174689</v>
      </c>
    </row>
    <row r="1809" spans="5:18">
      <c r="E1809">
        <v>0</v>
      </c>
      <c r="F1809">
        <v>110839</v>
      </c>
      <c r="Q1809">
        <v>0</v>
      </c>
      <c r="R1809">
        <v>174690</v>
      </c>
    </row>
    <row r="1810" spans="5:18">
      <c r="E1810">
        <v>0</v>
      </c>
      <c r="F1810">
        <v>110840</v>
      </c>
      <c r="Q1810">
        <v>0</v>
      </c>
      <c r="R1810">
        <v>174691</v>
      </c>
    </row>
    <row r="1811" spans="5:18">
      <c r="E1811">
        <v>0</v>
      </c>
      <c r="F1811">
        <v>110841</v>
      </c>
      <c r="Q1811">
        <v>0</v>
      </c>
      <c r="R1811">
        <v>174692</v>
      </c>
    </row>
    <row r="1812" spans="5:18">
      <c r="E1812">
        <v>0</v>
      </c>
      <c r="F1812">
        <v>110842</v>
      </c>
      <c r="Q1812">
        <v>0</v>
      </c>
      <c r="R1812">
        <v>174693</v>
      </c>
    </row>
    <row r="1813" spans="5:18">
      <c r="E1813">
        <v>0</v>
      </c>
      <c r="F1813">
        <v>110843</v>
      </c>
      <c r="Q1813">
        <v>0</v>
      </c>
      <c r="R1813">
        <v>174694</v>
      </c>
    </row>
    <row r="1814" spans="5:18">
      <c r="E1814">
        <v>0</v>
      </c>
      <c r="F1814">
        <v>110844</v>
      </c>
      <c r="Q1814">
        <v>0</v>
      </c>
      <c r="R1814">
        <v>174695</v>
      </c>
    </row>
    <row r="1815" spans="5:18">
      <c r="E1815">
        <v>0</v>
      </c>
      <c r="F1815">
        <v>110845</v>
      </c>
      <c r="Q1815">
        <v>0</v>
      </c>
      <c r="R1815">
        <v>174696</v>
      </c>
    </row>
    <row r="1816" spans="5:18">
      <c r="E1816">
        <v>0</v>
      </c>
      <c r="F1816">
        <v>110846</v>
      </c>
      <c r="Q1816">
        <v>0</v>
      </c>
      <c r="R1816">
        <v>174697</v>
      </c>
    </row>
    <row r="1817" spans="5:18">
      <c r="E1817">
        <v>0</v>
      </c>
      <c r="F1817">
        <v>110847</v>
      </c>
      <c r="Q1817">
        <v>0</v>
      </c>
      <c r="R1817">
        <v>174698</v>
      </c>
    </row>
    <row r="1818" spans="5:18">
      <c r="E1818">
        <v>0</v>
      </c>
      <c r="F1818">
        <v>110848</v>
      </c>
      <c r="Q1818">
        <v>0</v>
      </c>
      <c r="R1818">
        <v>174699</v>
      </c>
    </row>
    <row r="1819" spans="5:18">
      <c r="E1819">
        <v>0</v>
      </c>
      <c r="F1819">
        <v>110849</v>
      </c>
      <c r="Q1819">
        <v>0</v>
      </c>
      <c r="R1819">
        <v>174700</v>
      </c>
    </row>
    <row r="1820" spans="5:18">
      <c r="E1820">
        <v>0</v>
      </c>
      <c r="F1820">
        <v>110850</v>
      </c>
      <c r="Q1820">
        <v>0</v>
      </c>
      <c r="R1820">
        <v>174701</v>
      </c>
    </row>
    <row r="1821" spans="5:18">
      <c r="E1821">
        <v>0</v>
      </c>
      <c r="F1821">
        <v>110851</v>
      </c>
      <c r="Q1821">
        <v>0</v>
      </c>
      <c r="R1821">
        <v>174702</v>
      </c>
    </row>
    <row r="1822" spans="5:18">
      <c r="E1822">
        <v>0</v>
      </c>
      <c r="F1822">
        <v>110852</v>
      </c>
      <c r="Q1822">
        <v>0</v>
      </c>
      <c r="R1822">
        <v>174703</v>
      </c>
    </row>
    <row r="1823" spans="5:18">
      <c r="E1823">
        <v>0</v>
      </c>
      <c r="F1823">
        <v>110853</v>
      </c>
      <c r="Q1823">
        <v>0</v>
      </c>
      <c r="R1823">
        <v>174704</v>
      </c>
    </row>
    <row r="1824" spans="5:18">
      <c r="E1824">
        <v>0</v>
      </c>
      <c r="F1824">
        <v>110854</v>
      </c>
      <c r="Q1824">
        <v>0</v>
      </c>
      <c r="R1824">
        <v>174705</v>
      </c>
    </row>
    <row r="1825" spans="5:18">
      <c r="E1825">
        <v>0</v>
      </c>
      <c r="F1825">
        <v>110855</v>
      </c>
      <c r="Q1825">
        <v>0</v>
      </c>
      <c r="R1825">
        <v>174706</v>
      </c>
    </row>
    <row r="1826" spans="5:18">
      <c r="E1826">
        <v>0</v>
      </c>
      <c r="F1826">
        <v>110856</v>
      </c>
      <c r="Q1826">
        <v>0</v>
      </c>
      <c r="R1826">
        <v>174707</v>
      </c>
    </row>
    <row r="1827" spans="5:18">
      <c r="E1827">
        <v>0</v>
      </c>
      <c r="F1827">
        <v>110857</v>
      </c>
      <c r="Q1827">
        <v>0</v>
      </c>
      <c r="R1827">
        <v>174708</v>
      </c>
    </row>
    <row r="1828" spans="5:18">
      <c r="E1828">
        <v>0</v>
      </c>
      <c r="F1828">
        <v>110858</v>
      </c>
      <c r="Q1828">
        <v>0</v>
      </c>
      <c r="R1828">
        <v>174709</v>
      </c>
    </row>
    <row r="1829" spans="5:18">
      <c r="E1829">
        <v>0</v>
      </c>
      <c r="F1829">
        <v>110859</v>
      </c>
      <c r="Q1829">
        <v>0</v>
      </c>
      <c r="R1829">
        <v>174710</v>
      </c>
    </row>
    <row r="1830" spans="5:18">
      <c r="E1830">
        <v>0</v>
      </c>
      <c r="F1830">
        <v>110860</v>
      </c>
      <c r="Q1830">
        <v>0</v>
      </c>
      <c r="R1830">
        <v>174711</v>
      </c>
    </row>
    <row r="1831" spans="5:18">
      <c r="E1831">
        <v>0</v>
      </c>
      <c r="F1831">
        <v>110861</v>
      </c>
      <c r="Q1831">
        <v>0</v>
      </c>
      <c r="R1831">
        <v>174712</v>
      </c>
    </row>
    <row r="1832" spans="5:18">
      <c r="E1832">
        <v>0</v>
      </c>
      <c r="F1832">
        <v>110862</v>
      </c>
      <c r="Q1832">
        <v>0</v>
      </c>
      <c r="R1832">
        <v>174713</v>
      </c>
    </row>
    <row r="1833" spans="5:18">
      <c r="E1833">
        <v>0</v>
      </c>
      <c r="F1833">
        <v>110863</v>
      </c>
      <c r="Q1833">
        <v>0</v>
      </c>
      <c r="R1833">
        <v>174714</v>
      </c>
    </row>
    <row r="1834" spans="5:18">
      <c r="E1834">
        <v>0</v>
      </c>
      <c r="F1834">
        <v>110864</v>
      </c>
      <c r="Q1834">
        <v>0</v>
      </c>
      <c r="R1834">
        <v>174715</v>
      </c>
    </row>
    <row r="1835" spans="5:18">
      <c r="E1835">
        <v>0</v>
      </c>
      <c r="F1835">
        <v>110865</v>
      </c>
      <c r="Q1835">
        <v>0</v>
      </c>
      <c r="R1835">
        <v>174716</v>
      </c>
    </row>
    <row r="1836" spans="5:18">
      <c r="E1836">
        <v>0</v>
      </c>
      <c r="F1836">
        <v>110866</v>
      </c>
      <c r="Q1836">
        <v>0</v>
      </c>
      <c r="R1836">
        <v>174717</v>
      </c>
    </row>
    <row r="1837" spans="5:18">
      <c r="E1837">
        <v>0</v>
      </c>
      <c r="F1837">
        <v>110867</v>
      </c>
      <c r="Q1837">
        <v>0</v>
      </c>
      <c r="R1837">
        <v>174718</v>
      </c>
    </row>
    <row r="1838" spans="5:18">
      <c r="E1838">
        <v>0</v>
      </c>
      <c r="F1838">
        <v>110868</v>
      </c>
      <c r="Q1838">
        <v>0</v>
      </c>
      <c r="R1838">
        <v>174719</v>
      </c>
    </row>
    <row r="1839" spans="5:18">
      <c r="E1839">
        <v>0</v>
      </c>
      <c r="F1839">
        <v>110869</v>
      </c>
      <c r="Q1839">
        <v>0</v>
      </c>
      <c r="R1839">
        <v>174720</v>
      </c>
    </row>
    <row r="1840" spans="5:18">
      <c r="E1840">
        <v>0</v>
      </c>
      <c r="F1840">
        <v>110870</v>
      </c>
      <c r="Q1840">
        <v>0</v>
      </c>
      <c r="R1840">
        <v>174721</v>
      </c>
    </row>
    <row r="1841" spans="5:18">
      <c r="E1841">
        <v>0</v>
      </c>
      <c r="F1841">
        <v>110871</v>
      </c>
      <c r="Q1841">
        <v>0</v>
      </c>
      <c r="R1841">
        <v>174722</v>
      </c>
    </row>
    <row r="1842" spans="5:18">
      <c r="E1842">
        <v>0</v>
      </c>
      <c r="F1842">
        <v>110872</v>
      </c>
      <c r="Q1842">
        <v>0</v>
      </c>
      <c r="R1842">
        <v>174723</v>
      </c>
    </row>
    <row r="1843" spans="5:18">
      <c r="E1843">
        <v>0</v>
      </c>
      <c r="F1843">
        <v>110873</v>
      </c>
      <c r="Q1843">
        <v>0</v>
      </c>
      <c r="R1843">
        <v>174724</v>
      </c>
    </row>
    <row r="1844" spans="5:18">
      <c r="E1844">
        <v>0</v>
      </c>
      <c r="F1844">
        <v>110874</v>
      </c>
      <c r="Q1844">
        <v>0</v>
      </c>
      <c r="R1844">
        <v>174725</v>
      </c>
    </row>
    <row r="1845" spans="5:18">
      <c r="E1845">
        <v>0</v>
      </c>
      <c r="F1845">
        <v>110875</v>
      </c>
      <c r="Q1845">
        <v>0</v>
      </c>
      <c r="R1845">
        <v>174726</v>
      </c>
    </row>
    <row r="1846" spans="5:18">
      <c r="E1846">
        <v>0</v>
      </c>
      <c r="F1846">
        <v>110876</v>
      </c>
      <c r="Q1846">
        <v>0</v>
      </c>
      <c r="R1846">
        <v>174727</v>
      </c>
    </row>
    <row r="1847" spans="5:18">
      <c r="E1847">
        <v>0</v>
      </c>
      <c r="F1847">
        <v>110877</v>
      </c>
      <c r="Q1847">
        <v>0</v>
      </c>
      <c r="R1847">
        <v>174728</v>
      </c>
    </row>
    <row r="1848" spans="5:18">
      <c r="E1848">
        <v>0</v>
      </c>
      <c r="F1848">
        <v>110878</v>
      </c>
      <c r="Q1848">
        <v>0</v>
      </c>
      <c r="R1848">
        <v>174729</v>
      </c>
    </row>
    <row r="1849" spans="5:18">
      <c r="E1849">
        <v>0</v>
      </c>
      <c r="F1849">
        <v>110879</v>
      </c>
      <c r="Q1849">
        <v>0</v>
      </c>
      <c r="R1849">
        <v>174730</v>
      </c>
    </row>
    <row r="1850" spans="5:18">
      <c r="E1850">
        <v>0</v>
      </c>
      <c r="F1850">
        <v>110880</v>
      </c>
      <c r="Q1850">
        <v>0</v>
      </c>
      <c r="R1850">
        <v>174731</v>
      </c>
    </row>
    <row r="1851" spans="5:18">
      <c r="E1851">
        <v>0</v>
      </c>
      <c r="F1851">
        <v>110881</v>
      </c>
      <c r="Q1851">
        <v>0</v>
      </c>
      <c r="R1851">
        <v>174732</v>
      </c>
    </row>
    <row r="1852" spans="5:18">
      <c r="E1852">
        <v>0</v>
      </c>
      <c r="F1852">
        <v>110882</v>
      </c>
      <c r="Q1852">
        <v>0</v>
      </c>
      <c r="R1852">
        <v>174733</v>
      </c>
    </row>
    <row r="1853" spans="5:18">
      <c r="E1853">
        <v>0</v>
      </c>
      <c r="F1853">
        <v>110883</v>
      </c>
      <c r="Q1853">
        <v>0</v>
      </c>
      <c r="R1853">
        <v>174734</v>
      </c>
    </row>
    <row r="1854" spans="5:18">
      <c r="E1854">
        <v>0</v>
      </c>
      <c r="F1854">
        <v>110884</v>
      </c>
      <c r="Q1854">
        <v>0</v>
      </c>
      <c r="R1854">
        <v>174735</v>
      </c>
    </row>
    <row r="1855" spans="5:18">
      <c r="E1855">
        <v>0</v>
      </c>
      <c r="F1855">
        <v>110885</v>
      </c>
      <c r="Q1855">
        <v>0</v>
      </c>
      <c r="R1855">
        <v>174736</v>
      </c>
    </row>
    <row r="1856" spans="5:18">
      <c r="E1856">
        <v>0</v>
      </c>
      <c r="F1856">
        <v>110886</v>
      </c>
      <c r="Q1856">
        <v>0</v>
      </c>
      <c r="R1856">
        <v>174737</v>
      </c>
    </row>
    <row r="1857" spans="5:18">
      <c r="E1857">
        <v>0</v>
      </c>
      <c r="F1857">
        <v>110887</v>
      </c>
      <c r="Q1857">
        <v>0</v>
      </c>
      <c r="R1857">
        <v>174738</v>
      </c>
    </row>
    <row r="1858" spans="5:18">
      <c r="E1858">
        <v>0</v>
      </c>
      <c r="F1858">
        <v>110888</v>
      </c>
      <c r="Q1858">
        <v>0</v>
      </c>
      <c r="R1858">
        <v>174739</v>
      </c>
    </row>
    <row r="1859" spans="5:18">
      <c r="E1859">
        <v>0</v>
      </c>
      <c r="F1859">
        <v>110889</v>
      </c>
      <c r="Q1859">
        <v>0</v>
      </c>
      <c r="R1859">
        <v>174740</v>
      </c>
    </row>
    <row r="1860" spans="5:18">
      <c r="E1860">
        <v>0</v>
      </c>
      <c r="F1860">
        <v>110890</v>
      </c>
      <c r="Q1860">
        <v>0</v>
      </c>
      <c r="R1860">
        <v>174741</v>
      </c>
    </row>
    <row r="1861" spans="5:18">
      <c r="E1861">
        <v>0</v>
      </c>
      <c r="F1861">
        <v>110891</v>
      </c>
      <c r="Q1861">
        <v>0</v>
      </c>
      <c r="R1861">
        <v>174742</v>
      </c>
    </row>
    <row r="1862" spans="5:18">
      <c r="E1862">
        <v>0</v>
      </c>
      <c r="F1862">
        <v>110892</v>
      </c>
      <c r="Q1862">
        <v>0</v>
      </c>
      <c r="R1862">
        <v>174743</v>
      </c>
    </row>
    <row r="1863" spans="5:18">
      <c r="E1863">
        <v>0</v>
      </c>
      <c r="F1863">
        <v>110893</v>
      </c>
      <c r="Q1863">
        <v>0</v>
      </c>
      <c r="R1863">
        <v>174744</v>
      </c>
    </row>
    <row r="1864" spans="5:18">
      <c r="E1864">
        <v>0</v>
      </c>
      <c r="F1864">
        <v>110894</v>
      </c>
      <c r="Q1864">
        <v>0</v>
      </c>
      <c r="R1864">
        <v>174745</v>
      </c>
    </row>
    <row r="1865" spans="5:18">
      <c r="E1865">
        <v>0</v>
      </c>
      <c r="F1865">
        <v>110895</v>
      </c>
      <c r="Q1865">
        <v>0</v>
      </c>
      <c r="R1865">
        <v>174746</v>
      </c>
    </row>
    <row r="1866" spans="5:18">
      <c r="E1866">
        <v>0</v>
      </c>
      <c r="F1866">
        <v>110896</v>
      </c>
      <c r="Q1866">
        <v>0</v>
      </c>
      <c r="R1866">
        <v>174747</v>
      </c>
    </row>
    <row r="1867" spans="5:18">
      <c r="E1867">
        <v>0</v>
      </c>
      <c r="F1867">
        <v>110897</v>
      </c>
      <c r="Q1867">
        <v>0</v>
      </c>
      <c r="R1867">
        <v>174748</v>
      </c>
    </row>
    <row r="1868" spans="5:18">
      <c r="E1868">
        <v>0</v>
      </c>
      <c r="F1868">
        <v>110898</v>
      </c>
      <c r="Q1868">
        <v>0</v>
      </c>
      <c r="R1868">
        <v>174749</v>
      </c>
    </row>
    <row r="1869" spans="5:18">
      <c r="E1869">
        <v>0</v>
      </c>
      <c r="F1869">
        <v>110899</v>
      </c>
      <c r="Q1869">
        <v>0</v>
      </c>
      <c r="R1869">
        <v>174750</v>
      </c>
    </row>
    <row r="1870" spans="5:18">
      <c r="E1870">
        <v>0</v>
      </c>
      <c r="F1870">
        <v>110900</v>
      </c>
      <c r="Q1870">
        <v>0</v>
      </c>
      <c r="R1870">
        <v>174751</v>
      </c>
    </row>
    <row r="1871" spans="5:18">
      <c r="E1871">
        <v>0</v>
      </c>
      <c r="F1871">
        <v>110901</v>
      </c>
      <c r="Q1871">
        <v>0</v>
      </c>
      <c r="R1871">
        <v>174752</v>
      </c>
    </row>
    <row r="1872" spans="5:18">
      <c r="E1872">
        <v>0</v>
      </c>
      <c r="F1872">
        <v>110902</v>
      </c>
      <c r="Q1872">
        <v>0</v>
      </c>
      <c r="R1872">
        <v>174753</v>
      </c>
    </row>
    <row r="1873" spans="5:18">
      <c r="E1873">
        <v>0</v>
      </c>
      <c r="F1873">
        <v>110903</v>
      </c>
      <c r="Q1873">
        <v>-6519573.0800000001</v>
      </c>
      <c r="R1873">
        <v>174754</v>
      </c>
    </row>
    <row r="1874" spans="5:18">
      <c r="E1874">
        <v>0</v>
      </c>
      <c r="F1874">
        <v>110904</v>
      </c>
      <c r="Q1874">
        <v>0</v>
      </c>
      <c r="R1874">
        <v>174755</v>
      </c>
    </row>
    <row r="1875" spans="5:18">
      <c r="E1875">
        <v>0</v>
      </c>
      <c r="F1875">
        <v>110905</v>
      </c>
      <c r="Q1875">
        <v>0</v>
      </c>
      <c r="R1875">
        <v>174756</v>
      </c>
    </row>
    <row r="1876" spans="5:18">
      <c r="E1876">
        <v>0</v>
      </c>
      <c r="F1876">
        <v>110906</v>
      </c>
      <c r="Q1876">
        <v>0</v>
      </c>
      <c r="R1876">
        <v>174757</v>
      </c>
    </row>
    <row r="1877" spans="5:18">
      <c r="E1877">
        <v>0</v>
      </c>
      <c r="F1877">
        <v>110907</v>
      </c>
      <c r="Q1877">
        <v>0</v>
      </c>
      <c r="R1877">
        <v>174758</v>
      </c>
    </row>
    <row r="1878" spans="5:18">
      <c r="E1878">
        <v>0</v>
      </c>
      <c r="F1878">
        <v>110908</v>
      </c>
      <c r="Q1878">
        <v>0</v>
      </c>
      <c r="R1878">
        <v>174759</v>
      </c>
    </row>
    <row r="1879" spans="5:18">
      <c r="E1879">
        <v>0</v>
      </c>
      <c r="F1879">
        <v>110909</v>
      </c>
      <c r="Q1879">
        <v>0</v>
      </c>
      <c r="R1879">
        <v>174760</v>
      </c>
    </row>
    <row r="1880" spans="5:18">
      <c r="E1880">
        <v>6152</v>
      </c>
      <c r="F1880">
        <v>110910</v>
      </c>
      <c r="Q1880">
        <v>-6519573.0800000001</v>
      </c>
      <c r="R1880">
        <v>174761</v>
      </c>
    </row>
    <row r="1881" spans="5:18">
      <c r="E1881">
        <v>0</v>
      </c>
      <c r="F1881">
        <v>110911</v>
      </c>
      <c r="Q1881">
        <v>0</v>
      </c>
      <c r="R1881">
        <v>174762</v>
      </c>
    </row>
    <row r="1882" spans="5:18">
      <c r="E1882">
        <v>0</v>
      </c>
      <c r="F1882">
        <v>110912</v>
      </c>
      <c r="Q1882">
        <v>-6519573.0800000001</v>
      </c>
      <c r="R1882">
        <v>174763</v>
      </c>
    </row>
    <row r="1883" spans="5:18">
      <c r="E1883">
        <v>0</v>
      </c>
      <c r="F1883">
        <v>110913</v>
      </c>
      <c r="Q1883">
        <v>0</v>
      </c>
      <c r="R1883">
        <v>174764</v>
      </c>
    </row>
    <row r="1884" spans="5:18">
      <c r="E1884">
        <v>0</v>
      </c>
      <c r="F1884">
        <v>110914</v>
      </c>
      <c r="Q1884">
        <v>0</v>
      </c>
      <c r="R1884">
        <v>174765</v>
      </c>
    </row>
    <row r="1885" spans="5:18">
      <c r="E1885">
        <v>0</v>
      </c>
      <c r="F1885">
        <v>110915</v>
      </c>
      <c r="Q1885">
        <v>0</v>
      </c>
      <c r="R1885">
        <v>174766</v>
      </c>
    </row>
    <row r="1886" spans="5:18">
      <c r="E1886">
        <v>0</v>
      </c>
      <c r="F1886">
        <v>110916</v>
      </c>
      <c r="Q1886">
        <v>0</v>
      </c>
      <c r="R1886">
        <v>174767</v>
      </c>
    </row>
    <row r="1887" spans="5:18">
      <c r="E1887">
        <v>0</v>
      </c>
      <c r="F1887">
        <v>110917</v>
      </c>
      <c r="Q1887">
        <v>0</v>
      </c>
      <c r="R1887">
        <v>174768</v>
      </c>
    </row>
    <row r="1888" spans="5:18">
      <c r="E1888">
        <v>0</v>
      </c>
      <c r="F1888">
        <v>110918</v>
      </c>
      <c r="Q1888">
        <v>0</v>
      </c>
      <c r="R1888">
        <v>174769</v>
      </c>
    </row>
    <row r="1889" spans="5:18">
      <c r="E1889">
        <v>0</v>
      </c>
      <c r="F1889">
        <v>110919</v>
      </c>
      <c r="Q1889">
        <v>0</v>
      </c>
      <c r="R1889">
        <v>174770</v>
      </c>
    </row>
    <row r="1890" spans="5:18">
      <c r="E1890">
        <v>0</v>
      </c>
      <c r="F1890">
        <v>110920</v>
      </c>
      <c r="Q1890">
        <v>0</v>
      </c>
      <c r="R1890">
        <v>174771</v>
      </c>
    </row>
    <row r="1891" spans="5:18">
      <c r="E1891">
        <v>0</v>
      </c>
      <c r="F1891">
        <v>110921</v>
      </c>
      <c r="Q1891">
        <v>0</v>
      </c>
      <c r="R1891">
        <v>174772</v>
      </c>
    </row>
    <row r="1892" spans="5:18">
      <c r="E1892">
        <v>0</v>
      </c>
      <c r="F1892">
        <v>110922</v>
      </c>
      <c r="Q1892">
        <v>0</v>
      </c>
      <c r="R1892">
        <v>174773</v>
      </c>
    </row>
    <row r="1893" spans="5:18">
      <c r="E1893">
        <v>0</v>
      </c>
      <c r="F1893">
        <v>110923</v>
      </c>
      <c r="Q1893">
        <v>0</v>
      </c>
      <c r="R1893">
        <v>174774</v>
      </c>
    </row>
    <row r="1894" spans="5:18">
      <c r="E1894">
        <v>0</v>
      </c>
      <c r="F1894">
        <v>110924</v>
      </c>
      <c r="Q1894">
        <v>0</v>
      </c>
      <c r="R1894">
        <v>174775</v>
      </c>
    </row>
    <row r="1895" spans="5:18">
      <c r="E1895">
        <v>0</v>
      </c>
      <c r="F1895">
        <v>110925</v>
      </c>
      <c r="Q1895">
        <v>0</v>
      </c>
      <c r="R1895">
        <v>174776</v>
      </c>
    </row>
    <row r="1896" spans="5:18">
      <c r="E1896">
        <v>0</v>
      </c>
      <c r="F1896">
        <v>110926</v>
      </c>
      <c r="Q1896">
        <v>0</v>
      </c>
      <c r="R1896">
        <v>174777</v>
      </c>
    </row>
    <row r="1897" spans="5:18">
      <c r="E1897">
        <v>0</v>
      </c>
      <c r="F1897">
        <v>110927</v>
      </c>
      <c r="Q1897">
        <v>0</v>
      </c>
      <c r="R1897">
        <v>174778</v>
      </c>
    </row>
    <row r="1898" spans="5:18">
      <c r="E1898">
        <v>0</v>
      </c>
      <c r="F1898">
        <v>110928</v>
      </c>
      <c r="Q1898">
        <v>0</v>
      </c>
      <c r="R1898">
        <v>174779</v>
      </c>
    </row>
    <row r="1899" spans="5:18">
      <c r="E1899">
        <v>0</v>
      </c>
      <c r="F1899">
        <v>110929</v>
      </c>
      <c r="Q1899">
        <v>0</v>
      </c>
      <c r="R1899">
        <v>174780</v>
      </c>
    </row>
    <row r="1900" spans="5:18">
      <c r="E1900">
        <v>0</v>
      </c>
      <c r="F1900">
        <v>110930</v>
      </c>
      <c r="Q1900">
        <v>0</v>
      </c>
      <c r="R1900">
        <v>174781</v>
      </c>
    </row>
    <row r="1901" spans="5:18">
      <c r="E1901">
        <v>0</v>
      </c>
      <c r="F1901">
        <v>110931</v>
      </c>
      <c r="Q1901">
        <v>0</v>
      </c>
      <c r="R1901">
        <v>174782</v>
      </c>
    </row>
    <row r="1902" spans="5:18">
      <c r="E1902">
        <v>0</v>
      </c>
      <c r="F1902">
        <v>110932</v>
      </c>
      <c r="Q1902">
        <v>0</v>
      </c>
      <c r="R1902">
        <v>174783</v>
      </c>
    </row>
    <row r="1903" spans="5:18">
      <c r="E1903">
        <v>0</v>
      </c>
      <c r="F1903">
        <v>110933</v>
      </c>
      <c r="Q1903">
        <v>0</v>
      </c>
      <c r="R1903">
        <v>174784</v>
      </c>
    </row>
    <row r="1904" spans="5:18">
      <c r="E1904">
        <v>0</v>
      </c>
      <c r="F1904">
        <v>110934</v>
      </c>
      <c r="Q1904">
        <v>0</v>
      </c>
      <c r="R1904">
        <v>174785</v>
      </c>
    </row>
    <row r="1905" spans="5:18">
      <c r="E1905">
        <v>0</v>
      </c>
      <c r="F1905">
        <v>110935</v>
      </c>
      <c r="Q1905">
        <v>0</v>
      </c>
      <c r="R1905">
        <v>174786</v>
      </c>
    </row>
    <row r="1906" spans="5:18">
      <c r="E1906">
        <v>0</v>
      </c>
      <c r="F1906">
        <v>110936</v>
      </c>
      <c r="Q1906">
        <v>0</v>
      </c>
      <c r="R1906">
        <v>174787</v>
      </c>
    </row>
    <row r="1907" spans="5:18">
      <c r="E1907">
        <v>0</v>
      </c>
      <c r="F1907">
        <v>110937</v>
      </c>
      <c r="Q1907">
        <v>0</v>
      </c>
      <c r="R1907">
        <v>174788</v>
      </c>
    </row>
    <row r="1908" spans="5:18">
      <c r="E1908">
        <v>0</v>
      </c>
      <c r="F1908">
        <v>110938</v>
      </c>
      <c r="Q1908">
        <v>0</v>
      </c>
      <c r="R1908">
        <v>174789</v>
      </c>
    </row>
    <row r="1909" spans="5:18">
      <c r="E1909">
        <v>0</v>
      </c>
      <c r="F1909">
        <v>110939</v>
      </c>
      <c r="Q1909">
        <v>0</v>
      </c>
      <c r="R1909">
        <v>174790</v>
      </c>
    </row>
    <row r="1910" spans="5:18">
      <c r="E1910">
        <v>0</v>
      </c>
      <c r="F1910">
        <v>110940</v>
      </c>
      <c r="Q1910">
        <v>0</v>
      </c>
      <c r="R1910">
        <v>174791</v>
      </c>
    </row>
    <row r="1911" spans="5:18">
      <c r="E1911">
        <v>0</v>
      </c>
      <c r="F1911">
        <v>110941</v>
      </c>
      <c r="Q1911">
        <v>0</v>
      </c>
      <c r="R1911">
        <v>174792</v>
      </c>
    </row>
    <row r="1912" spans="5:18">
      <c r="E1912">
        <v>0</v>
      </c>
      <c r="F1912">
        <v>110942</v>
      </c>
      <c r="Q1912">
        <v>0</v>
      </c>
      <c r="R1912">
        <v>174793</v>
      </c>
    </row>
    <row r="1913" spans="5:18">
      <c r="E1913">
        <v>0</v>
      </c>
      <c r="F1913">
        <v>110943</v>
      </c>
      <c r="Q1913">
        <v>0</v>
      </c>
      <c r="R1913">
        <v>174794</v>
      </c>
    </row>
    <row r="1914" spans="5:18">
      <c r="E1914">
        <v>0</v>
      </c>
      <c r="F1914">
        <v>110944</v>
      </c>
      <c r="Q1914">
        <v>0</v>
      </c>
      <c r="R1914">
        <v>174795</v>
      </c>
    </row>
    <row r="1915" spans="5:18">
      <c r="E1915">
        <v>0</v>
      </c>
      <c r="F1915">
        <v>110945</v>
      </c>
      <c r="Q1915">
        <v>0</v>
      </c>
      <c r="R1915">
        <v>174796</v>
      </c>
    </row>
    <row r="1916" spans="5:18">
      <c r="E1916">
        <v>0</v>
      </c>
      <c r="F1916">
        <v>110946</v>
      </c>
      <c r="Q1916">
        <v>0</v>
      </c>
      <c r="R1916">
        <v>174797</v>
      </c>
    </row>
    <row r="1917" spans="5:18">
      <c r="E1917">
        <v>0</v>
      </c>
      <c r="F1917">
        <v>110947</v>
      </c>
      <c r="Q1917">
        <v>0</v>
      </c>
      <c r="R1917">
        <v>174798</v>
      </c>
    </row>
    <row r="1918" spans="5:18">
      <c r="E1918">
        <v>0</v>
      </c>
      <c r="F1918">
        <v>110948</v>
      </c>
      <c r="Q1918">
        <v>0</v>
      </c>
      <c r="R1918">
        <v>174799</v>
      </c>
    </row>
    <row r="1919" spans="5:18">
      <c r="E1919">
        <v>0</v>
      </c>
      <c r="F1919">
        <v>110949</v>
      </c>
      <c r="Q1919">
        <v>0</v>
      </c>
      <c r="R1919">
        <v>174800</v>
      </c>
    </row>
    <row r="1920" spans="5:18">
      <c r="E1920">
        <v>0</v>
      </c>
      <c r="F1920">
        <v>110950</v>
      </c>
      <c r="Q1920">
        <v>0</v>
      </c>
      <c r="R1920">
        <v>174801</v>
      </c>
    </row>
    <row r="1921" spans="5:18">
      <c r="E1921">
        <v>0</v>
      </c>
      <c r="F1921">
        <v>110951</v>
      </c>
      <c r="Q1921">
        <v>0</v>
      </c>
      <c r="R1921">
        <v>174802</v>
      </c>
    </row>
    <row r="1922" spans="5:18">
      <c r="E1922">
        <v>0</v>
      </c>
      <c r="F1922">
        <v>110952</v>
      </c>
      <c r="Q1922">
        <v>0</v>
      </c>
      <c r="R1922">
        <v>174803</v>
      </c>
    </row>
    <row r="1923" spans="5:18">
      <c r="E1923">
        <v>0</v>
      </c>
      <c r="F1923">
        <v>110953</v>
      </c>
      <c r="Q1923">
        <v>0</v>
      </c>
      <c r="R1923">
        <v>174804</v>
      </c>
    </row>
    <row r="1924" spans="5:18">
      <c r="E1924">
        <v>0</v>
      </c>
      <c r="F1924">
        <v>110954</v>
      </c>
      <c r="Q1924">
        <v>0</v>
      </c>
      <c r="R1924">
        <v>174805</v>
      </c>
    </row>
    <row r="1925" spans="5:18">
      <c r="E1925">
        <v>0</v>
      </c>
      <c r="F1925">
        <v>110955</v>
      </c>
      <c r="Q1925">
        <v>0</v>
      </c>
      <c r="R1925">
        <v>174806</v>
      </c>
    </row>
    <row r="1926" spans="5:18">
      <c r="E1926">
        <v>0</v>
      </c>
      <c r="F1926">
        <v>110956</v>
      </c>
      <c r="Q1926">
        <v>0</v>
      </c>
      <c r="R1926">
        <v>174807</v>
      </c>
    </row>
    <row r="1927" spans="5:18">
      <c r="E1927">
        <v>0</v>
      </c>
      <c r="F1927">
        <v>110957</v>
      </c>
      <c r="Q1927">
        <v>0</v>
      </c>
      <c r="R1927">
        <v>174808</v>
      </c>
    </row>
    <row r="1928" spans="5:18">
      <c r="E1928">
        <v>0</v>
      </c>
      <c r="F1928">
        <v>110958</v>
      </c>
      <c r="Q1928">
        <v>0</v>
      </c>
      <c r="R1928">
        <v>174809</v>
      </c>
    </row>
    <row r="1929" spans="5:18">
      <c r="E1929">
        <v>0</v>
      </c>
      <c r="F1929">
        <v>110959</v>
      </c>
      <c r="Q1929">
        <v>0</v>
      </c>
      <c r="R1929">
        <v>174810</v>
      </c>
    </row>
    <row r="1930" spans="5:18">
      <c r="E1930">
        <v>0</v>
      </c>
      <c r="F1930">
        <v>110960</v>
      </c>
      <c r="Q1930">
        <v>0</v>
      </c>
      <c r="R1930">
        <v>174811</v>
      </c>
    </row>
    <row r="1931" spans="5:18">
      <c r="E1931">
        <v>0</v>
      </c>
      <c r="F1931">
        <v>110961</v>
      </c>
      <c r="Q1931">
        <v>0</v>
      </c>
      <c r="R1931">
        <v>174812</v>
      </c>
    </row>
    <row r="1932" spans="5:18">
      <c r="E1932">
        <v>0</v>
      </c>
      <c r="F1932">
        <v>110962</v>
      </c>
      <c r="Q1932">
        <v>0</v>
      </c>
      <c r="R1932">
        <v>174813</v>
      </c>
    </row>
    <row r="1933" spans="5:18">
      <c r="E1933">
        <v>0</v>
      </c>
      <c r="F1933">
        <v>110963</v>
      </c>
      <c r="Q1933">
        <v>0</v>
      </c>
      <c r="R1933">
        <v>174814</v>
      </c>
    </row>
    <row r="1934" spans="5:18">
      <c r="E1934">
        <v>0</v>
      </c>
      <c r="F1934">
        <v>110964</v>
      </c>
      <c r="Q1934">
        <v>0</v>
      </c>
      <c r="R1934">
        <v>174815</v>
      </c>
    </row>
    <row r="1935" spans="5:18">
      <c r="E1935">
        <v>0</v>
      </c>
      <c r="F1935">
        <v>110965</v>
      </c>
      <c r="Q1935">
        <v>0</v>
      </c>
      <c r="R1935">
        <v>174816</v>
      </c>
    </row>
    <row r="1936" spans="5:18">
      <c r="E1936">
        <v>0</v>
      </c>
      <c r="F1936">
        <v>110966</v>
      </c>
      <c r="Q1936">
        <v>0</v>
      </c>
      <c r="R1936">
        <v>174817</v>
      </c>
    </row>
    <row r="1937" spans="5:18">
      <c r="E1937">
        <v>0</v>
      </c>
      <c r="F1937">
        <v>110967</v>
      </c>
      <c r="Q1937">
        <v>0</v>
      </c>
      <c r="R1937">
        <v>174818</v>
      </c>
    </row>
    <row r="1938" spans="5:18">
      <c r="E1938">
        <v>0</v>
      </c>
      <c r="F1938">
        <v>110968</v>
      </c>
      <c r="Q1938">
        <v>0</v>
      </c>
      <c r="R1938">
        <v>174819</v>
      </c>
    </row>
    <row r="1939" spans="5:18">
      <c r="E1939">
        <v>0</v>
      </c>
      <c r="F1939">
        <v>110969</v>
      </c>
      <c r="Q1939">
        <v>0</v>
      </c>
      <c r="R1939">
        <v>174820</v>
      </c>
    </row>
    <row r="1940" spans="5:18">
      <c r="E1940">
        <v>0</v>
      </c>
      <c r="F1940">
        <v>110970</v>
      </c>
      <c r="Q1940">
        <v>0</v>
      </c>
      <c r="R1940">
        <v>174821</v>
      </c>
    </row>
    <row r="1941" spans="5:18">
      <c r="E1941">
        <v>0</v>
      </c>
      <c r="F1941">
        <v>110971</v>
      </c>
      <c r="Q1941">
        <v>0</v>
      </c>
      <c r="R1941">
        <v>174822</v>
      </c>
    </row>
    <row r="1942" spans="5:18">
      <c r="E1942">
        <v>0</v>
      </c>
      <c r="F1942">
        <v>110972</v>
      </c>
      <c r="Q1942">
        <v>0</v>
      </c>
      <c r="R1942">
        <v>174823</v>
      </c>
    </row>
    <row r="1943" spans="5:18">
      <c r="E1943">
        <v>0</v>
      </c>
      <c r="F1943">
        <v>110973</v>
      </c>
      <c r="Q1943">
        <v>0</v>
      </c>
      <c r="R1943">
        <v>174824</v>
      </c>
    </row>
    <row r="1944" spans="5:18">
      <c r="E1944">
        <v>0</v>
      </c>
      <c r="F1944">
        <v>110974</v>
      </c>
      <c r="Q1944">
        <v>0</v>
      </c>
      <c r="R1944">
        <v>174825</v>
      </c>
    </row>
    <row r="1945" spans="5:18">
      <c r="E1945">
        <v>0</v>
      </c>
      <c r="F1945">
        <v>110975</v>
      </c>
      <c r="Q1945">
        <v>0</v>
      </c>
      <c r="R1945">
        <v>174826</v>
      </c>
    </row>
    <row r="1946" spans="5:18">
      <c r="E1946">
        <v>0</v>
      </c>
      <c r="F1946">
        <v>110976</v>
      </c>
      <c r="Q1946">
        <v>0</v>
      </c>
      <c r="R1946">
        <v>174827</v>
      </c>
    </row>
    <row r="1947" spans="5:18">
      <c r="E1947">
        <v>0</v>
      </c>
      <c r="F1947">
        <v>110977</v>
      </c>
      <c r="Q1947">
        <v>0</v>
      </c>
      <c r="R1947">
        <v>174828</v>
      </c>
    </row>
    <row r="1948" spans="5:18">
      <c r="E1948">
        <v>0</v>
      </c>
      <c r="F1948">
        <v>110978</v>
      </c>
      <c r="Q1948">
        <v>0</v>
      </c>
      <c r="R1948">
        <v>174829</v>
      </c>
    </row>
    <row r="1949" spans="5:18">
      <c r="E1949">
        <v>0</v>
      </c>
      <c r="F1949">
        <v>110979</v>
      </c>
      <c r="Q1949">
        <v>0</v>
      </c>
      <c r="R1949">
        <v>174830</v>
      </c>
    </row>
    <row r="1950" spans="5:18">
      <c r="E1950">
        <v>0</v>
      </c>
      <c r="F1950">
        <v>110980</v>
      </c>
      <c r="Q1950">
        <v>0</v>
      </c>
      <c r="R1950">
        <v>174831</v>
      </c>
    </row>
    <row r="1951" spans="5:18">
      <c r="E1951">
        <v>0</v>
      </c>
      <c r="F1951">
        <v>110981</v>
      </c>
      <c r="Q1951">
        <v>0</v>
      </c>
      <c r="R1951">
        <v>174832</v>
      </c>
    </row>
    <row r="1952" spans="5:18">
      <c r="E1952">
        <v>0</v>
      </c>
      <c r="F1952">
        <v>110982</v>
      </c>
      <c r="Q1952">
        <v>0</v>
      </c>
      <c r="R1952">
        <v>174833</v>
      </c>
    </row>
    <row r="1953" spans="5:18">
      <c r="E1953">
        <v>0</v>
      </c>
      <c r="F1953">
        <v>110983</v>
      </c>
      <c r="Q1953">
        <v>0</v>
      </c>
      <c r="R1953">
        <v>174834</v>
      </c>
    </row>
    <row r="1954" spans="5:18">
      <c r="E1954">
        <v>0</v>
      </c>
      <c r="F1954">
        <v>110984</v>
      </c>
      <c r="Q1954">
        <v>0</v>
      </c>
      <c r="R1954">
        <v>174835</v>
      </c>
    </row>
    <row r="1955" spans="5:18">
      <c r="E1955">
        <v>0</v>
      </c>
      <c r="F1955">
        <v>110985</v>
      </c>
      <c r="Q1955">
        <v>0</v>
      </c>
      <c r="R1955">
        <v>174836</v>
      </c>
    </row>
    <row r="1956" spans="5:18">
      <c r="E1956">
        <v>0</v>
      </c>
      <c r="F1956">
        <v>110986</v>
      </c>
      <c r="Q1956">
        <v>0</v>
      </c>
      <c r="R1956">
        <v>174837</v>
      </c>
    </row>
    <row r="1957" spans="5:18">
      <c r="E1957">
        <v>0</v>
      </c>
      <c r="F1957">
        <v>110987</v>
      </c>
      <c r="Q1957">
        <v>0</v>
      </c>
      <c r="R1957">
        <v>174838</v>
      </c>
    </row>
    <row r="1958" spans="5:18">
      <c r="E1958">
        <v>0</v>
      </c>
      <c r="F1958">
        <v>110988</v>
      </c>
      <c r="Q1958">
        <v>0</v>
      </c>
      <c r="R1958">
        <v>174839</v>
      </c>
    </row>
    <row r="1959" spans="5:18">
      <c r="E1959">
        <v>0</v>
      </c>
      <c r="F1959">
        <v>110989</v>
      </c>
      <c r="Q1959">
        <v>0</v>
      </c>
      <c r="R1959">
        <v>174840</v>
      </c>
    </row>
    <row r="1960" spans="5:18">
      <c r="E1960">
        <v>0</v>
      </c>
      <c r="F1960">
        <v>110990</v>
      </c>
      <c r="Q1960">
        <v>0</v>
      </c>
      <c r="R1960">
        <v>174841</v>
      </c>
    </row>
    <row r="1961" spans="5:18">
      <c r="E1961">
        <v>0</v>
      </c>
      <c r="F1961">
        <v>110991</v>
      </c>
      <c r="Q1961">
        <v>0</v>
      </c>
      <c r="R1961">
        <v>174842</v>
      </c>
    </row>
    <row r="1962" spans="5:18">
      <c r="E1962">
        <v>0</v>
      </c>
      <c r="F1962">
        <v>110992</v>
      </c>
      <c r="Q1962">
        <v>0</v>
      </c>
      <c r="R1962">
        <v>174843</v>
      </c>
    </row>
    <row r="1963" spans="5:18">
      <c r="E1963">
        <v>0</v>
      </c>
      <c r="F1963">
        <v>110993</v>
      </c>
      <c r="Q1963">
        <v>0</v>
      </c>
      <c r="R1963">
        <v>174844</v>
      </c>
    </row>
    <row r="1964" spans="5:18">
      <c r="E1964">
        <v>0</v>
      </c>
      <c r="F1964">
        <v>110994</v>
      </c>
      <c r="Q1964">
        <v>0</v>
      </c>
      <c r="R1964">
        <v>174845</v>
      </c>
    </row>
    <row r="1965" spans="5:18">
      <c r="E1965">
        <v>0</v>
      </c>
      <c r="F1965">
        <v>110995</v>
      </c>
      <c r="Q1965">
        <v>0</v>
      </c>
      <c r="R1965">
        <v>174846</v>
      </c>
    </row>
    <row r="1966" spans="5:18">
      <c r="E1966">
        <v>0</v>
      </c>
      <c r="F1966">
        <v>110996</v>
      </c>
      <c r="Q1966">
        <v>0</v>
      </c>
      <c r="R1966">
        <v>174847</v>
      </c>
    </row>
    <row r="1967" spans="5:18">
      <c r="E1967">
        <v>0</v>
      </c>
      <c r="F1967">
        <v>110997</v>
      </c>
      <c r="Q1967">
        <v>0</v>
      </c>
      <c r="R1967">
        <v>174848</v>
      </c>
    </row>
    <row r="1968" spans="5:18">
      <c r="E1968">
        <v>0</v>
      </c>
      <c r="F1968">
        <v>110998</v>
      </c>
      <c r="Q1968">
        <v>0</v>
      </c>
      <c r="R1968">
        <v>174849</v>
      </c>
    </row>
    <row r="1969" spans="5:18">
      <c r="E1969">
        <v>0</v>
      </c>
      <c r="F1969">
        <v>110999</v>
      </c>
      <c r="Q1969">
        <v>0</v>
      </c>
      <c r="R1969">
        <v>174850</v>
      </c>
    </row>
    <row r="1970" spans="5:18">
      <c r="E1970">
        <v>0</v>
      </c>
      <c r="F1970">
        <v>111000</v>
      </c>
      <c r="Q1970">
        <v>0</v>
      </c>
      <c r="R1970">
        <v>174851</v>
      </c>
    </row>
    <row r="1971" spans="5:18">
      <c r="E1971">
        <v>0</v>
      </c>
      <c r="F1971">
        <v>111001</v>
      </c>
      <c r="Q1971">
        <v>0</v>
      </c>
      <c r="R1971">
        <v>174852</v>
      </c>
    </row>
    <row r="1972" spans="5:18">
      <c r="E1972">
        <v>0</v>
      </c>
      <c r="F1972">
        <v>111002</v>
      </c>
      <c r="Q1972">
        <v>0</v>
      </c>
      <c r="R1972">
        <v>174853</v>
      </c>
    </row>
    <row r="1973" spans="5:18">
      <c r="E1973">
        <v>0</v>
      </c>
      <c r="F1973">
        <v>111003</v>
      </c>
      <c r="Q1973">
        <v>0</v>
      </c>
      <c r="R1973">
        <v>174854</v>
      </c>
    </row>
    <row r="1974" spans="5:18">
      <c r="E1974">
        <v>0</v>
      </c>
      <c r="F1974">
        <v>111004</v>
      </c>
      <c r="Q1974">
        <v>0</v>
      </c>
      <c r="R1974">
        <v>174855</v>
      </c>
    </row>
    <row r="1975" spans="5:18">
      <c r="E1975">
        <v>0</v>
      </c>
      <c r="F1975">
        <v>111005</v>
      </c>
      <c r="Q1975">
        <v>0</v>
      </c>
      <c r="R1975">
        <v>174856</v>
      </c>
    </row>
    <row r="1976" spans="5:18">
      <c r="E1976">
        <v>0</v>
      </c>
      <c r="F1976">
        <v>111006</v>
      </c>
      <c r="Q1976">
        <v>0</v>
      </c>
      <c r="R1976">
        <v>174857</v>
      </c>
    </row>
    <row r="1977" spans="5:18">
      <c r="E1977">
        <v>0</v>
      </c>
      <c r="F1977">
        <v>111007</v>
      </c>
      <c r="Q1977">
        <v>0</v>
      </c>
      <c r="R1977">
        <v>174858</v>
      </c>
    </row>
    <row r="1978" spans="5:18">
      <c r="E1978">
        <v>0</v>
      </c>
      <c r="F1978">
        <v>111008</v>
      </c>
      <c r="Q1978">
        <v>0</v>
      </c>
      <c r="R1978">
        <v>174859</v>
      </c>
    </row>
    <row r="1979" spans="5:18">
      <c r="E1979">
        <v>0</v>
      </c>
      <c r="F1979">
        <v>111009</v>
      </c>
      <c r="Q1979">
        <v>0</v>
      </c>
      <c r="R1979">
        <v>174860</v>
      </c>
    </row>
    <row r="1980" spans="5:18">
      <c r="E1980">
        <v>0</v>
      </c>
      <c r="F1980">
        <v>111010</v>
      </c>
      <c r="Q1980">
        <v>0</v>
      </c>
      <c r="R1980">
        <v>174861</v>
      </c>
    </row>
    <row r="1981" spans="5:18">
      <c r="E1981">
        <v>0</v>
      </c>
      <c r="F1981">
        <v>111011</v>
      </c>
      <c r="Q1981">
        <v>0</v>
      </c>
      <c r="R1981">
        <v>174862</v>
      </c>
    </row>
    <row r="1982" spans="5:18">
      <c r="E1982">
        <v>0</v>
      </c>
      <c r="F1982">
        <v>111012</v>
      </c>
      <c r="Q1982">
        <v>0</v>
      </c>
      <c r="R1982">
        <v>174863</v>
      </c>
    </row>
    <row r="1983" spans="5:18">
      <c r="E1983">
        <v>0</v>
      </c>
      <c r="F1983">
        <v>111013</v>
      </c>
      <c r="Q1983">
        <v>0</v>
      </c>
      <c r="R1983">
        <v>174864</v>
      </c>
    </row>
    <row r="1984" spans="5:18">
      <c r="E1984">
        <v>0</v>
      </c>
      <c r="F1984">
        <v>111014</v>
      </c>
      <c r="Q1984">
        <v>0</v>
      </c>
      <c r="R1984">
        <v>174865</v>
      </c>
    </row>
    <row r="1985" spans="5:18">
      <c r="E1985">
        <v>0</v>
      </c>
      <c r="F1985">
        <v>111015</v>
      </c>
      <c r="Q1985">
        <v>0</v>
      </c>
      <c r="R1985">
        <v>174866</v>
      </c>
    </row>
    <row r="1986" spans="5:18">
      <c r="E1986">
        <v>0</v>
      </c>
      <c r="F1986">
        <v>111016</v>
      </c>
      <c r="Q1986">
        <v>0</v>
      </c>
      <c r="R1986">
        <v>174867</v>
      </c>
    </row>
    <row r="1987" spans="5:18">
      <c r="E1987">
        <v>0</v>
      </c>
      <c r="F1987">
        <v>111017</v>
      </c>
      <c r="Q1987">
        <v>0</v>
      </c>
      <c r="R1987">
        <v>174868</v>
      </c>
    </row>
    <row r="1988" spans="5:18">
      <c r="E1988">
        <v>0</v>
      </c>
      <c r="F1988">
        <v>111018</v>
      </c>
      <c r="Q1988">
        <v>0</v>
      </c>
      <c r="R1988">
        <v>174869</v>
      </c>
    </row>
    <row r="1989" spans="5:18">
      <c r="E1989">
        <v>0</v>
      </c>
      <c r="F1989">
        <v>111019</v>
      </c>
      <c r="Q1989">
        <v>0</v>
      </c>
      <c r="R1989">
        <v>174870</v>
      </c>
    </row>
    <row r="1990" spans="5:18">
      <c r="E1990">
        <v>0</v>
      </c>
      <c r="F1990">
        <v>111020</v>
      </c>
      <c r="Q1990">
        <v>0</v>
      </c>
      <c r="R1990">
        <v>174871</v>
      </c>
    </row>
    <row r="1991" spans="5:18">
      <c r="E1991">
        <v>0</v>
      </c>
      <c r="F1991">
        <v>111021</v>
      </c>
      <c r="Q1991">
        <v>0</v>
      </c>
      <c r="R1991">
        <v>174872</v>
      </c>
    </row>
    <row r="1992" spans="5:18">
      <c r="E1992">
        <v>0</v>
      </c>
      <c r="F1992">
        <v>111022</v>
      </c>
      <c r="Q1992">
        <v>0</v>
      </c>
      <c r="R1992">
        <v>174873</v>
      </c>
    </row>
    <row r="1993" spans="5:18">
      <c r="E1993">
        <v>0</v>
      </c>
      <c r="F1993">
        <v>111023</v>
      </c>
      <c r="Q1993">
        <v>0</v>
      </c>
      <c r="R1993">
        <v>174874</v>
      </c>
    </row>
    <row r="1994" spans="5:18">
      <c r="E1994">
        <v>0</v>
      </c>
      <c r="F1994">
        <v>111024</v>
      </c>
      <c r="Q1994">
        <v>0</v>
      </c>
      <c r="R1994">
        <v>174875</v>
      </c>
    </row>
    <row r="1995" spans="5:18">
      <c r="E1995">
        <v>0</v>
      </c>
      <c r="F1995">
        <v>111025</v>
      </c>
      <c r="Q1995">
        <v>0</v>
      </c>
      <c r="R1995">
        <v>174876</v>
      </c>
    </row>
    <row r="1996" spans="5:18">
      <c r="E1996">
        <v>0</v>
      </c>
      <c r="F1996">
        <v>111026</v>
      </c>
      <c r="Q1996">
        <v>0</v>
      </c>
      <c r="R1996">
        <v>174877</v>
      </c>
    </row>
    <row r="1997" spans="5:18">
      <c r="E1997">
        <v>0</v>
      </c>
      <c r="F1997">
        <v>111027</v>
      </c>
      <c r="Q1997">
        <v>0</v>
      </c>
      <c r="R1997">
        <v>174878</v>
      </c>
    </row>
    <row r="1998" spans="5:18">
      <c r="E1998">
        <v>0</v>
      </c>
      <c r="F1998">
        <v>111028</v>
      </c>
      <c r="Q1998">
        <v>0</v>
      </c>
      <c r="R1998">
        <v>174879</v>
      </c>
    </row>
    <row r="1999" spans="5:18">
      <c r="E1999">
        <v>0</v>
      </c>
      <c r="F1999">
        <v>111029</v>
      </c>
      <c r="Q1999">
        <v>0</v>
      </c>
      <c r="R1999">
        <v>174880</v>
      </c>
    </row>
    <row r="2000" spans="5:18">
      <c r="E2000">
        <v>0</v>
      </c>
      <c r="F2000">
        <v>111030</v>
      </c>
      <c r="Q2000">
        <v>0</v>
      </c>
      <c r="R2000">
        <v>174881</v>
      </c>
    </row>
    <row r="2001" spans="5:18">
      <c r="E2001">
        <v>0</v>
      </c>
      <c r="F2001">
        <v>111031</v>
      </c>
      <c r="Q2001">
        <v>0</v>
      </c>
      <c r="R2001">
        <v>174882</v>
      </c>
    </row>
    <row r="2002" spans="5:18">
      <c r="E2002">
        <v>0</v>
      </c>
      <c r="F2002">
        <v>111032</v>
      </c>
      <c r="Q2002">
        <v>0</v>
      </c>
      <c r="R2002">
        <v>174883</v>
      </c>
    </row>
    <row r="2003" spans="5:18">
      <c r="E2003">
        <v>0</v>
      </c>
      <c r="F2003">
        <v>111033</v>
      </c>
      <c r="Q2003">
        <v>0</v>
      </c>
      <c r="R2003">
        <v>174884</v>
      </c>
    </row>
    <row r="2004" spans="5:18">
      <c r="E2004">
        <v>0</v>
      </c>
      <c r="F2004">
        <v>111034</v>
      </c>
      <c r="Q2004">
        <v>0</v>
      </c>
      <c r="R2004">
        <v>174885</v>
      </c>
    </row>
    <row r="2005" spans="5:18">
      <c r="E2005">
        <v>0</v>
      </c>
      <c r="F2005">
        <v>111035</v>
      </c>
      <c r="Q2005">
        <v>0</v>
      </c>
      <c r="R2005">
        <v>174886</v>
      </c>
    </row>
    <row r="2006" spans="5:18">
      <c r="E2006">
        <v>0</v>
      </c>
      <c r="F2006">
        <v>111036</v>
      </c>
      <c r="Q2006">
        <v>0</v>
      </c>
      <c r="R2006">
        <v>174887</v>
      </c>
    </row>
    <row r="2007" spans="5:18">
      <c r="E2007">
        <v>0</v>
      </c>
      <c r="F2007">
        <v>111037</v>
      </c>
      <c r="Q2007">
        <v>0</v>
      </c>
      <c r="R2007">
        <v>174888</v>
      </c>
    </row>
    <row r="2008" spans="5:18">
      <c r="E2008">
        <v>0</v>
      </c>
      <c r="F2008">
        <v>111038</v>
      </c>
      <c r="Q2008">
        <v>0</v>
      </c>
      <c r="R2008">
        <v>174889</v>
      </c>
    </row>
    <row r="2009" spans="5:18">
      <c r="E2009">
        <v>0</v>
      </c>
      <c r="F2009">
        <v>111039</v>
      </c>
      <c r="Q2009">
        <v>0</v>
      </c>
      <c r="R2009">
        <v>174890</v>
      </c>
    </row>
    <row r="2010" spans="5:18">
      <c r="E2010">
        <v>0</v>
      </c>
      <c r="F2010">
        <v>111040</v>
      </c>
      <c r="Q2010">
        <v>0</v>
      </c>
      <c r="R2010">
        <v>174891</v>
      </c>
    </row>
    <row r="2011" spans="5:18">
      <c r="E2011">
        <v>0</v>
      </c>
      <c r="F2011">
        <v>111041</v>
      </c>
      <c r="Q2011">
        <v>0</v>
      </c>
      <c r="R2011">
        <v>174892</v>
      </c>
    </row>
    <row r="2012" spans="5:18">
      <c r="E2012">
        <v>0</v>
      </c>
      <c r="F2012">
        <v>111042</v>
      </c>
      <c r="Q2012">
        <v>0</v>
      </c>
      <c r="R2012">
        <v>174893</v>
      </c>
    </row>
    <row r="2013" spans="5:18">
      <c r="E2013">
        <v>0</v>
      </c>
      <c r="F2013">
        <v>111043</v>
      </c>
      <c r="Q2013">
        <v>0</v>
      </c>
      <c r="R2013">
        <v>174894</v>
      </c>
    </row>
    <row r="2014" spans="5:18">
      <c r="E2014">
        <v>0</v>
      </c>
      <c r="F2014">
        <v>111044</v>
      </c>
      <c r="Q2014">
        <v>0</v>
      </c>
      <c r="R2014">
        <v>174895</v>
      </c>
    </row>
    <row r="2015" spans="5:18">
      <c r="E2015">
        <v>0</v>
      </c>
      <c r="F2015">
        <v>111045</v>
      </c>
      <c r="Q2015">
        <v>0</v>
      </c>
      <c r="R2015">
        <v>174896</v>
      </c>
    </row>
    <row r="2016" spans="5:18">
      <c r="E2016">
        <v>0</v>
      </c>
      <c r="F2016">
        <v>111046</v>
      </c>
      <c r="Q2016">
        <v>0</v>
      </c>
      <c r="R2016">
        <v>174897</v>
      </c>
    </row>
    <row r="2017" spans="5:18">
      <c r="E2017">
        <v>0</v>
      </c>
      <c r="F2017">
        <v>111047</v>
      </c>
      <c r="Q2017">
        <v>0</v>
      </c>
      <c r="R2017">
        <v>174898</v>
      </c>
    </row>
    <row r="2018" spans="5:18">
      <c r="E2018">
        <v>0</v>
      </c>
      <c r="F2018">
        <v>111048</v>
      </c>
      <c r="Q2018">
        <v>0</v>
      </c>
      <c r="R2018">
        <v>174899</v>
      </c>
    </row>
    <row r="2019" spans="5:18">
      <c r="E2019">
        <v>0</v>
      </c>
      <c r="F2019">
        <v>111049</v>
      </c>
      <c r="Q2019">
        <v>0</v>
      </c>
      <c r="R2019">
        <v>174900</v>
      </c>
    </row>
    <row r="2020" spans="5:18">
      <c r="E2020">
        <v>0</v>
      </c>
      <c r="F2020">
        <v>111050</v>
      </c>
      <c r="Q2020">
        <v>0</v>
      </c>
      <c r="R2020">
        <v>174901</v>
      </c>
    </row>
    <row r="2021" spans="5:18">
      <c r="E2021">
        <v>0</v>
      </c>
      <c r="F2021">
        <v>111051</v>
      </c>
      <c r="Q2021">
        <v>0</v>
      </c>
      <c r="R2021">
        <v>174902</v>
      </c>
    </row>
    <row r="2022" spans="5:18">
      <c r="E2022">
        <v>0</v>
      </c>
      <c r="F2022">
        <v>111052</v>
      </c>
      <c r="Q2022">
        <v>0</v>
      </c>
      <c r="R2022">
        <v>174903</v>
      </c>
    </row>
    <row r="2023" spans="5:18">
      <c r="E2023">
        <v>0</v>
      </c>
      <c r="F2023">
        <v>111053</v>
      </c>
      <c r="Q2023">
        <v>0</v>
      </c>
      <c r="R2023">
        <v>174904</v>
      </c>
    </row>
    <row r="2024" spans="5:18">
      <c r="E2024">
        <v>0</v>
      </c>
      <c r="F2024">
        <v>111054</v>
      </c>
      <c r="Q2024">
        <v>0</v>
      </c>
      <c r="R2024">
        <v>174905</v>
      </c>
    </row>
    <row r="2025" spans="5:18">
      <c r="E2025">
        <v>0</v>
      </c>
      <c r="F2025">
        <v>111055</v>
      </c>
      <c r="Q2025">
        <v>0</v>
      </c>
      <c r="R2025">
        <v>174906</v>
      </c>
    </row>
    <row r="2026" spans="5:18">
      <c r="E2026">
        <v>0</v>
      </c>
      <c r="F2026">
        <v>111056</v>
      </c>
      <c r="Q2026">
        <v>0</v>
      </c>
      <c r="R2026">
        <v>174907</v>
      </c>
    </row>
    <row r="2027" spans="5:18">
      <c r="E2027">
        <v>0</v>
      </c>
      <c r="F2027">
        <v>111057</v>
      </c>
      <c r="Q2027">
        <v>0</v>
      </c>
      <c r="R2027">
        <v>174908</v>
      </c>
    </row>
    <row r="2028" spans="5:18">
      <c r="E2028">
        <v>0</v>
      </c>
      <c r="F2028">
        <v>111058</v>
      </c>
      <c r="Q2028">
        <v>0</v>
      </c>
      <c r="R2028">
        <v>174909</v>
      </c>
    </row>
    <row r="2029" spans="5:18">
      <c r="E2029">
        <v>0</v>
      </c>
      <c r="F2029">
        <v>111059</v>
      </c>
      <c r="Q2029">
        <v>0</v>
      </c>
      <c r="R2029">
        <v>174910</v>
      </c>
    </row>
    <row r="2030" spans="5:18">
      <c r="E2030">
        <v>0</v>
      </c>
      <c r="F2030">
        <v>111060</v>
      </c>
      <c r="Q2030">
        <v>0</v>
      </c>
      <c r="R2030">
        <v>174911</v>
      </c>
    </row>
    <row r="2031" spans="5:18">
      <c r="E2031">
        <v>0</v>
      </c>
      <c r="F2031">
        <v>111061</v>
      </c>
      <c r="Q2031">
        <v>0</v>
      </c>
      <c r="R2031">
        <v>174912</v>
      </c>
    </row>
    <row r="2032" spans="5:18">
      <c r="E2032">
        <v>0</v>
      </c>
      <c r="F2032">
        <v>111062</v>
      </c>
      <c r="Q2032">
        <v>0</v>
      </c>
      <c r="R2032">
        <v>174913</v>
      </c>
    </row>
    <row r="2033" spans="5:18">
      <c r="E2033">
        <v>0</v>
      </c>
      <c r="F2033">
        <v>111063</v>
      </c>
      <c r="Q2033">
        <v>0</v>
      </c>
      <c r="R2033">
        <v>174914</v>
      </c>
    </row>
    <row r="2034" spans="5:18">
      <c r="E2034">
        <v>0</v>
      </c>
      <c r="F2034">
        <v>111064</v>
      </c>
      <c r="Q2034">
        <v>0</v>
      </c>
      <c r="R2034">
        <v>174915</v>
      </c>
    </row>
    <row r="2035" spans="5:18">
      <c r="E2035">
        <v>0</v>
      </c>
      <c r="F2035">
        <v>111065</v>
      </c>
      <c r="Q2035">
        <v>0</v>
      </c>
      <c r="R2035">
        <v>174916</v>
      </c>
    </row>
    <row r="2036" spans="5:18">
      <c r="E2036">
        <v>0</v>
      </c>
      <c r="F2036">
        <v>111066</v>
      </c>
      <c r="Q2036">
        <v>0</v>
      </c>
      <c r="R2036">
        <v>174917</v>
      </c>
    </row>
    <row r="2037" spans="5:18">
      <c r="E2037">
        <v>0</v>
      </c>
      <c r="F2037">
        <v>111067</v>
      </c>
      <c r="Q2037">
        <v>0</v>
      </c>
      <c r="R2037">
        <v>174918</v>
      </c>
    </row>
    <row r="2038" spans="5:18">
      <c r="E2038">
        <v>0</v>
      </c>
      <c r="F2038">
        <v>111068</v>
      </c>
      <c r="Q2038">
        <v>0</v>
      </c>
      <c r="R2038">
        <v>174919</v>
      </c>
    </row>
    <row r="2039" spans="5:18">
      <c r="E2039">
        <v>0</v>
      </c>
      <c r="F2039">
        <v>111069</v>
      </c>
      <c r="Q2039">
        <v>0</v>
      </c>
      <c r="R2039">
        <v>174920</v>
      </c>
    </row>
    <row r="2040" spans="5:18">
      <c r="E2040">
        <v>0</v>
      </c>
      <c r="F2040">
        <v>111070</v>
      </c>
      <c r="Q2040">
        <v>0</v>
      </c>
      <c r="R2040">
        <v>174921</v>
      </c>
    </row>
    <row r="2041" spans="5:18">
      <c r="E2041">
        <v>0</v>
      </c>
      <c r="F2041">
        <v>111071</v>
      </c>
      <c r="Q2041">
        <v>0</v>
      </c>
      <c r="R2041">
        <v>174922</v>
      </c>
    </row>
    <row r="2042" spans="5:18">
      <c r="E2042">
        <v>0</v>
      </c>
      <c r="F2042">
        <v>111072</v>
      </c>
      <c r="Q2042">
        <v>0</v>
      </c>
      <c r="R2042">
        <v>174923</v>
      </c>
    </row>
    <row r="2043" spans="5:18">
      <c r="E2043">
        <v>0</v>
      </c>
      <c r="F2043">
        <v>111073</v>
      </c>
      <c r="Q2043">
        <v>0</v>
      </c>
      <c r="R2043">
        <v>174924</v>
      </c>
    </row>
    <row r="2044" spans="5:18">
      <c r="E2044">
        <v>0</v>
      </c>
      <c r="F2044">
        <v>111074</v>
      </c>
      <c r="Q2044">
        <v>0</v>
      </c>
      <c r="R2044">
        <v>174925</v>
      </c>
    </row>
    <row r="2045" spans="5:18">
      <c r="E2045">
        <v>0</v>
      </c>
      <c r="F2045">
        <v>111075</v>
      </c>
      <c r="Q2045">
        <v>0</v>
      </c>
      <c r="R2045">
        <v>174926</v>
      </c>
    </row>
    <row r="2046" spans="5:18">
      <c r="E2046">
        <v>0</v>
      </c>
      <c r="F2046">
        <v>111076</v>
      </c>
      <c r="Q2046">
        <v>0</v>
      </c>
      <c r="R2046">
        <v>174927</v>
      </c>
    </row>
    <row r="2047" spans="5:18">
      <c r="E2047">
        <v>0</v>
      </c>
      <c r="F2047">
        <v>111077</v>
      </c>
      <c r="Q2047">
        <v>0</v>
      </c>
      <c r="R2047">
        <v>174928</v>
      </c>
    </row>
    <row r="2048" spans="5:18">
      <c r="E2048">
        <v>0</v>
      </c>
      <c r="F2048">
        <v>111078</v>
      </c>
      <c r="Q2048">
        <v>0</v>
      </c>
      <c r="R2048">
        <v>174929</v>
      </c>
    </row>
    <row r="2049" spans="5:18">
      <c r="E2049">
        <v>0</v>
      </c>
      <c r="F2049">
        <v>111079</v>
      </c>
      <c r="Q2049">
        <v>0</v>
      </c>
      <c r="R2049">
        <v>174930</v>
      </c>
    </row>
    <row r="2050" spans="5:18">
      <c r="E2050">
        <v>0</v>
      </c>
      <c r="F2050">
        <v>111080</v>
      </c>
      <c r="Q2050">
        <v>0</v>
      </c>
      <c r="R2050">
        <v>174931</v>
      </c>
    </row>
    <row r="2051" spans="5:18">
      <c r="E2051">
        <v>0</v>
      </c>
      <c r="F2051">
        <v>111081</v>
      </c>
      <c r="Q2051">
        <v>0</v>
      </c>
      <c r="R2051">
        <v>174932</v>
      </c>
    </row>
    <row r="2052" spans="5:18">
      <c r="E2052">
        <v>0</v>
      </c>
      <c r="F2052">
        <v>111082</v>
      </c>
      <c r="Q2052">
        <v>0</v>
      </c>
      <c r="R2052">
        <v>174933</v>
      </c>
    </row>
    <row r="2053" spans="5:18">
      <c r="E2053">
        <v>0</v>
      </c>
      <c r="F2053">
        <v>111083</v>
      </c>
      <c r="Q2053">
        <v>0</v>
      </c>
      <c r="R2053">
        <v>174934</v>
      </c>
    </row>
    <row r="2054" spans="5:18">
      <c r="E2054">
        <v>0</v>
      </c>
      <c r="F2054">
        <v>111084</v>
      </c>
      <c r="Q2054">
        <v>0</v>
      </c>
      <c r="R2054">
        <v>174935</v>
      </c>
    </row>
    <row r="2055" spans="5:18">
      <c r="E2055">
        <v>0</v>
      </c>
      <c r="F2055">
        <v>111085</v>
      </c>
      <c r="Q2055">
        <v>0</v>
      </c>
      <c r="R2055">
        <v>174936</v>
      </c>
    </row>
    <row r="2056" spans="5:18">
      <c r="E2056">
        <v>0</v>
      </c>
      <c r="F2056">
        <v>111086</v>
      </c>
      <c r="Q2056">
        <v>0</v>
      </c>
      <c r="R2056">
        <v>174937</v>
      </c>
    </row>
    <row r="2057" spans="5:18">
      <c r="E2057">
        <v>0</v>
      </c>
      <c r="F2057">
        <v>111087</v>
      </c>
      <c r="Q2057">
        <v>0</v>
      </c>
      <c r="R2057">
        <v>174938</v>
      </c>
    </row>
    <row r="2058" spans="5:18">
      <c r="E2058">
        <v>0</v>
      </c>
      <c r="F2058">
        <v>111088</v>
      </c>
      <c r="Q2058">
        <v>0</v>
      </c>
      <c r="R2058">
        <v>174939</v>
      </c>
    </row>
    <row r="2059" spans="5:18">
      <c r="E2059">
        <v>0</v>
      </c>
      <c r="F2059">
        <v>111089</v>
      </c>
      <c r="Q2059">
        <v>0</v>
      </c>
      <c r="R2059">
        <v>174940</v>
      </c>
    </row>
    <row r="2060" spans="5:18">
      <c r="E2060">
        <v>0</v>
      </c>
      <c r="F2060">
        <v>111090</v>
      </c>
      <c r="Q2060">
        <v>0</v>
      </c>
      <c r="R2060">
        <v>174941</v>
      </c>
    </row>
    <row r="2061" spans="5:18">
      <c r="E2061">
        <v>0</v>
      </c>
      <c r="F2061">
        <v>111091</v>
      </c>
      <c r="Q2061">
        <v>0</v>
      </c>
      <c r="R2061">
        <v>174942</v>
      </c>
    </row>
    <row r="2062" spans="5:18">
      <c r="E2062">
        <v>0</v>
      </c>
      <c r="F2062">
        <v>111092</v>
      </c>
      <c r="Q2062">
        <v>0</v>
      </c>
      <c r="R2062">
        <v>174943</v>
      </c>
    </row>
    <row r="2063" spans="5:18">
      <c r="E2063">
        <v>0</v>
      </c>
      <c r="F2063">
        <v>111093</v>
      </c>
      <c r="Q2063">
        <v>0</v>
      </c>
      <c r="R2063">
        <v>174944</v>
      </c>
    </row>
    <row r="2064" spans="5:18">
      <c r="E2064">
        <v>0</v>
      </c>
      <c r="F2064">
        <v>111094</v>
      </c>
      <c r="Q2064">
        <v>0</v>
      </c>
      <c r="R2064">
        <v>174945</v>
      </c>
    </row>
    <row r="2065" spans="5:18">
      <c r="E2065">
        <v>0</v>
      </c>
      <c r="F2065">
        <v>111095</v>
      </c>
      <c r="Q2065">
        <v>0</v>
      </c>
      <c r="R2065">
        <v>174946</v>
      </c>
    </row>
    <row r="2066" spans="5:18">
      <c r="E2066">
        <v>0</v>
      </c>
      <c r="F2066">
        <v>111096</v>
      </c>
      <c r="Q2066">
        <v>0</v>
      </c>
      <c r="R2066">
        <v>174947</v>
      </c>
    </row>
    <row r="2067" spans="5:18">
      <c r="E2067">
        <v>0</v>
      </c>
      <c r="F2067">
        <v>111097</v>
      </c>
      <c r="Q2067">
        <v>0</v>
      </c>
      <c r="R2067">
        <v>174948</v>
      </c>
    </row>
    <row r="2068" spans="5:18">
      <c r="E2068">
        <v>0</v>
      </c>
      <c r="F2068">
        <v>111098</v>
      </c>
      <c r="Q2068">
        <v>0</v>
      </c>
      <c r="R2068">
        <v>174949</v>
      </c>
    </row>
    <row r="2069" spans="5:18">
      <c r="E2069">
        <v>0</v>
      </c>
      <c r="F2069">
        <v>111099</v>
      </c>
      <c r="Q2069">
        <v>0</v>
      </c>
      <c r="R2069">
        <v>174950</v>
      </c>
    </row>
    <row r="2070" spans="5:18">
      <c r="E2070">
        <v>0</v>
      </c>
      <c r="F2070">
        <v>111100</v>
      </c>
      <c r="Q2070">
        <v>0</v>
      </c>
      <c r="R2070">
        <v>174951</v>
      </c>
    </row>
    <row r="2071" spans="5:18">
      <c r="E2071">
        <v>0</v>
      </c>
      <c r="F2071">
        <v>111101</v>
      </c>
      <c r="Q2071">
        <v>0</v>
      </c>
      <c r="R2071">
        <v>174952</v>
      </c>
    </row>
    <row r="2072" spans="5:18">
      <c r="E2072">
        <v>0</v>
      </c>
      <c r="F2072">
        <v>111102</v>
      </c>
      <c r="Q2072">
        <v>0</v>
      </c>
      <c r="R2072">
        <v>174953</v>
      </c>
    </row>
    <row r="2073" spans="5:18">
      <c r="E2073">
        <v>0</v>
      </c>
      <c r="F2073">
        <v>111103</v>
      </c>
      <c r="Q2073">
        <v>0</v>
      </c>
      <c r="R2073">
        <v>174954</v>
      </c>
    </row>
    <row r="2074" spans="5:18">
      <c r="E2074">
        <v>0</v>
      </c>
      <c r="F2074">
        <v>111104</v>
      </c>
      <c r="Q2074">
        <v>0</v>
      </c>
      <c r="R2074">
        <v>174955</v>
      </c>
    </row>
    <row r="2075" spans="5:18">
      <c r="E2075">
        <v>0</v>
      </c>
      <c r="F2075">
        <v>111105</v>
      </c>
      <c r="Q2075">
        <v>0</v>
      </c>
      <c r="R2075">
        <v>174956</v>
      </c>
    </row>
    <row r="2076" spans="5:18">
      <c r="E2076">
        <v>0</v>
      </c>
      <c r="F2076">
        <v>111106</v>
      </c>
      <c r="Q2076">
        <v>0</v>
      </c>
      <c r="R2076">
        <v>174957</v>
      </c>
    </row>
    <row r="2077" spans="5:18">
      <c r="E2077">
        <v>0</v>
      </c>
      <c r="F2077">
        <v>111107</v>
      </c>
      <c r="Q2077">
        <v>0</v>
      </c>
      <c r="R2077">
        <v>174958</v>
      </c>
    </row>
    <row r="2078" spans="5:18">
      <c r="E2078">
        <v>0</v>
      </c>
      <c r="F2078">
        <v>111108</v>
      </c>
      <c r="Q2078">
        <v>0</v>
      </c>
      <c r="R2078">
        <v>174959</v>
      </c>
    </row>
    <row r="2079" spans="5:18">
      <c r="E2079">
        <v>0</v>
      </c>
      <c r="F2079">
        <v>111109</v>
      </c>
      <c r="Q2079">
        <v>0</v>
      </c>
      <c r="R2079">
        <v>174960</v>
      </c>
    </row>
    <row r="2080" spans="5:18">
      <c r="E2080">
        <v>0</v>
      </c>
      <c r="F2080">
        <v>111110</v>
      </c>
      <c r="Q2080">
        <v>0</v>
      </c>
      <c r="R2080">
        <v>174961</v>
      </c>
    </row>
    <row r="2081" spans="5:18">
      <c r="E2081">
        <v>0</v>
      </c>
      <c r="F2081">
        <v>111111</v>
      </c>
      <c r="Q2081">
        <v>0</v>
      </c>
      <c r="R2081">
        <v>174962</v>
      </c>
    </row>
    <row r="2082" spans="5:18">
      <c r="E2082">
        <v>0</v>
      </c>
      <c r="F2082">
        <v>111112</v>
      </c>
      <c r="Q2082">
        <v>0</v>
      </c>
      <c r="R2082">
        <v>174963</v>
      </c>
    </row>
    <row r="2083" spans="5:18">
      <c r="E2083">
        <v>0</v>
      </c>
      <c r="F2083">
        <v>111113</v>
      </c>
      <c r="Q2083">
        <v>0</v>
      </c>
      <c r="R2083">
        <v>174964</v>
      </c>
    </row>
    <row r="2084" spans="5:18">
      <c r="E2084">
        <v>0</v>
      </c>
      <c r="F2084">
        <v>111114</v>
      </c>
      <c r="Q2084">
        <v>0</v>
      </c>
      <c r="R2084">
        <v>174965</v>
      </c>
    </row>
    <row r="2085" spans="5:18">
      <c r="E2085">
        <v>0</v>
      </c>
      <c r="F2085">
        <v>111115</v>
      </c>
      <c r="Q2085">
        <v>0</v>
      </c>
      <c r="R2085">
        <v>174966</v>
      </c>
    </row>
    <row r="2086" spans="5:18">
      <c r="E2086">
        <v>0</v>
      </c>
      <c r="F2086">
        <v>111116</v>
      </c>
      <c r="Q2086">
        <v>0</v>
      </c>
      <c r="R2086">
        <v>174967</v>
      </c>
    </row>
    <row r="2087" spans="5:18">
      <c r="E2087">
        <v>0</v>
      </c>
      <c r="F2087">
        <v>111117</v>
      </c>
      <c r="Q2087">
        <v>0</v>
      </c>
      <c r="R2087">
        <v>174968</v>
      </c>
    </row>
    <row r="2088" spans="5:18">
      <c r="E2088">
        <v>0</v>
      </c>
      <c r="F2088">
        <v>111118</v>
      </c>
      <c r="Q2088">
        <v>0</v>
      </c>
      <c r="R2088">
        <v>174969</v>
      </c>
    </row>
    <row r="2089" spans="5:18">
      <c r="E2089">
        <v>0</v>
      </c>
      <c r="F2089">
        <v>111119</v>
      </c>
      <c r="Q2089">
        <v>0</v>
      </c>
      <c r="R2089">
        <v>174970</v>
      </c>
    </row>
    <row r="2090" spans="5:18">
      <c r="E2090">
        <v>0</v>
      </c>
      <c r="F2090">
        <v>111120</v>
      </c>
      <c r="Q2090">
        <v>0</v>
      </c>
      <c r="R2090">
        <v>174971</v>
      </c>
    </row>
    <row r="2091" spans="5:18">
      <c r="E2091">
        <v>0</v>
      </c>
      <c r="F2091">
        <v>111121</v>
      </c>
      <c r="Q2091">
        <v>0</v>
      </c>
      <c r="R2091">
        <v>174972</v>
      </c>
    </row>
    <row r="2092" spans="5:18">
      <c r="E2092">
        <v>0</v>
      </c>
      <c r="F2092">
        <v>111122</v>
      </c>
      <c r="Q2092">
        <v>0</v>
      </c>
      <c r="R2092">
        <v>174973</v>
      </c>
    </row>
    <row r="2093" spans="5:18">
      <c r="E2093">
        <v>0</v>
      </c>
      <c r="F2093">
        <v>111123</v>
      </c>
      <c r="Q2093">
        <v>0</v>
      </c>
      <c r="R2093">
        <v>174974</v>
      </c>
    </row>
    <row r="2094" spans="5:18">
      <c r="E2094">
        <v>0</v>
      </c>
      <c r="F2094">
        <v>111124</v>
      </c>
      <c r="Q2094">
        <v>0</v>
      </c>
      <c r="R2094">
        <v>174975</v>
      </c>
    </row>
    <row r="2095" spans="5:18">
      <c r="E2095">
        <v>0</v>
      </c>
      <c r="F2095">
        <v>111125</v>
      </c>
      <c r="Q2095">
        <v>0</v>
      </c>
      <c r="R2095">
        <v>174976</v>
      </c>
    </row>
    <row r="2096" spans="5:18">
      <c r="E2096">
        <v>0</v>
      </c>
      <c r="F2096">
        <v>111126</v>
      </c>
      <c r="Q2096">
        <v>0</v>
      </c>
      <c r="R2096">
        <v>174977</v>
      </c>
    </row>
    <row r="2097" spans="5:18">
      <c r="E2097">
        <v>0</v>
      </c>
      <c r="F2097">
        <v>111127</v>
      </c>
      <c r="Q2097">
        <v>0</v>
      </c>
      <c r="R2097">
        <v>174978</v>
      </c>
    </row>
    <row r="2098" spans="5:18">
      <c r="E2098">
        <v>0</v>
      </c>
      <c r="F2098">
        <v>111128</v>
      </c>
      <c r="Q2098">
        <v>0</v>
      </c>
      <c r="R2098">
        <v>174979</v>
      </c>
    </row>
    <row r="2099" spans="5:18">
      <c r="E2099">
        <v>0</v>
      </c>
      <c r="F2099">
        <v>111129</v>
      </c>
      <c r="Q2099">
        <v>0</v>
      </c>
      <c r="R2099">
        <v>174980</v>
      </c>
    </row>
    <row r="2100" spans="5:18">
      <c r="E2100">
        <v>0</v>
      </c>
      <c r="F2100">
        <v>111130</v>
      </c>
      <c r="Q2100">
        <v>0</v>
      </c>
      <c r="R2100">
        <v>174981</v>
      </c>
    </row>
    <row r="2101" spans="5:18">
      <c r="E2101">
        <v>0</v>
      </c>
      <c r="F2101">
        <v>111131</v>
      </c>
      <c r="Q2101">
        <v>0</v>
      </c>
      <c r="R2101">
        <v>174982</v>
      </c>
    </row>
    <row r="2102" spans="5:18">
      <c r="E2102">
        <v>0</v>
      </c>
      <c r="F2102">
        <v>111132</v>
      </c>
      <c r="Q2102">
        <v>0</v>
      </c>
      <c r="R2102">
        <v>174983</v>
      </c>
    </row>
    <row r="2103" spans="5:18">
      <c r="E2103">
        <v>0</v>
      </c>
      <c r="F2103">
        <v>111133</v>
      </c>
      <c r="Q2103">
        <v>0</v>
      </c>
      <c r="R2103">
        <v>174984</v>
      </c>
    </row>
    <row r="2104" spans="5:18">
      <c r="E2104">
        <v>0</v>
      </c>
      <c r="F2104">
        <v>111134</v>
      </c>
      <c r="Q2104">
        <v>0</v>
      </c>
      <c r="R2104">
        <v>174985</v>
      </c>
    </row>
    <row r="2105" spans="5:18">
      <c r="E2105">
        <v>0</v>
      </c>
      <c r="F2105">
        <v>111135</v>
      </c>
      <c r="Q2105">
        <v>0</v>
      </c>
      <c r="R2105">
        <v>174986</v>
      </c>
    </row>
    <row r="2106" spans="5:18">
      <c r="E2106">
        <v>0</v>
      </c>
      <c r="F2106">
        <v>111136</v>
      </c>
      <c r="Q2106">
        <v>0</v>
      </c>
      <c r="R2106">
        <v>174987</v>
      </c>
    </row>
    <row r="2107" spans="5:18">
      <c r="E2107">
        <v>0</v>
      </c>
      <c r="F2107">
        <v>111137</v>
      </c>
      <c r="Q2107">
        <v>0</v>
      </c>
      <c r="R2107">
        <v>174988</v>
      </c>
    </row>
    <row r="2108" spans="5:18">
      <c r="E2108">
        <v>0</v>
      </c>
      <c r="F2108">
        <v>111138</v>
      </c>
      <c r="Q2108">
        <v>0</v>
      </c>
      <c r="R2108">
        <v>174989</v>
      </c>
    </row>
    <row r="2109" spans="5:18">
      <c r="E2109">
        <v>0</v>
      </c>
      <c r="F2109">
        <v>111139</v>
      </c>
      <c r="Q2109">
        <v>0</v>
      </c>
      <c r="R2109">
        <v>174990</v>
      </c>
    </row>
    <row r="2110" spans="5:18">
      <c r="E2110">
        <v>0</v>
      </c>
      <c r="F2110">
        <v>111140</v>
      </c>
      <c r="Q2110">
        <v>0</v>
      </c>
      <c r="R2110">
        <v>174991</v>
      </c>
    </row>
    <row r="2111" spans="5:18">
      <c r="E2111">
        <v>0</v>
      </c>
      <c r="F2111">
        <v>111141</v>
      </c>
      <c r="Q2111">
        <v>0</v>
      </c>
      <c r="R2111">
        <v>174992</v>
      </c>
    </row>
    <row r="2112" spans="5:18">
      <c r="E2112">
        <v>0</v>
      </c>
      <c r="F2112">
        <v>111142</v>
      </c>
      <c r="Q2112">
        <v>0</v>
      </c>
      <c r="R2112">
        <v>174993</v>
      </c>
    </row>
    <row r="2113" spans="5:18">
      <c r="E2113">
        <v>0</v>
      </c>
      <c r="F2113">
        <v>111143</v>
      </c>
      <c r="Q2113">
        <v>0</v>
      </c>
      <c r="R2113">
        <v>174994</v>
      </c>
    </row>
    <row r="2114" spans="5:18">
      <c r="E2114">
        <v>0</v>
      </c>
      <c r="F2114">
        <v>111144</v>
      </c>
      <c r="Q2114">
        <v>0</v>
      </c>
      <c r="R2114">
        <v>174995</v>
      </c>
    </row>
    <row r="2115" spans="5:18">
      <c r="E2115">
        <v>0</v>
      </c>
      <c r="F2115">
        <v>111145</v>
      </c>
      <c r="Q2115">
        <v>0</v>
      </c>
      <c r="R2115">
        <v>174996</v>
      </c>
    </row>
    <row r="2116" spans="5:18">
      <c r="E2116">
        <v>0</v>
      </c>
      <c r="F2116">
        <v>111146</v>
      </c>
      <c r="Q2116">
        <v>0</v>
      </c>
      <c r="R2116">
        <v>174997</v>
      </c>
    </row>
    <row r="2117" spans="5:18">
      <c r="E2117">
        <v>0</v>
      </c>
      <c r="F2117">
        <v>111147</v>
      </c>
      <c r="Q2117">
        <v>0</v>
      </c>
      <c r="R2117">
        <v>174998</v>
      </c>
    </row>
    <row r="2118" spans="5:18">
      <c r="E2118">
        <v>0</v>
      </c>
      <c r="F2118">
        <v>111148</v>
      </c>
      <c r="Q2118">
        <v>0</v>
      </c>
      <c r="R2118">
        <v>174999</v>
      </c>
    </row>
    <row r="2119" spans="5:18">
      <c r="E2119">
        <v>0</v>
      </c>
      <c r="F2119">
        <v>111149</v>
      </c>
      <c r="Q2119">
        <v>0</v>
      </c>
      <c r="R2119">
        <v>175000</v>
      </c>
    </row>
    <row r="2120" spans="5:18">
      <c r="E2120">
        <v>0</v>
      </c>
      <c r="F2120">
        <v>111150</v>
      </c>
      <c r="Q2120">
        <v>0</v>
      </c>
      <c r="R2120">
        <v>175001</v>
      </c>
    </row>
    <row r="2121" spans="5:18">
      <c r="E2121">
        <v>0</v>
      </c>
      <c r="F2121">
        <v>111151</v>
      </c>
      <c r="Q2121">
        <v>0</v>
      </c>
      <c r="R2121">
        <v>175002</v>
      </c>
    </row>
    <row r="2122" spans="5:18">
      <c r="E2122">
        <v>0</v>
      </c>
      <c r="F2122">
        <v>111152</v>
      </c>
      <c r="Q2122">
        <v>0</v>
      </c>
      <c r="R2122">
        <v>175003</v>
      </c>
    </row>
    <row r="2123" spans="5:18">
      <c r="E2123">
        <v>0</v>
      </c>
      <c r="F2123">
        <v>111153</v>
      </c>
      <c r="Q2123">
        <v>0</v>
      </c>
      <c r="R2123">
        <v>175004</v>
      </c>
    </row>
    <row r="2124" spans="5:18">
      <c r="E2124">
        <v>0</v>
      </c>
      <c r="F2124">
        <v>111154</v>
      </c>
      <c r="Q2124">
        <v>0</v>
      </c>
      <c r="R2124">
        <v>175005</v>
      </c>
    </row>
    <row r="2125" spans="5:18">
      <c r="E2125">
        <v>0</v>
      </c>
      <c r="F2125">
        <v>111155</v>
      </c>
      <c r="Q2125">
        <v>0</v>
      </c>
      <c r="R2125">
        <v>175006</v>
      </c>
    </row>
    <row r="2126" spans="5:18">
      <c r="E2126">
        <v>0</v>
      </c>
      <c r="F2126">
        <v>111156</v>
      </c>
      <c r="Q2126">
        <v>0</v>
      </c>
      <c r="R2126">
        <v>175007</v>
      </c>
    </row>
    <row r="2127" spans="5:18">
      <c r="E2127">
        <v>0</v>
      </c>
      <c r="F2127">
        <v>111157</v>
      </c>
      <c r="Q2127">
        <v>0</v>
      </c>
      <c r="R2127">
        <v>175008</v>
      </c>
    </row>
    <row r="2128" spans="5:18">
      <c r="E2128">
        <v>0</v>
      </c>
      <c r="F2128">
        <v>111158</v>
      </c>
      <c r="Q2128">
        <v>0</v>
      </c>
      <c r="R2128">
        <v>175009</v>
      </c>
    </row>
    <row r="2129" spans="5:18">
      <c r="E2129">
        <v>0</v>
      </c>
      <c r="F2129">
        <v>111159</v>
      </c>
      <c r="Q2129">
        <v>0</v>
      </c>
      <c r="R2129">
        <v>175010</v>
      </c>
    </row>
    <row r="2130" spans="5:18">
      <c r="E2130">
        <v>0</v>
      </c>
      <c r="F2130">
        <v>111160</v>
      </c>
      <c r="Q2130">
        <v>0</v>
      </c>
      <c r="R2130">
        <v>175011</v>
      </c>
    </row>
    <row r="2131" spans="5:18">
      <c r="E2131">
        <v>0</v>
      </c>
      <c r="F2131">
        <v>111161</v>
      </c>
      <c r="Q2131">
        <v>0</v>
      </c>
      <c r="R2131">
        <v>175012</v>
      </c>
    </row>
    <row r="2132" spans="5:18">
      <c r="E2132">
        <v>0</v>
      </c>
      <c r="F2132">
        <v>111162</v>
      </c>
      <c r="Q2132">
        <v>0</v>
      </c>
      <c r="R2132">
        <v>175013</v>
      </c>
    </row>
    <row r="2133" spans="5:18">
      <c r="E2133">
        <v>0</v>
      </c>
      <c r="F2133">
        <v>111163</v>
      </c>
      <c r="Q2133">
        <v>0</v>
      </c>
      <c r="R2133">
        <v>175014</v>
      </c>
    </row>
    <row r="2134" spans="5:18">
      <c r="E2134">
        <v>0</v>
      </c>
      <c r="F2134">
        <v>111164</v>
      </c>
      <c r="Q2134">
        <v>0</v>
      </c>
      <c r="R2134">
        <v>175015</v>
      </c>
    </row>
    <row r="2135" spans="5:18">
      <c r="E2135">
        <v>0</v>
      </c>
      <c r="F2135">
        <v>111165</v>
      </c>
      <c r="Q2135">
        <v>0</v>
      </c>
      <c r="R2135">
        <v>175016</v>
      </c>
    </row>
    <row r="2136" spans="5:18">
      <c r="E2136">
        <v>0</v>
      </c>
      <c r="F2136">
        <v>111166</v>
      </c>
      <c r="Q2136">
        <v>0</v>
      </c>
      <c r="R2136">
        <v>175017</v>
      </c>
    </row>
    <row r="2137" spans="5:18">
      <c r="E2137">
        <v>0</v>
      </c>
      <c r="F2137">
        <v>111167</v>
      </c>
      <c r="Q2137">
        <v>0</v>
      </c>
      <c r="R2137">
        <v>175018</v>
      </c>
    </row>
    <row r="2138" spans="5:18">
      <c r="E2138">
        <v>0</v>
      </c>
      <c r="F2138">
        <v>111168</v>
      </c>
      <c r="Q2138">
        <v>0</v>
      </c>
      <c r="R2138">
        <v>175019</v>
      </c>
    </row>
    <row r="2139" spans="5:18">
      <c r="E2139">
        <v>0</v>
      </c>
      <c r="F2139">
        <v>111169</v>
      </c>
      <c r="Q2139">
        <v>0</v>
      </c>
      <c r="R2139">
        <v>175020</v>
      </c>
    </row>
    <row r="2140" spans="5:18">
      <c r="E2140">
        <v>0</v>
      </c>
      <c r="F2140">
        <v>111170</v>
      </c>
      <c r="Q2140">
        <v>0</v>
      </c>
      <c r="R2140">
        <v>175021</v>
      </c>
    </row>
    <row r="2141" spans="5:18">
      <c r="E2141">
        <v>0</v>
      </c>
      <c r="F2141">
        <v>111171</v>
      </c>
      <c r="Q2141">
        <v>0</v>
      </c>
      <c r="R2141">
        <v>175022</v>
      </c>
    </row>
    <row r="2142" spans="5:18">
      <c r="E2142">
        <v>0</v>
      </c>
      <c r="F2142">
        <v>111172</v>
      </c>
      <c r="Q2142">
        <v>0</v>
      </c>
      <c r="R2142">
        <v>175023</v>
      </c>
    </row>
    <row r="2143" spans="5:18">
      <c r="E2143">
        <v>0</v>
      </c>
      <c r="F2143">
        <v>111173</v>
      </c>
      <c r="Q2143">
        <v>0</v>
      </c>
      <c r="R2143">
        <v>175024</v>
      </c>
    </row>
    <row r="2144" spans="5:18">
      <c r="E2144">
        <v>0</v>
      </c>
      <c r="F2144">
        <v>111174</v>
      </c>
      <c r="Q2144">
        <v>0</v>
      </c>
      <c r="R2144">
        <v>175025</v>
      </c>
    </row>
    <row r="2145" spans="5:18">
      <c r="E2145">
        <v>0</v>
      </c>
      <c r="F2145">
        <v>111175</v>
      </c>
      <c r="Q2145">
        <v>0</v>
      </c>
      <c r="R2145">
        <v>175026</v>
      </c>
    </row>
    <row r="2146" spans="5:18">
      <c r="E2146">
        <v>0</v>
      </c>
      <c r="F2146">
        <v>111176</v>
      </c>
      <c r="Q2146">
        <v>0</v>
      </c>
      <c r="R2146">
        <v>175027</v>
      </c>
    </row>
    <row r="2147" spans="5:18">
      <c r="E2147">
        <v>0</v>
      </c>
      <c r="F2147">
        <v>111177</v>
      </c>
      <c r="Q2147">
        <v>0</v>
      </c>
      <c r="R2147">
        <v>175028</v>
      </c>
    </row>
    <row r="2148" spans="5:18">
      <c r="E2148">
        <v>0</v>
      </c>
      <c r="F2148">
        <v>111178</v>
      </c>
      <c r="Q2148">
        <v>0</v>
      </c>
      <c r="R2148">
        <v>175029</v>
      </c>
    </row>
    <row r="2149" spans="5:18">
      <c r="E2149">
        <v>0</v>
      </c>
      <c r="F2149">
        <v>111179</v>
      </c>
      <c r="Q2149">
        <v>0</v>
      </c>
      <c r="R2149">
        <v>175030</v>
      </c>
    </row>
    <row r="2150" spans="5:18">
      <c r="E2150">
        <v>0</v>
      </c>
      <c r="F2150">
        <v>111180</v>
      </c>
      <c r="Q2150">
        <v>0</v>
      </c>
      <c r="R2150">
        <v>175031</v>
      </c>
    </row>
    <row r="2151" spans="5:18">
      <c r="E2151">
        <v>0</v>
      </c>
      <c r="F2151">
        <v>111181</v>
      </c>
      <c r="Q2151">
        <v>0</v>
      </c>
      <c r="R2151">
        <v>175032</v>
      </c>
    </row>
    <row r="2152" spans="5:18">
      <c r="E2152">
        <v>0</v>
      </c>
      <c r="F2152">
        <v>111182</v>
      </c>
      <c r="Q2152">
        <v>0</v>
      </c>
      <c r="R2152">
        <v>175033</v>
      </c>
    </row>
    <row r="2153" spans="5:18">
      <c r="E2153">
        <v>0</v>
      </c>
      <c r="F2153">
        <v>111183</v>
      </c>
      <c r="Q2153">
        <v>0</v>
      </c>
      <c r="R2153">
        <v>175034</v>
      </c>
    </row>
    <row r="2154" spans="5:18">
      <c r="E2154">
        <v>0</v>
      </c>
      <c r="F2154">
        <v>111184</v>
      </c>
      <c r="Q2154">
        <v>0</v>
      </c>
      <c r="R2154">
        <v>175035</v>
      </c>
    </row>
    <row r="2155" spans="5:18">
      <c r="E2155">
        <v>0</v>
      </c>
      <c r="F2155">
        <v>111185</v>
      </c>
      <c r="Q2155">
        <v>0</v>
      </c>
      <c r="R2155">
        <v>175036</v>
      </c>
    </row>
    <row r="2156" spans="5:18">
      <c r="E2156">
        <v>0</v>
      </c>
      <c r="F2156">
        <v>111186</v>
      </c>
      <c r="Q2156">
        <v>0</v>
      </c>
      <c r="R2156">
        <v>175037</v>
      </c>
    </row>
    <row r="2157" spans="5:18">
      <c r="E2157">
        <v>0</v>
      </c>
      <c r="F2157">
        <v>111187</v>
      </c>
      <c r="Q2157">
        <v>0</v>
      </c>
      <c r="R2157">
        <v>175038</v>
      </c>
    </row>
    <row r="2158" spans="5:18">
      <c r="E2158">
        <v>0</v>
      </c>
      <c r="F2158">
        <v>111188</v>
      </c>
      <c r="Q2158">
        <v>0</v>
      </c>
      <c r="R2158">
        <v>175039</v>
      </c>
    </row>
    <row r="2159" spans="5:18">
      <c r="E2159">
        <v>0</v>
      </c>
      <c r="F2159">
        <v>111189</v>
      </c>
      <c r="Q2159">
        <v>0</v>
      </c>
      <c r="R2159">
        <v>175040</v>
      </c>
    </row>
    <row r="2160" spans="5:18">
      <c r="E2160">
        <v>0</v>
      </c>
      <c r="F2160">
        <v>111190</v>
      </c>
      <c r="Q2160">
        <v>0</v>
      </c>
      <c r="R2160">
        <v>175041</v>
      </c>
    </row>
    <row r="2161" spans="5:18">
      <c r="E2161">
        <v>0</v>
      </c>
      <c r="F2161">
        <v>111191</v>
      </c>
      <c r="Q2161">
        <v>0</v>
      </c>
      <c r="R2161">
        <v>175042</v>
      </c>
    </row>
    <row r="2162" spans="5:18">
      <c r="E2162">
        <v>0</v>
      </c>
      <c r="F2162">
        <v>111192</v>
      </c>
      <c r="Q2162">
        <v>0</v>
      </c>
      <c r="R2162">
        <v>175043</v>
      </c>
    </row>
    <row r="2163" spans="5:18">
      <c r="E2163">
        <v>0</v>
      </c>
      <c r="F2163">
        <v>111193</v>
      </c>
      <c r="Q2163">
        <v>0</v>
      </c>
      <c r="R2163">
        <v>175044</v>
      </c>
    </row>
    <row r="2164" spans="5:18">
      <c r="E2164">
        <v>0</v>
      </c>
      <c r="F2164">
        <v>111194</v>
      </c>
      <c r="Q2164">
        <v>0</v>
      </c>
      <c r="R2164">
        <v>175045</v>
      </c>
    </row>
    <row r="2165" spans="5:18">
      <c r="E2165">
        <v>0</v>
      </c>
      <c r="F2165">
        <v>111195</v>
      </c>
      <c r="Q2165">
        <v>0</v>
      </c>
      <c r="R2165">
        <v>175046</v>
      </c>
    </row>
    <row r="2166" spans="5:18">
      <c r="E2166">
        <v>0</v>
      </c>
      <c r="F2166">
        <v>111196</v>
      </c>
      <c r="Q2166">
        <v>0</v>
      </c>
      <c r="R2166">
        <v>175047</v>
      </c>
    </row>
    <row r="2167" spans="5:18">
      <c r="E2167">
        <v>0</v>
      </c>
      <c r="F2167">
        <v>111197</v>
      </c>
      <c r="Q2167">
        <v>0</v>
      </c>
      <c r="R2167">
        <v>175048</v>
      </c>
    </row>
    <row r="2168" spans="5:18">
      <c r="E2168">
        <v>0</v>
      </c>
      <c r="F2168">
        <v>111198</v>
      </c>
      <c r="Q2168">
        <v>0</v>
      </c>
      <c r="R2168">
        <v>175049</v>
      </c>
    </row>
    <row r="2169" spans="5:18">
      <c r="E2169">
        <v>0</v>
      </c>
      <c r="F2169">
        <v>111199</v>
      </c>
      <c r="Q2169">
        <v>0</v>
      </c>
      <c r="R2169">
        <v>175050</v>
      </c>
    </row>
    <row r="2170" spans="5:18">
      <c r="E2170">
        <v>0</v>
      </c>
      <c r="F2170">
        <v>111200</v>
      </c>
      <c r="Q2170">
        <v>0</v>
      </c>
      <c r="R2170">
        <v>175051</v>
      </c>
    </row>
    <row r="2171" spans="5:18">
      <c r="E2171">
        <v>0</v>
      </c>
      <c r="F2171">
        <v>111201</v>
      </c>
      <c r="Q2171">
        <v>0</v>
      </c>
      <c r="R2171">
        <v>175052</v>
      </c>
    </row>
    <row r="2172" spans="5:18">
      <c r="E2172">
        <v>0</v>
      </c>
      <c r="F2172">
        <v>111202</v>
      </c>
      <c r="Q2172">
        <v>0</v>
      </c>
      <c r="R2172">
        <v>175053</v>
      </c>
    </row>
    <row r="2173" spans="5:18">
      <c r="E2173">
        <v>0</v>
      </c>
      <c r="F2173">
        <v>111203</v>
      </c>
      <c r="Q2173">
        <v>0</v>
      </c>
      <c r="R2173">
        <v>175054</v>
      </c>
    </row>
    <row r="2174" spans="5:18">
      <c r="E2174">
        <v>0</v>
      </c>
      <c r="F2174">
        <v>111204</v>
      </c>
      <c r="Q2174">
        <v>0</v>
      </c>
      <c r="R2174">
        <v>175055</v>
      </c>
    </row>
    <row r="2175" spans="5:18">
      <c r="E2175">
        <v>0</v>
      </c>
      <c r="F2175">
        <v>111205</v>
      </c>
      <c r="Q2175">
        <v>0</v>
      </c>
      <c r="R2175">
        <v>175056</v>
      </c>
    </row>
    <row r="2176" spans="5:18">
      <c r="E2176">
        <v>0</v>
      </c>
      <c r="F2176">
        <v>111206</v>
      </c>
      <c r="Q2176">
        <v>0</v>
      </c>
      <c r="R2176">
        <v>175057</v>
      </c>
    </row>
    <row r="2177" spans="5:18">
      <c r="E2177">
        <v>0</v>
      </c>
      <c r="F2177">
        <v>111207</v>
      </c>
      <c r="Q2177">
        <v>0</v>
      </c>
      <c r="R2177">
        <v>175058</v>
      </c>
    </row>
    <row r="2178" spans="5:18">
      <c r="E2178">
        <v>0</v>
      </c>
      <c r="F2178">
        <v>111208</v>
      </c>
      <c r="Q2178">
        <v>0</v>
      </c>
      <c r="R2178">
        <v>175059</v>
      </c>
    </row>
    <row r="2179" spans="5:18">
      <c r="E2179">
        <v>0</v>
      </c>
      <c r="F2179">
        <v>111209</v>
      </c>
      <c r="Q2179">
        <v>0</v>
      </c>
      <c r="R2179">
        <v>175060</v>
      </c>
    </row>
    <row r="2180" spans="5:18">
      <c r="E2180">
        <v>0</v>
      </c>
      <c r="F2180">
        <v>111210</v>
      </c>
      <c r="Q2180">
        <v>0</v>
      </c>
      <c r="R2180">
        <v>175061</v>
      </c>
    </row>
    <row r="2181" spans="5:18">
      <c r="E2181">
        <v>0</v>
      </c>
      <c r="F2181">
        <v>111211</v>
      </c>
      <c r="Q2181">
        <v>0</v>
      </c>
      <c r="R2181">
        <v>175062</v>
      </c>
    </row>
    <row r="2182" spans="5:18">
      <c r="E2182">
        <v>0</v>
      </c>
      <c r="F2182">
        <v>111212</v>
      </c>
      <c r="Q2182">
        <v>0</v>
      </c>
      <c r="R2182">
        <v>175063</v>
      </c>
    </row>
    <row r="2183" spans="5:18">
      <c r="E2183">
        <v>0</v>
      </c>
      <c r="F2183">
        <v>111213</v>
      </c>
      <c r="Q2183">
        <v>0</v>
      </c>
      <c r="R2183">
        <v>175064</v>
      </c>
    </row>
    <row r="2184" spans="5:18">
      <c r="E2184">
        <v>0</v>
      </c>
      <c r="F2184">
        <v>111214</v>
      </c>
      <c r="Q2184">
        <v>0</v>
      </c>
      <c r="R2184">
        <v>175065</v>
      </c>
    </row>
    <row r="2185" spans="5:18">
      <c r="E2185">
        <v>0</v>
      </c>
      <c r="F2185">
        <v>111215</v>
      </c>
      <c r="Q2185">
        <v>0</v>
      </c>
      <c r="R2185">
        <v>175066</v>
      </c>
    </row>
    <row r="2186" spans="5:18">
      <c r="E2186">
        <v>0</v>
      </c>
      <c r="F2186">
        <v>111216</v>
      </c>
      <c r="Q2186">
        <v>0</v>
      </c>
      <c r="R2186">
        <v>175067</v>
      </c>
    </row>
    <row r="2187" spans="5:18">
      <c r="E2187">
        <v>0</v>
      </c>
      <c r="F2187">
        <v>111217</v>
      </c>
      <c r="Q2187">
        <v>0</v>
      </c>
      <c r="R2187">
        <v>175068</v>
      </c>
    </row>
    <row r="2188" spans="5:18">
      <c r="E2188">
        <v>0</v>
      </c>
      <c r="F2188">
        <v>111218</v>
      </c>
      <c r="Q2188">
        <v>0</v>
      </c>
      <c r="R2188">
        <v>175069</v>
      </c>
    </row>
    <row r="2189" spans="5:18">
      <c r="E2189">
        <v>0</v>
      </c>
      <c r="F2189">
        <v>111219</v>
      </c>
      <c r="Q2189">
        <v>0</v>
      </c>
      <c r="R2189">
        <v>175070</v>
      </c>
    </row>
    <row r="2190" spans="5:18">
      <c r="E2190">
        <v>0</v>
      </c>
      <c r="F2190">
        <v>111220</v>
      </c>
      <c r="Q2190">
        <v>0</v>
      </c>
      <c r="R2190">
        <v>175071</v>
      </c>
    </row>
    <row r="2191" spans="5:18">
      <c r="E2191">
        <v>0</v>
      </c>
      <c r="F2191">
        <v>111221</v>
      </c>
      <c r="Q2191">
        <v>0</v>
      </c>
      <c r="R2191">
        <v>175072</v>
      </c>
    </row>
    <row r="2192" spans="5:18">
      <c r="E2192">
        <v>0</v>
      </c>
      <c r="F2192">
        <v>111222</v>
      </c>
      <c r="Q2192">
        <v>0</v>
      </c>
      <c r="R2192">
        <v>175073</v>
      </c>
    </row>
    <row r="2193" spans="5:18">
      <c r="E2193">
        <v>0</v>
      </c>
      <c r="F2193">
        <v>111223</v>
      </c>
      <c r="Q2193">
        <v>0</v>
      </c>
      <c r="R2193">
        <v>175074</v>
      </c>
    </row>
    <row r="2194" spans="5:18">
      <c r="E2194">
        <v>0</v>
      </c>
      <c r="F2194">
        <v>111224</v>
      </c>
      <c r="Q2194">
        <v>0</v>
      </c>
      <c r="R2194">
        <v>175075</v>
      </c>
    </row>
    <row r="2195" spans="5:18">
      <c r="E2195">
        <v>0</v>
      </c>
      <c r="F2195">
        <v>111225</v>
      </c>
      <c r="Q2195">
        <v>0</v>
      </c>
      <c r="R2195">
        <v>175076</v>
      </c>
    </row>
    <row r="2196" spans="5:18">
      <c r="E2196">
        <v>0</v>
      </c>
      <c r="F2196">
        <v>111226</v>
      </c>
      <c r="Q2196">
        <v>0</v>
      </c>
      <c r="R2196">
        <v>175077</v>
      </c>
    </row>
    <row r="2197" spans="5:18">
      <c r="E2197">
        <v>0</v>
      </c>
      <c r="F2197">
        <v>111227</v>
      </c>
      <c r="Q2197">
        <v>0</v>
      </c>
      <c r="R2197">
        <v>175078</v>
      </c>
    </row>
    <row r="2198" spans="5:18">
      <c r="E2198">
        <v>0</v>
      </c>
      <c r="F2198">
        <v>111228</v>
      </c>
      <c r="Q2198">
        <v>0</v>
      </c>
      <c r="R2198">
        <v>175079</v>
      </c>
    </row>
    <row r="2199" spans="5:18">
      <c r="E2199">
        <v>0</v>
      </c>
      <c r="F2199">
        <v>111229</v>
      </c>
      <c r="Q2199">
        <v>0</v>
      </c>
      <c r="R2199">
        <v>175080</v>
      </c>
    </row>
    <row r="2200" spans="5:18">
      <c r="E2200">
        <v>0</v>
      </c>
      <c r="F2200">
        <v>111230</v>
      </c>
      <c r="Q2200">
        <v>0</v>
      </c>
      <c r="R2200">
        <v>175081</v>
      </c>
    </row>
    <row r="2201" spans="5:18">
      <c r="E2201">
        <v>0</v>
      </c>
      <c r="F2201">
        <v>111231</v>
      </c>
      <c r="Q2201">
        <v>0</v>
      </c>
      <c r="R2201">
        <v>175082</v>
      </c>
    </row>
    <row r="2202" spans="5:18">
      <c r="E2202">
        <v>0</v>
      </c>
      <c r="F2202">
        <v>111232</v>
      </c>
      <c r="Q2202">
        <v>0</v>
      </c>
      <c r="R2202">
        <v>175083</v>
      </c>
    </row>
    <row r="2203" spans="5:18">
      <c r="E2203">
        <v>0</v>
      </c>
      <c r="F2203">
        <v>111233</v>
      </c>
      <c r="Q2203">
        <v>0</v>
      </c>
      <c r="R2203">
        <v>175084</v>
      </c>
    </row>
    <row r="2204" spans="5:18">
      <c r="E2204">
        <v>0</v>
      </c>
      <c r="F2204">
        <v>111234</v>
      </c>
      <c r="Q2204">
        <v>0</v>
      </c>
      <c r="R2204">
        <v>175085</v>
      </c>
    </row>
    <row r="2205" spans="5:18">
      <c r="E2205">
        <v>0</v>
      </c>
      <c r="F2205">
        <v>111235</v>
      </c>
      <c r="Q2205">
        <v>0</v>
      </c>
      <c r="R2205">
        <v>175086</v>
      </c>
    </row>
    <row r="2206" spans="5:18">
      <c r="E2206">
        <v>0</v>
      </c>
      <c r="F2206">
        <v>111236</v>
      </c>
      <c r="Q2206">
        <v>0</v>
      </c>
      <c r="R2206">
        <v>175087</v>
      </c>
    </row>
    <row r="2207" spans="5:18">
      <c r="E2207">
        <v>0</v>
      </c>
      <c r="F2207">
        <v>111237</v>
      </c>
      <c r="Q2207">
        <v>0</v>
      </c>
      <c r="R2207">
        <v>175088</v>
      </c>
    </row>
    <row r="2208" spans="5:18">
      <c r="E2208">
        <v>0</v>
      </c>
      <c r="F2208">
        <v>111238</v>
      </c>
      <c r="Q2208">
        <v>0</v>
      </c>
      <c r="R2208">
        <v>175089</v>
      </c>
    </row>
    <row r="2209" spans="5:18">
      <c r="E2209">
        <v>0</v>
      </c>
      <c r="F2209">
        <v>111239</v>
      </c>
      <c r="Q2209">
        <v>0</v>
      </c>
      <c r="R2209">
        <v>175090</v>
      </c>
    </row>
    <row r="2210" spans="5:18">
      <c r="E2210">
        <v>0</v>
      </c>
      <c r="F2210">
        <v>111240</v>
      </c>
      <c r="Q2210">
        <v>0</v>
      </c>
      <c r="R2210">
        <v>175091</v>
      </c>
    </row>
    <row r="2211" spans="5:18">
      <c r="E2211">
        <v>0</v>
      </c>
      <c r="F2211">
        <v>111241</v>
      </c>
      <c r="Q2211">
        <v>0</v>
      </c>
      <c r="R2211">
        <v>175092</v>
      </c>
    </row>
    <row r="2212" spans="5:18">
      <c r="E2212">
        <v>0</v>
      </c>
      <c r="F2212">
        <v>111242</v>
      </c>
      <c r="Q2212">
        <v>0</v>
      </c>
      <c r="R2212">
        <v>175093</v>
      </c>
    </row>
    <row r="2213" spans="5:18">
      <c r="E2213">
        <v>0</v>
      </c>
      <c r="F2213">
        <v>111243</v>
      </c>
      <c r="Q2213">
        <v>0</v>
      </c>
      <c r="R2213">
        <v>175094</v>
      </c>
    </row>
    <row r="2214" spans="5:18">
      <c r="E2214">
        <v>0</v>
      </c>
      <c r="F2214">
        <v>111244</v>
      </c>
      <c r="Q2214">
        <v>0</v>
      </c>
      <c r="R2214">
        <v>175095</v>
      </c>
    </row>
    <row r="2215" spans="5:18">
      <c r="E2215">
        <v>0</v>
      </c>
      <c r="F2215">
        <v>111245</v>
      </c>
      <c r="Q2215">
        <v>0</v>
      </c>
      <c r="R2215">
        <v>175096</v>
      </c>
    </row>
    <row r="2216" spans="5:18">
      <c r="E2216">
        <v>0</v>
      </c>
      <c r="F2216">
        <v>111246</v>
      </c>
      <c r="Q2216">
        <v>0</v>
      </c>
      <c r="R2216">
        <v>175097</v>
      </c>
    </row>
    <row r="2217" spans="5:18">
      <c r="E2217">
        <v>0</v>
      </c>
      <c r="F2217">
        <v>111247</v>
      </c>
      <c r="Q2217">
        <v>0</v>
      </c>
      <c r="R2217">
        <v>175098</v>
      </c>
    </row>
    <row r="2218" spans="5:18">
      <c r="E2218">
        <v>0</v>
      </c>
      <c r="F2218">
        <v>111248</v>
      </c>
      <c r="Q2218">
        <v>0</v>
      </c>
      <c r="R2218">
        <v>175099</v>
      </c>
    </row>
    <row r="2219" spans="5:18">
      <c r="E2219">
        <v>0</v>
      </c>
      <c r="F2219">
        <v>111249</v>
      </c>
      <c r="Q2219">
        <v>0</v>
      </c>
      <c r="R2219">
        <v>175100</v>
      </c>
    </row>
    <row r="2220" spans="5:18">
      <c r="E2220">
        <v>0</v>
      </c>
      <c r="F2220">
        <v>111250</v>
      </c>
      <c r="Q2220">
        <v>0</v>
      </c>
      <c r="R2220">
        <v>175101</v>
      </c>
    </row>
    <row r="2221" spans="5:18">
      <c r="E2221">
        <v>0</v>
      </c>
      <c r="F2221">
        <v>111251</v>
      </c>
      <c r="Q2221">
        <v>0</v>
      </c>
      <c r="R2221">
        <v>175102</v>
      </c>
    </row>
    <row r="2222" spans="5:18">
      <c r="E2222">
        <v>0</v>
      </c>
      <c r="F2222">
        <v>111252</v>
      </c>
      <c r="Q2222">
        <v>0</v>
      </c>
      <c r="R2222">
        <v>175103</v>
      </c>
    </row>
    <row r="2223" spans="5:18">
      <c r="E2223">
        <v>0</v>
      </c>
      <c r="F2223">
        <v>111253</v>
      </c>
      <c r="Q2223">
        <v>0</v>
      </c>
      <c r="R2223">
        <v>175104</v>
      </c>
    </row>
    <row r="2224" spans="5:18">
      <c r="E2224">
        <v>0</v>
      </c>
      <c r="F2224">
        <v>111254</v>
      </c>
      <c r="Q2224">
        <v>0</v>
      </c>
      <c r="R2224">
        <v>175105</v>
      </c>
    </row>
    <row r="2225" spans="5:18">
      <c r="E2225">
        <v>0</v>
      </c>
      <c r="F2225">
        <v>111255</v>
      </c>
      <c r="Q2225">
        <v>0</v>
      </c>
      <c r="R2225">
        <v>175106</v>
      </c>
    </row>
    <row r="2226" spans="5:18">
      <c r="E2226">
        <v>0</v>
      </c>
      <c r="F2226">
        <v>111256</v>
      </c>
      <c r="Q2226">
        <v>0</v>
      </c>
      <c r="R2226">
        <v>175107</v>
      </c>
    </row>
    <row r="2227" spans="5:18">
      <c r="E2227">
        <v>0</v>
      </c>
      <c r="F2227">
        <v>111257</v>
      </c>
      <c r="Q2227">
        <v>0</v>
      </c>
      <c r="R2227">
        <v>175108</v>
      </c>
    </row>
    <row r="2228" spans="5:18">
      <c r="E2228">
        <v>0</v>
      </c>
      <c r="F2228">
        <v>111258</v>
      </c>
      <c r="Q2228">
        <v>0</v>
      </c>
      <c r="R2228">
        <v>175109</v>
      </c>
    </row>
    <row r="2229" spans="5:18">
      <c r="E2229">
        <v>0</v>
      </c>
      <c r="F2229">
        <v>111259</v>
      </c>
      <c r="Q2229">
        <v>0</v>
      </c>
      <c r="R2229">
        <v>175110</v>
      </c>
    </row>
    <row r="2230" spans="5:18">
      <c r="E2230">
        <v>0</v>
      </c>
      <c r="F2230">
        <v>111260</v>
      </c>
      <c r="Q2230">
        <v>0</v>
      </c>
      <c r="R2230">
        <v>175111</v>
      </c>
    </row>
    <row r="2231" spans="5:18">
      <c r="E2231">
        <v>0</v>
      </c>
      <c r="F2231">
        <v>111261</v>
      </c>
      <c r="Q2231">
        <v>0</v>
      </c>
      <c r="R2231">
        <v>175112</v>
      </c>
    </row>
    <row r="2232" spans="5:18">
      <c r="E2232">
        <v>0</v>
      </c>
      <c r="F2232">
        <v>111262</v>
      </c>
      <c r="Q2232">
        <v>0</v>
      </c>
      <c r="R2232">
        <v>175113</v>
      </c>
    </row>
    <row r="2233" spans="5:18">
      <c r="E2233">
        <v>0</v>
      </c>
      <c r="F2233">
        <v>111263</v>
      </c>
      <c r="Q2233">
        <v>0</v>
      </c>
      <c r="R2233">
        <v>175114</v>
      </c>
    </row>
    <row r="2234" spans="5:18">
      <c r="E2234">
        <v>0</v>
      </c>
      <c r="F2234">
        <v>111264</v>
      </c>
      <c r="Q2234">
        <v>0</v>
      </c>
      <c r="R2234">
        <v>175115</v>
      </c>
    </row>
    <row r="2235" spans="5:18">
      <c r="E2235">
        <v>0</v>
      </c>
      <c r="F2235">
        <v>111265</v>
      </c>
      <c r="Q2235">
        <v>0</v>
      </c>
      <c r="R2235">
        <v>175116</v>
      </c>
    </row>
    <row r="2236" spans="5:18">
      <c r="E2236">
        <v>0</v>
      </c>
      <c r="F2236">
        <v>111266</v>
      </c>
      <c r="Q2236">
        <v>0</v>
      </c>
      <c r="R2236">
        <v>175117</v>
      </c>
    </row>
    <row r="2237" spans="5:18">
      <c r="E2237">
        <v>0</v>
      </c>
      <c r="F2237">
        <v>111267</v>
      </c>
      <c r="Q2237">
        <v>0</v>
      </c>
      <c r="R2237">
        <v>175118</v>
      </c>
    </row>
    <row r="2238" spans="5:18">
      <c r="E2238">
        <v>0</v>
      </c>
      <c r="F2238">
        <v>111268</v>
      </c>
      <c r="Q2238">
        <v>0</v>
      </c>
      <c r="R2238">
        <v>175119</v>
      </c>
    </row>
    <row r="2239" spans="5:18">
      <c r="E2239">
        <v>0</v>
      </c>
      <c r="F2239">
        <v>111269</v>
      </c>
      <c r="Q2239">
        <v>0</v>
      </c>
      <c r="R2239">
        <v>175120</v>
      </c>
    </row>
    <row r="2240" spans="5:18">
      <c r="E2240">
        <v>0</v>
      </c>
      <c r="F2240">
        <v>111270</v>
      </c>
      <c r="Q2240">
        <v>0</v>
      </c>
      <c r="R2240">
        <v>175121</v>
      </c>
    </row>
    <row r="2241" spans="5:18">
      <c r="E2241">
        <v>0</v>
      </c>
      <c r="F2241">
        <v>111271</v>
      </c>
      <c r="Q2241">
        <v>0</v>
      </c>
      <c r="R2241">
        <v>175122</v>
      </c>
    </row>
    <row r="2242" spans="5:18">
      <c r="E2242">
        <v>0</v>
      </c>
      <c r="F2242">
        <v>111272</v>
      </c>
      <c r="Q2242">
        <v>0</v>
      </c>
      <c r="R2242">
        <v>175123</v>
      </c>
    </row>
    <row r="2243" spans="5:18">
      <c r="E2243">
        <v>0</v>
      </c>
      <c r="F2243">
        <v>111273</v>
      </c>
      <c r="Q2243">
        <v>0</v>
      </c>
      <c r="R2243">
        <v>175124</v>
      </c>
    </row>
    <row r="2244" spans="5:18">
      <c r="E2244">
        <v>0</v>
      </c>
      <c r="F2244">
        <v>111274</v>
      </c>
      <c r="Q2244">
        <v>0</v>
      </c>
      <c r="R2244">
        <v>175125</v>
      </c>
    </row>
    <row r="2245" spans="5:18">
      <c r="E2245">
        <v>0</v>
      </c>
      <c r="F2245">
        <v>111275</v>
      </c>
      <c r="Q2245">
        <v>0</v>
      </c>
      <c r="R2245">
        <v>175126</v>
      </c>
    </row>
    <row r="2246" spans="5:18">
      <c r="E2246">
        <v>0</v>
      </c>
      <c r="F2246">
        <v>111276</v>
      </c>
      <c r="Q2246">
        <v>0</v>
      </c>
      <c r="R2246">
        <v>175127</v>
      </c>
    </row>
    <row r="2247" spans="5:18">
      <c r="E2247">
        <v>0</v>
      </c>
      <c r="F2247">
        <v>111277</v>
      </c>
      <c r="Q2247">
        <v>0</v>
      </c>
      <c r="R2247">
        <v>175128</v>
      </c>
    </row>
    <row r="2248" spans="5:18">
      <c r="E2248">
        <v>0</v>
      </c>
      <c r="F2248">
        <v>111278</v>
      </c>
      <c r="Q2248">
        <v>0</v>
      </c>
      <c r="R2248">
        <v>175129</v>
      </c>
    </row>
    <row r="2249" spans="5:18">
      <c r="E2249">
        <v>0</v>
      </c>
      <c r="F2249">
        <v>111279</v>
      </c>
      <c r="Q2249">
        <v>0</v>
      </c>
      <c r="R2249">
        <v>175130</v>
      </c>
    </row>
    <row r="2250" spans="5:18">
      <c r="E2250">
        <v>0</v>
      </c>
      <c r="F2250">
        <v>111280</v>
      </c>
      <c r="Q2250">
        <v>0</v>
      </c>
      <c r="R2250">
        <v>175131</v>
      </c>
    </row>
    <row r="2251" spans="5:18">
      <c r="E2251">
        <v>0</v>
      </c>
      <c r="F2251">
        <v>111281</v>
      </c>
      <c r="Q2251">
        <v>0</v>
      </c>
      <c r="R2251">
        <v>175132</v>
      </c>
    </row>
    <row r="2252" spans="5:18">
      <c r="E2252">
        <v>20459077.379999999</v>
      </c>
      <c r="F2252">
        <v>111282</v>
      </c>
      <c r="Q2252">
        <v>0</v>
      </c>
      <c r="R2252">
        <v>175133</v>
      </c>
    </row>
    <row r="2253" spans="5:18">
      <c r="E2253">
        <v>26836056.280000001</v>
      </c>
      <c r="F2253">
        <v>111283</v>
      </c>
      <c r="Q2253">
        <v>0</v>
      </c>
      <c r="R2253">
        <v>175134</v>
      </c>
    </row>
    <row r="2254" spans="5:18">
      <c r="E2254">
        <v>16726803.439999999</v>
      </c>
      <c r="F2254">
        <v>111284</v>
      </c>
      <c r="Q2254">
        <v>0</v>
      </c>
      <c r="R2254">
        <v>175135</v>
      </c>
    </row>
    <row r="2255" spans="5:18">
      <c r="E2255">
        <v>22931662.309999999</v>
      </c>
      <c r="F2255">
        <v>111285</v>
      </c>
      <c r="Q2255">
        <v>0</v>
      </c>
      <c r="R2255">
        <v>175136</v>
      </c>
    </row>
    <row r="2256" spans="5:18">
      <c r="E2256">
        <v>0</v>
      </c>
      <c r="F2256">
        <v>111286</v>
      </c>
      <c r="Q2256">
        <v>0</v>
      </c>
      <c r="R2256">
        <v>175137</v>
      </c>
    </row>
    <row r="2257" spans="5:18">
      <c r="E2257">
        <v>76546448.510000005</v>
      </c>
      <c r="F2257">
        <v>111287</v>
      </c>
      <c r="Q2257">
        <v>0</v>
      </c>
      <c r="R2257">
        <v>175138</v>
      </c>
    </row>
    <row r="2258" spans="5:18">
      <c r="E2258">
        <v>141496314.53999999</v>
      </c>
      <c r="F2258">
        <v>111288</v>
      </c>
      <c r="Q2258">
        <v>0</v>
      </c>
      <c r="R2258">
        <v>175139</v>
      </c>
    </row>
    <row r="2259" spans="5:18">
      <c r="E2259">
        <v>71507853.150000006</v>
      </c>
      <c r="F2259">
        <v>111289</v>
      </c>
      <c r="Q2259">
        <v>0</v>
      </c>
      <c r="R2259">
        <v>175140</v>
      </c>
    </row>
    <row r="2260" spans="5:18">
      <c r="E2260">
        <v>0</v>
      </c>
      <c r="F2260">
        <v>111290</v>
      </c>
      <c r="Q2260">
        <v>0</v>
      </c>
      <c r="R2260">
        <v>175141</v>
      </c>
    </row>
    <row r="2261" spans="5:18">
      <c r="E2261">
        <v>0</v>
      </c>
      <c r="F2261">
        <v>111291</v>
      </c>
      <c r="Q2261">
        <v>0</v>
      </c>
      <c r="R2261">
        <v>175142</v>
      </c>
    </row>
    <row r="2262" spans="5:18">
      <c r="E2262">
        <v>0</v>
      </c>
      <c r="F2262">
        <v>111292</v>
      </c>
      <c r="Q2262">
        <v>0</v>
      </c>
      <c r="R2262">
        <v>175143</v>
      </c>
    </row>
    <row r="2263" spans="5:18">
      <c r="E2263">
        <v>0</v>
      </c>
      <c r="F2263">
        <v>111293</v>
      </c>
      <c r="Q2263">
        <v>0</v>
      </c>
      <c r="R2263">
        <v>175144</v>
      </c>
    </row>
    <row r="2264" spans="5:18">
      <c r="E2264">
        <v>0</v>
      </c>
      <c r="F2264">
        <v>111294</v>
      </c>
      <c r="Q2264">
        <v>0</v>
      </c>
      <c r="R2264">
        <v>175145</v>
      </c>
    </row>
    <row r="2265" spans="5:18">
      <c r="E2265">
        <v>0</v>
      </c>
      <c r="F2265">
        <v>111295</v>
      </c>
      <c r="Q2265">
        <v>0</v>
      </c>
      <c r="R2265">
        <v>175146</v>
      </c>
    </row>
    <row r="2266" spans="5:18">
      <c r="E2266">
        <v>0</v>
      </c>
      <c r="F2266">
        <v>111296</v>
      </c>
      <c r="Q2266">
        <v>0</v>
      </c>
      <c r="R2266">
        <v>175147</v>
      </c>
    </row>
    <row r="2267" spans="5:18">
      <c r="E2267">
        <v>0</v>
      </c>
      <c r="F2267">
        <v>111297</v>
      </c>
      <c r="Q2267">
        <v>0</v>
      </c>
      <c r="R2267">
        <v>175148</v>
      </c>
    </row>
    <row r="2268" spans="5:18">
      <c r="E2268">
        <v>0</v>
      </c>
      <c r="F2268">
        <v>111298</v>
      </c>
      <c r="Q2268">
        <v>0</v>
      </c>
      <c r="R2268">
        <v>175149</v>
      </c>
    </row>
    <row r="2269" spans="5:18">
      <c r="E2269">
        <v>0</v>
      </c>
      <c r="F2269">
        <v>111299</v>
      </c>
      <c r="Q2269">
        <v>0</v>
      </c>
      <c r="R2269">
        <v>175150</v>
      </c>
    </row>
    <row r="2270" spans="5:18">
      <c r="E2270">
        <v>0</v>
      </c>
      <c r="F2270">
        <v>111300</v>
      </c>
      <c r="Q2270">
        <v>0</v>
      </c>
      <c r="R2270">
        <v>175151</v>
      </c>
    </row>
    <row r="2271" spans="5:18">
      <c r="E2271">
        <v>0</v>
      </c>
      <c r="F2271">
        <v>111301</v>
      </c>
      <c r="Q2271">
        <v>0</v>
      </c>
      <c r="R2271">
        <v>175152</v>
      </c>
    </row>
    <row r="2272" spans="5:18">
      <c r="E2272">
        <v>0</v>
      </c>
      <c r="F2272">
        <v>111302</v>
      </c>
      <c r="Q2272">
        <v>0</v>
      </c>
      <c r="R2272">
        <v>175153</v>
      </c>
    </row>
    <row r="2273" spans="5:18">
      <c r="E2273">
        <v>0</v>
      </c>
      <c r="F2273">
        <v>111303</v>
      </c>
      <c r="Q2273">
        <v>0</v>
      </c>
      <c r="R2273">
        <v>175154</v>
      </c>
    </row>
    <row r="2274" spans="5:18">
      <c r="E2274">
        <v>0</v>
      </c>
      <c r="F2274">
        <v>111304</v>
      </c>
      <c r="Q2274">
        <v>0</v>
      </c>
      <c r="R2274">
        <v>175155</v>
      </c>
    </row>
    <row r="2275" spans="5:18">
      <c r="E2275">
        <v>0</v>
      </c>
      <c r="F2275">
        <v>111305</v>
      </c>
      <c r="Q2275">
        <v>0</v>
      </c>
      <c r="R2275">
        <v>175156</v>
      </c>
    </row>
    <row r="2276" spans="5:18">
      <c r="E2276">
        <v>0</v>
      </c>
      <c r="F2276">
        <v>111306</v>
      </c>
      <c r="Q2276">
        <v>0</v>
      </c>
      <c r="R2276">
        <v>175157</v>
      </c>
    </row>
    <row r="2277" spans="5:18">
      <c r="E2277">
        <v>0</v>
      </c>
      <c r="F2277">
        <v>111307</v>
      </c>
      <c r="Q2277">
        <v>0</v>
      </c>
      <c r="R2277">
        <v>175158</v>
      </c>
    </row>
    <row r="2278" spans="5:18">
      <c r="E2278">
        <v>-5083800.2300000004</v>
      </c>
      <c r="F2278">
        <v>111308</v>
      </c>
      <c r="Q2278">
        <v>0</v>
      </c>
      <c r="R2278">
        <v>175159</v>
      </c>
    </row>
    <row r="2279" spans="5:18">
      <c r="E2279">
        <v>-11042861.65</v>
      </c>
      <c r="F2279">
        <v>111309</v>
      </c>
      <c r="Q2279">
        <v>0</v>
      </c>
      <c r="R2279">
        <v>175160</v>
      </c>
    </row>
    <row r="2280" spans="5:18">
      <c r="E2280">
        <v>-5359134.3600000003</v>
      </c>
      <c r="F2280">
        <v>111310</v>
      </c>
      <c r="Q2280">
        <v>0</v>
      </c>
      <c r="R2280">
        <v>175161</v>
      </c>
    </row>
    <row r="2281" spans="5:18">
      <c r="E2281">
        <v>-9383065.0999999996</v>
      </c>
      <c r="F2281">
        <v>111311</v>
      </c>
      <c r="Q2281">
        <v>0</v>
      </c>
      <c r="R2281">
        <v>175162</v>
      </c>
    </row>
    <row r="2282" spans="5:18">
      <c r="E2282">
        <v>0</v>
      </c>
      <c r="F2282">
        <v>111312</v>
      </c>
      <c r="Q2282">
        <v>0</v>
      </c>
      <c r="R2282">
        <v>175163</v>
      </c>
    </row>
    <row r="2283" spans="5:18">
      <c r="E2283">
        <v>-30053282.73</v>
      </c>
      <c r="F2283">
        <v>111313</v>
      </c>
      <c r="Q2283">
        <v>0</v>
      </c>
      <c r="R2283">
        <v>175164</v>
      </c>
    </row>
    <row r="2284" spans="5:18">
      <c r="E2284">
        <v>-33568978.609999999</v>
      </c>
      <c r="F2284">
        <v>111314</v>
      </c>
      <c r="Q2284">
        <v>0</v>
      </c>
      <c r="R2284">
        <v>175165</v>
      </c>
    </row>
    <row r="2285" spans="5:18">
      <c r="E2285">
        <v>-20112199.399999999</v>
      </c>
      <c r="F2285">
        <v>111315</v>
      </c>
      <c r="Q2285">
        <v>0</v>
      </c>
      <c r="R2285">
        <v>175166</v>
      </c>
    </row>
    <row r="2286" spans="5:18">
      <c r="E2286">
        <v>0</v>
      </c>
      <c r="F2286">
        <v>111316</v>
      </c>
      <c r="Q2286">
        <v>0</v>
      </c>
      <c r="R2286">
        <v>175167</v>
      </c>
    </row>
    <row r="2287" spans="5:18">
      <c r="E2287">
        <v>0</v>
      </c>
      <c r="F2287">
        <v>111317</v>
      </c>
      <c r="Q2287">
        <v>0</v>
      </c>
      <c r="R2287">
        <v>175168</v>
      </c>
    </row>
    <row r="2288" spans="5:18">
      <c r="E2288">
        <v>0</v>
      </c>
      <c r="F2288">
        <v>111318</v>
      </c>
      <c r="Q2288">
        <v>0</v>
      </c>
      <c r="R2288">
        <v>175169</v>
      </c>
    </row>
    <row r="2289" spans="5:18">
      <c r="E2289">
        <v>0</v>
      </c>
      <c r="F2289">
        <v>111319</v>
      </c>
      <c r="Q2289">
        <v>0</v>
      </c>
      <c r="R2289">
        <v>175170</v>
      </c>
    </row>
    <row r="2290" spans="5:18">
      <c r="E2290">
        <v>0</v>
      </c>
      <c r="F2290">
        <v>111320</v>
      </c>
      <c r="Q2290">
        <v>0</v>
      </c>
      <c r="R2290">
        <v>175171</v>
      </c>
    </row>
    <row r="2291" spans="5:18">
      <c r="E2291">
        <v>0</v>
      </c>
      <c r="F2291">
        <v>111321</v>
      </c>
      <c r="Q2291">
        <v>0</v>
      </c>
      <c r="R2291">
        <v>175172</v>
      </c>
    </row>
    <row r="2292" spans="5:18">
      <c r="E2292">
        <v>0</v>
      </c>
      <c r="F2292">
        <v>111322</v>
      </c>
      <c r="Q2292">
        <v>0</v>
      </c>
      <c r="R2292">
        <v>175173</v>
      </c>
    </row>
    <row r="2293" spans="5:18">
      <c r="E2293">
        <v>0</v>
      </c>
      <c r="F2293">
        <v>111323</v>
      </c>
      <c r="Q2293">
        <v>0</v>
      </c>
      <c r="R2293">
        <v>175174</v>
      </c>
    </row>
    <row r="2294" spans="5:18">
      <c r="E2294">
        <v>0</v>
      </c>
      <c r="F2294">
        <v>111324</v>
      </c>
      <c r="Q2294">
        <v>0</v>
      </c>
      <c r="R2294">
        <v>175175</v>
      </c>
    </row>
    <row r="2295" spans="5:18">
      <c r="E2295">
        <v>0</v>
      </c>
      <c r="F2295">
        <v>111325</v>
      </c>
      <c r="Q2295">
        <v>0</v>
      </c>
      <c r="R2295">
        <v>175176</v>
      </c>
    </row>
    <row r="2296" spans="5:18">
      <c r="E2296">
        <v>0</v>
      </c>
      <c r="F2296">
        <v>111326</v>
      </c>
      <c r="Q2296">
        <v>0</v>
      </c>
      <c r="R2296">
        <v>175177</v>
      </c>
    </row>
    <row r="2297" spans="5:18">
      <c r="E2297">
        <v>-7774788.1900000004</v>
      </c>
      <c r="F2297">
        <v>111327</v>
      </c>
      <c r="Q2297">
        <v>0</v>
      </c>
      <c r="R2297">
        <v>175178</v>
      </c>
    </row>
    <row r="2298" spans="5:18">
      <c r="E2298">
        <v>0</v>
      </c>
      <c r="F2298">
        <v>111328</v>
      </c>
      <c r="Q2298">
        <v>0</v>
      </c>
      <c r="R2298">
        <v>175179</v>
      </c>
    </row>
    <row r="2299" spans="5:18">
      <c r="E2299">
        <v>0</v>
      </c>
      <c r="F2299">
        <v>111329</v>
      </c>
      <c r="Q2299">
        <v>0</v>
      </c>
      <c r="R2299">
        <v>175180</v>
      </c>
    </row>
    <row r="2300" spans="5:18">
      <c r="E2300">
        <v>0</v>
      </c>
      <c r="F2300">
        <v>111330</v>
      </c>
      <c r="Q2300">
        <v>0</v>
      </c>
      <c r="R2300">
        <v>175181</v>
      </c>
    </row>
    <row r="2301" spans="5:18">
      <c r="E2301">
        <v>0</v>
      </c>
      <c r="F2301">
        <v>111331</v>
      </c>
      <c r="Q2301">
        <v>0</v>
      </c>
      <c r="R2301">
        <v>175182</v>
      </c>
    </row>
    <row r="2302" spans="5:18">
      <c r="E2302">
        <v>0</v>
      </c>
      <c r="F2302">
        <v>111332</v>
      </c>
      <c r="Q2302">
        <v>0</v>
      </c>
      <c r="R2302">
        <v>175183</v>
      </c>
    </row>
    <row r="2303" spans="5:18">
      <c r="E2303">
        <v>0</v>
      </c>
      <c r="F2303">
        <v>111333</v>
      </c>
      <c r="Q2303">
        <v>0</v>
      </c>
      <c r="R2303">
        <v>175184</v>
      </c>
    </row>
    <row r="2304" spans="5:18">
      <c r="E2304">
        <v>-0.01</v>
      </c>
      <c r="F2304">
        <v>111334</v>
      </c>
      <c r="Q2304">
        <v>0</v>
      </c>
      <c r="R2304">
        <v>175185</v>
      </c>
    </row>
    <row r="2305" spans="5:18">
      <c r="E2305">
        <v>-0.01</v>
      </c>
      <c r="F2305">
        <v>111335</v>
      </c>
      <c r="Q2305">
        <v>0</v>
      </c>
      <c r="R2305">
        <v>175186</v>
      </c>
    </row>
    <row r="2306" spans="5:18">
      <c r="E2306">
        <v>0</v>
      </c>
      <c r="F2306">
        <v>111336</v>
      </c>
      <c r="Q2306">
        <v>0</v>
      </c>
      <c r="R2306">
        <v>175187</v>
      </c>
    </row>
    <row r="2307" spans="5:18">
      <c r="E2307">
        <v>0</v>
      </c>
      <c r="F2307">
        <v>111337</v>
      </c>
      <c r="Q2307">
        <v>0</v>
      </c>
      <c r="R2307">
        <v>175188</v>
      </c>
    </row>
    <row r="2308" spans="5:18">
      <c r="E2308">
        <v>0</v>
      </c>
      <c r="F2308">
        <v>111338</v>
      </c>
      <c r="Q2308">
        <v>0</v>
      </c>
      <c r="R2308">
        <v>175189</v>
      </c>
    </row>
    <row r="2309" spans="5:18">
      <c r="E2309">
        <v>0.02</v>
      </c>
      <c r="F2309">
        <v>111339</v>
      </c>
      <c r="Q2309">
        <v>0</v>
      </c>
      <c r="R2309">
        <v>175190</v>
      </c>
    </row>
    <row r="2310" spans="5:18">
      <c r="E2310">
        <v>-0.02</v>
      </c>
      <c r="F2310">
        <v>111340</v>
      </c>
      <c r="Q2310">
        <v>0</v>
      </c>
      <c r="R2310">
        <v>175191</v>
      </c>
    </row>
    <row r="2311" spans="5:18">
      <c r="E2311">
        <v>0</v>
      </c>
      <c r="F2311">
        <v>111341</v>
      </c>
      <c r="Q2311">
        <v>0</v>
      </c>
      <c r="R2311">
        <v>175192</v>
      </c>
    </row>
    <row r="2312" spans="5:18">
      <c r="E2312">
        <v>0</v>
      </c>
      <c r="F2312">
        <v>111342</v>
      </c>
      <c r="Q2312">
        <v>0</v>
      </c>
      <c r="R2312">
        <v>175193</v>
      </c>
    </row>
    <row r="2313" spans="5:18">
      <c r="E2313">
        <v>0</v>
      </c>
      <c r="F2313">
        <v>111343</v>
      </c>
      <c r="Q2313">
        <v>0</v>
      </c>
      <c r="R2313">
        <v>175194</v>
      </c>
    </row>
    <row r="2314" spans="5:18">
      <c r="E2314">
        <v>0</v>
      </c>
      <c r="F2314">
        <v>111344</v>
      </c>
      <c r="Q2314">
        <v>0</v>
      </c>
      <c r="R2314">
        <v>175195</v>
      </c>
    </row>
    <row r="2315" spans="5:18">
      <c r="E2315">
        <v>0</v>
      </c>
      <c r="F2315">
        <v>111345</v>
      </c>
      <c r="Q2315">
        <v>0</v>
      </c>
      <c r="R2315">
        <v>175196</v>
      </c>
    </row>
    <row r="2316" spans="5:18">
      <c r="E2316">
        <v>0</v>
      </c>
      <c r="F2316">
        <v>111346</v>
      </c>
      <c r="Q2316">
        <v>0</v>
      </c>
      <c r="R2316">
        <v>175197</v>
      </c>
    </row>
    <row r="2317" spans="5:18">
      <c r="E2317">
        <v>0</v>
      </c>
      <c r="F2317">
        <v>111347</v>
      </c>
      <c r="Q2317">
        <v>0</v>
      </c>
      <c r="R2317">
        <v>175198</v>
      </c>
    </row>
    <row r="2318" spans="5:18">
      <c r="E2318">
        <v>0</v>
      </c>
      <c r="F2318">
        <v>111348</v>
      </c>
      <c r="Q2318">
        <v>0</v>
      </c>
      <c r="R2318">
        <v>175199</v>
      </c>
    </row>
    <row r="2319" spans="5:18">
      <c r="E2319">
        <v>0</v>
      </c>
      <c r="F2319">
        <v>111349</v>
      </c>
      <c r="Q2319">
        <v>0</v>
      </c>
      <c r="R2319">
        <v>175200</v>
      </c>
    </row>
    <row r="2320" spans="5:18">
      <c r="E2320">
        <v>0</v>
      </c>
      <c r="F2320">
        <v>111350</v>
      </c>
      <c r="Q2320">
        <v>0</v>
      </c>
      <c r="R2320">
        <v>175201</v>
      </c>
    </row>
    <row r="2321" spans="5:18">
      <c r="E2321">
        <v>0</v>
      </c>
      <c r="F2321">
        <v>111351</v>
      </c>
      <c r="Q2321">
        <v>0</v>
      </c>
      <c r="R2321">
        <v>175202</v>
      </c>
    </row>
    <row r="2322" spans="5:18">
      <c r="E2322">
        <v>0</v>
      </c>
      <c r="F2322">
        <v>111352</v>
      </c>
      <c r="Q2322">
        <v>0</v>
      </c>
      <c r="R2322">
        <v>175203</v>
      </c>
    </row>
    <row r="2323" spans="5:18">
      <c r="E2323">
        <v>0</v>
      </c>
      <c r="F2323">
        <v>111353</v>
      </c>
      <c r="Q2323">
        <v>0</v>
      </c>
      <c r="R2323">
        <v>175204</v>
      </c>
    </row>
    <row r="2324" spans="5:18">
      <c r="E2324">
        <v>0</v>
      </c>
      <c r="F2324">
        <v>111354</v>
      </c>
      <c r="Q2324">
        <v>0</v>
      </c>
      <c r="R2324">
        <v>175205</v>
      </c>
    </row>
    <row r="2325" spans="5:18">
      <c r="E2325">
        <v>0</v>
      </c>
      <c r="F2325">
        <v>111355</v>
      </c>
      <c r="Q2325">
        <v>0</v>
      </c>
      <c r="R2325">
        <v>175206</v>
      </c>
    </row>
    <row r="2326" spans="5:18">
      <c r="E2326">
        <v>0</v>
      </c>
      <c r="F2326">
        <v>111356</v>
      </c>
      <c r="Q2326">
        <v>0</v>
      </c>
      <c r="R2326">
        <v>175207</v>
      </c>
    </row>
    <row r="2327" spans="5:18">
      <c r="E2327">
        <v>0</v>
      </c>
      <c r="F2327">
        <v>111357</v>
      </c>
      <c r="Q2327">
        <v>0</v>
      </c>
      <c r="R2327">
        <v>175208</v>
      </c>
    </row>
    <row r="2328" spans="5:18">
      <c r="E2328">
        <v>0</v>
      </c>
      <c r="F2328">
        <v>111358</v>
      </c>
      <c r="Q2328">
        <v>0</v>
      </c>
      <c r="R2328">
        <v>175209</v>
      </c>
    </row>
    <row r="2329" spans="5:18">
      <c r="E2329">
        <v>0</v>
      </c>
      <c r="F2329">
        <v>111359</v>
      </c>
      <c r="Q2329">
        <v>0</v>
      </c>
      <c r="R2329">
        <v>175210</v>
      </c>
    </row>
    <row r="2330" spans="5:18">
      <c r="E2330">
        <v>0</v>
      </c>
      <c r="F2330">
        <v>111360</v>
      </c>
      <c r="Q2330">
        <v>0</v>
      </c>
      <c r="R2330">
        <v>175211</v>
      </c>
    </row>
    <row r="2331" spans="5:18">
      <c r="E2331">
        <v>0</v>
      </c>
      <c r="F2331">
        <v>111361</v>
      </c>
      <c r="Q2331">
        <v>0</v>
      </c>
      <c r="R2331">
        <v>175212</v>
      </c>
    </row>
    <row r="2332" spans="5:18">
      <c r="E2332">
        <v>0</v>
      </c>
      <c r="F2332">
        <v>111362</v>
      </c>
      <c r="Q2332">
        <v>0</v>
      </c>
      <c r="R2332">
        <v>175213</v>
      </c>
    </row>
    <row r="2333" spans="5:18">
      <c r="E2333">
        <v>0</v>
      </c>
      <c r="F2333">
        <v>111363</v>
      </c>
      <c r="Q2333">
        <v>0</v>
      </c>
      <c r="R2333">
        <v>175214</v>
      </c>
    </row>
    <row r="2334" spans="5:18">
      <c r="E2334">
        <v>0</v>
      </c>
      <c r="F2334">
        <v>111364</v>
      </c>
      <c r="Q2334">
        <v>0</v>
      </c>
      <c r="R2334">
        <v>175215</v>
      </c>
    </row>
    <row r="2335" spans="5:18">
      <c r="E2335">
        <v>0</v>
      </c>
      <c r="F2335">
        <v>111365</v>
      </c>
      <c r="Q2335">
        <v>0</v>
      </c>
      <c r="R2335">
        <v>175216</v>
      </c>
    </row>
    <row r="2336" spans="5:18">
      <c r="E2336">
        <v>0</v>
      </c>
      <c r="F2336">
        <v>111366</v>
      </c>
      <c r="Q2336">
        <v>0</v>
      </c>
      <c r="R2336">
        <v>175217</v>
      </c>
    </row>
    <row r="2337" spans="5:18">
      <c r="E2337">
        <v>0</v>
      </c>
      <c r="F2337">
        <v>111367</v>
      </c>
      <c r="Q2337">
        <v>0</v>
      </c>
      <c r="R2337">
        <v>175218</v>
      </c>
    </row>
    <row r="2338" spans="5:18">
      <c r="E2338">
        <v>0</v>
      </c>
      <c r="F2338">
        <v>111368</v>
      </c>
      <c r="Q2338">
        <v>0</v>
      </c>
      <c r="R2338">
        <v>175219</v>
      </c>
    </row>
    <row r="2339" spans="5:18">
      <c r="E2339">
        <v>0</v>
      </c>
      <c r="F2339">
        <v>111369</v>
      </c>
      <c r="Q2339">
        <v>0</v>
      </c>
      <c r="R2339">
        <v>175220</v>
      </c>
    </row>
    <row r="2340" spans="5:18">
      <c r="E2340">
        <v>0</v>
      </c>
      <c r="F2340">
        <v>111370</v>
      </c>
      <c r="Q2340">
        <v>0</v>
      </c>
      <c r="R2340">
        <v>175221</v>
      </c>
    </row>
    <row r="2341" spans="5:18">
      <c r="E2341">
        <v>0</v>
      </c>
      <c r="F2341">
        <v>111371</v>
      </c>
      <c r="Q2341">
        <v>0</v>
      </c>
      <c r="R2341">
        <v>175222</v>
      </c>
    </row>
    <row r="2342" spans="5:18">
      <c r="E2342">
        <v>0</v>
      </c>
      <c r="F2342">
        <v>111372</v>
      </c>
      <c r="Q2342">
        <v>0</v>
      </c>
      <c r="R2342">
        <v>175223</v>
      </c>
    </row>
    <row r="2343" spans="5:18">
      <c r="E2343">
        <v>0</v>
      </c>
      <c r="F2343">
        <v>111373</v>
      </c>
      <c r="Q2343">
        <v>0</v>
      </c>
      <c r="R2343">
        <v>175224</v>
      </c>
    </row>
    <row r="2344" spans="5:18">
      <c r="E2344">
        <v>0</v>
      </c>
      <c r="F2344">
        <v>111374</v>
      </c>
      <c r="Q2344">
        <v>0</v>
      </c>
      <c r="R2344">
        <v>175225</v>
      </c>
    </row>
    <row r="2345" spans="5:18">
      <c r="E2345">
        <v>0</v>
      </c>
      <c r="F2345">
        <v>111375</v>
      </c>
      <c r="Q2345">
        <v>0</v>
      </c>
      <c r="R2345">
        <v>175226</v>
      </c>
    </row>
    <row r="2346" spans="5:18">
      <c r="E2346">
        <v>0</v>
      </c>
      <c r="F2346">
        <v>111376</v>
      </c>
      <c r="Q2346">
        <v>0</v>
      </c>
      <c r="R2346">
        <v>175227</v>
      </c>
    </row>
    <row r="2347" spans="5:18">
      <c r="E2347">
        <v>0</v>
      </c>
      <c r="F2347">
        <v>111377</v>
      </c>
      <c r="Q2347">
        <v>0</v>
      </c>
      <c r="R2347">
        <v>175228</v>
      </c>
    </row>
    <row r="2348" spans="5:18">
      <c r="E2348">
        <v>0</v>
      </c>
      <c r="F2348">
        <v>111378</v>
      </c>
      <c r="Q2348">
        <v>0</v>
      </c>
      <c r="R2348">
        <v>175229</v>
      </c>
    </row>
    <row r="2349" spans="5:18">
      <c r="E2349">
        <v>0</v>
      </c>
      <c r="F2349">
        <v>111379</v>
      </c>
      <c r="Q2349">
        <v>0</v>
      </c>
      <c r="R2349">
        <v>175230</v>
      </c>
    </row>
    <row r="2350" spans="5:18">
      <c r="E2350">
        <v>0</v>
      </c>
      <c r="F2350">
        <v>111380</v>
      </c>
      <c r="Q2350">
        <v>0</v>
      </c>
      <c r="R2350">
        <v>175231</v>
      </c>
    </row>
    <row r="2351" spans="5:18">
      <c r="E2351">
        <v>0</v>
      </c>
      <c r="F2351">
        <v>111381</v>
      </c>
      <c r="Q2351">
        <v>0</v>
      </c>
      <c r="R2351">
        <v>175232</v>
      </c>
    </row>
    <row r="2352" spans="5:18">
      <c r="E2352">
        <v>0</v>
      </c>
      <c r="F2352">
        <v>111382</v>
      </c>
      <c r="Q2352">
        <v>0</v>
      </c>
      <c r="R2352">
        <v>175233</v>
      </c>
    </row>
    <row r="2353" spans="5:18">
      <c r="E2353">
        <v>0</v>
      </c>
      <c r="F2353">
        <v>111383</v>
      </c>
      <c r="Q2353">
        <v>0</v>
      </c>
      <c r="R2353">
        <v>175234</v>
      </c>
    </row>
    <row r="2354" spans="5:18">
      <c r="E2354">
        <v>0</v>
      </c>
      <c r="F2354">
        <v>111384</v>
      </c>
      <c r="Q2354">
        <v>0</v>
      </c>
      <c r="R2354">
        <v>175235</v>
      </c>
    </row>
    <row r="2355" spans="5:18">
      <c r="E2355">
        <v>0</v>
      </c>
      <c r="F2355">
        <v>111385</v>
      </c>
      <c r="Q2355">
        <v>0</v>
      </c>
      <c r="R2355">
        <v>175236</v>
      </c>
    </row>
    <row r="2356" spans="5:18">
      <c r="E2356">
        <v>0</v>
      </c>
      <c r="F2356">
        <v>111386</v>
      </c>
      <c r="Q2356">
        <v>0</v>
      </c>
      <c r="R2356">
        <v>175237</v>
      </c>
    </row>
    <row r="2357" spans="5:18">
      <c r="E2357">
        <v>0</v>
      </c>
      <c r="F2357">
        <v>111387</v>
      </c>
      <c r="Q2357">
        <v>0</v>
      </c>
      <c r="R2357">
        <v>175238</v>
      </c>
    </row>
    <row r="2358" spans="5:18">
      <c r="E2358">
        <v>0</v>
      </c>
      <c r="F2358">
        <v>111388</v>
      </c>
      <c r="Q2358">
        <v>0</v>
      </c>
      <c r="R2358">
        <v>175239</v>
      </c>
    </row>
    <row r="2359" spans="5:18">
      <c r="E2359">
        <v>0</v>
      </c>
      <c r="F2359">
        <v>111389</v>
      </c>
      <c r="Q2359">
        <v>0</v>
      </c>
      <c r="R2359">
        <v>175240</v>
      </c>
    </row>
    <row r="2360" spans="5:18">
      <c r="E2360">
        <v>0</v>
      </c>
      <c r="F2360">
        <v>111390</v>
      </c>
      <c r="Q2360">
        <v>0</v>
      </c>
      <c r="R2360">
        <v>175241</v>
      </c>
    </row>
    <row r="2361" spans="5:18">
      <c r="E2361">
        <v>0</v>
      </c>
      <c r="F2361">
        <v>111391</v>
      </c>
      <c r="Q2361">
        <v>0</v>
      </c>
      <c r="R2361">
        <v>175242</v>
      </c>
    </row>
    <row r="2362" spans="5:18">
      <c r="E2362">
        <v>0</v>
      </c>
      <c r="F2362">
        <v>111392</v>
      </c>
      <c r="Q2362">
        <v>0</v>
      </c>
      <c r="R2362">
        <v>175243</v>
      </c>
    </row>
    <row r="2363" spans="5:18">
      <c r="E2363">
        <v>0</v>
      </c>
      <c r="F2363">
        <v>111393</v>
      </c>
      <c r="Q2363">
        <v>0</v>
      </c>
      <c r="R2363">
        <v>175244</v>
      </c>
    </row>
    <row r="2364" spans="5:18">
      <c r="E2364">
        <v>0</v>
      </c>
      <c r="F2364">
        <v>111394</v>
      </c>
      <c r="Q2364">
        <v>0</v>
      </c>
      <c r="R2364">
        <v>175245</v>
      </c>
    </row>
    <row r="2365" spans="5:18">
      <c r="E2365">
        <v>0</v>
      </c>
      <c r="F2365">
        <v>111395</v>
      </c>
      <c r="Q2365">
        <v>0</v>
      </c>
      <c r="R2365">
        <v>175246</v>
      </c>
    </row>
    <row r="2366" spans="5:18">
      <c r="E2366">
        <v>0</v>
      </c>
      <c r="F2366">
        <v>111396</v>
      </c>
      <c r="Q2366">
        <v>0</v>
      </c>
      <c r="R2366">
        <v>175247</v>
      </c>
    </row>
    <row r="2367" spans="5:18">
      <c r="E2367">
        <v>0</v>
      </c>
      <c r="F2367">
        <v>111397</v>
      </c>
      <c r="Q2367">
        <v>0</v>
      </c>
      <c r="R2367">
        <v>175248</v>
      </c>
    </row>
    <row r="2368" spans="5:18">
      <c r="E2368">
        <v>0</v>
      </c>
      <c r="F2368">
        <v>111398</v>
      </c>
      <c r="Q2368">
        <v>0</v>
      </c>
      <c r="R2368">
        <v>175249</v>
      </c>
    </row>
    <row r="2369" spans="5:18">
      <c r="E2369">
        <v>0</v>
      </c>
      <c r="F2369">
        <v>111399</v>
      </c>
      <c r="Q2369">
        <v>0</v>
      </c>
      <c r="R2369">
        <v>175250</v>
      </c>
    </row>
    <row r="2370" spans="5:18">
      <c r="E2370">
        <v>0</v>
      </c>
      <c r="F2370">
        <v>111400</v>
      </c>
      <c r="Q2370">
        <v>0</v>
      </c>
      <c r="R2370">
        <v>175251</v>
      </c>
    </row>
    <row r="2371" spans="5:18">
      <c r="E2371">
        <v>0</v>
      </c>
      <c r="F2371">
        <v>111401</v>
      </c>
      <c r="Q2371">
        <v>0</v>
      </c>
      <c r="R2371">
        <v>175252</v>
      </c>
    </row>
    <row r="2372" spans="5:18">
      <c r="E2372">
        <v>0</v>
      </c>
      <c r="F2372">
        <v>111402</v>
      </c>
      <c r="Q2372">
        <v>0</v>
      </c>
      <c r="R2372">
        <v>175253</v>
      </c>
    </row>
    <row r="2373" spans="5:18">
      <c r="E2373">
        <v>0</v>
      </c>
      <c r="F2373">
        <v>111403</v>
      </c>
      <c r="Q2373">
        <v>0</v>
      </c>
      <c r="R2373">
        <v>175254</v>
      </c>
    </row>
    <row r="2374" spans="5:18">
      <c r="E2374">
        <v>0</v>
      </c>
      <c r="F2374">
        <v>111404</v>
      </c>
      <c r="Q2374">
        <v>0</v>
      </c>
      <c r="R2374">
        <v>175255</v>
      </c>
    </row>
    <row r="2375" spans="5:18">
      <c r="E2375">
        <v>0</v>
      </c>
      <c r="F2375">
        <v>111405</v>
      </c>
      <c r="Q2375">
        <v>0</v>
      </c>
      <c r="R2375">
        <v>175256</v>
      </c>
    </row>
    <row r="2376" spans="5:18">
      <c r="E2376">
        <v>0</v>
      </c>
      <c r="F2376">
        <v>111406</v>
      </c>
      <c r="Q2376">
        <v>0</v>
      </c>
      <c r="R2376">
        <v>175257</v>
      </c>
    </row>
    <row r="2377" spans="5:18">
      <c r="E2377">
        <v>0</v>
      </c>
      <c r="F2377">
        <v>111407</v>
      </c>
      <c r="Q2377">
        <v>0</v>
      </c>
      <c r="R2377">
        <v>175258</v>
      </c>
    </row>
    <row r="2378" spans="5:18">
      <c r="E2378">
        <v>0</v>
      </c>
      <c r="F2378">
        <v>111408</v>
      </c>
      <c r="Q2378">
        <v>0</v>
      </c>
      <c r="R2378">
        <v>175259</v>
      </c>
    </row>
    <row r="2379" spans="5:18">
      <c r="E2379">
        <v>0</v>
      </c>
      <c r="F2379">
        <v>111409</v>
      </c>
      <c r="Q2379">
        <v>0</v>
      </c>
      <c r="R2379">
        <v>175260</v>
      </c>
    </row>
    <row r="2380" spans="5:18">
      <c r="E2380">
        <v>0</v>
      </c>
      <c r="F2380">
        <v>111410</v>
      </c>
      <c r="Q2380">
        <v>0</v>
      </c>
      <c r="R2380">
        <v>175261</v>
      </c>
    </row>
    <row r="2381" spans="5:18">
      <c r="E2381">
        <v>0</v>
      </c>
      <c r="F2381">
        <v>111411</v>
      </c>
      <c r="Q2381">
        <v>0</v>
      </c>
      <c r="R2381">
        <v>175262</v>
      </c>
    </row>
    <row r="2382" spans="5:18">
      <c r="E2382">
        <v>0</v>
      </c>
      <c r="F2382">
        <v>111412</v>
      </c>
      <c r="Q2382">
        <v>0</v>
      </c>
      <c r="R2382">
        <v>175263</v>
      </c>
    </row>
    <row r="2383" spans="5:18">
      <c r="E2383">
        <v>0</v>
      </c>
      <c r="F2383">
        <v>111413</v>
      </c>
      <c r="Q2383">
        <v>0</v>
      </c>
      <c r="R2383">
        <v>175264</v>
      </c>
    </row>
    <row r="2384" spans="5:18">
      <c r="E2384">
        <v>0</v>
      </c>
      <c r="F2384">
        <v>111414</v>
      </c>
      <c r="Q2384">
        <v>0</v>
      </c>
      <c r="R2384">
        <v>175265</v>
      </c>
    </row>
    <row r="2385" spans="5:18">
      <c r="E2385">
        <v>0</v>
      </c>
      <c r="F2385">
        <v>111415</v>
      </c>
      <c r="Q2385">
        <v>0</v>
      </c>
      <c r="R2385">
        <v>175266</v>
      </c>
    </row>
    <row r="2386" spans="5:18">
      <c r="E2386">
        <v>0</v>
      </c>
      <c r="F2386">
        <v>111416</v>
      </c>
      <c r="Q2386">
        <v>0</v>
      </c>
      <c r="R2386">
        <v>175267</v>
      </c>
    </row>
    <row r="2387" spans="5:18">
      <c r="E2387">
        <v>0</v>
      </c>
      <c r="F2387">
        <v>111417</v>
      </c>
      <c r="Q2387">
        <v>0</v>
      </c>
      <c r="R2387">
        <v>175268</v>
      </c>
    </row>
    <row r="2388" spans="5:18">
      <c r="E2388">
        <v>0</v>
      </c>
      <c r="F2388">
        <v>111418</v>
      </c>
      <c r="Q2388">
        <v>0</v>
      </c>
      <c r="R2388">
        <v>175269</v>
      </c>
    </row>
    <row r="2389" spans="5:18">
      <c r="E2389">
        <v>0</v>
      </c>
      <c r="F2389">
        <v>111419</v>
      </c>
      <c r="Q2389">
        <v>0</v>
      </c>
      <c r="R2389">
        <v>175270</v>
      </c>
    </row>
    <row r="2390" spans="5:18">
      <c r="E2390">
        <v>0</v>
      </c>
      <c r="F2390">
        <v>111420</v>
      </c>
      <c r="Q2390">
        <v>0</v>
      </c>
      <c r="R2390">
        <v>175271</v>
      </c>
    </row>
    <row r="2391" spans="5:18">
      <c r="E2391">
        <v>0</v>
      </c>
      <c r="F2391">
        <v>111421</v>
      </c>
      <c r="Q2391">
        <v>0</v>
      </c>
      <c r="R2391">
        <v>175272</v>
      </c>
    </row>
    <row r="2392" spans="5:18">
      <c r="E2392">
        <v>0</v>
      </c>
      <c r="F2392">
        <v>111422</v>
      </c>
      <c r="Q2392">
        <v>0</v>
      </c>
      <c r="R2392">
        <v>175273</v>
      </c>
    </row>
    <row r="2393" spans="5:18">
      <c r="E2393">
        <v>0</v>
      </c>
      <c r="F2393">
        <v>111423</v>
      </c>
      <c r="Q2393">
        <v>0</v>
      </c>
      <c r="R2393">
        <v>175274</v>
      </c>
    </row>
    <row r="2394" spans="5:18">
      <c r="E2394">
        <v>0</v>
      </c>
      <c r="F2394">
        <v>111424</v>
      </c>
      <c r="Q2394">
        <v>0</v>
      </c>
      <c r="R2394">
        <v>175275</v>
      </c>
    </row>
    <row r="2395" spans="5:18">
      <c r="E2395">
        <v>0</v>
      </c>
      <c r="F2395">
        <v>111425</v>
      </c>
      <c r="Q2395">
        <v>0</v>
      </c>
      <c r="R2395">
        <v>175276</v>
      </c>
    </row>
    <row r="2396" spans="5:18">
      <c r="E2396">
        <v>0</v>
      </c>
      <c r="F2396">
        <v>111426</v>
      </c>
      <c r="Q2396">
        <v>0</v>
      </c>
      <c r="R2396">
        <v>175277</v>
      </c>
    </row>
    <row r="2397" spans="5:18">
      <c r="E2397">
        <v>0</v>
      </c>
      <c r="F2397">
        <v>111427</v>
      </c>
      <c r="Q2397">
        <v>0</v>
      </c>
      <c r="R2397">
        <v>175278</v>
      </c>
    </row>
    <row r="2398" spans="5:18">
      <c r="E2398">
        <v>0</v>
      </c>
      <c r="F2398">
        <v>111428</v>
      </c>
      <c r="Q2398">
        <v>0</v>
      </c>
      <c r="R2398">
        <v>175279</v>
      </c>
    </row>
    <row r="2399" spans="5:18">
      <c r="E2399">
        <v>0</v>
      </c>
      <c r="F2399">
        <v>111429</v>
      </c>
      <c r="Q2399">
        <v>0</v>
      </c>
      <c r="R2399">
        <v>175280</v>
      </c>
    </row>
    <row r="2400" spans="5:18">
      <c r="E2400">
        <v>0</v>
      </c>
      <c r="F2400">
        <v>111430</v>
      </c>
      <c r="Q2400">
        <v>0</v>
      </c>
      <c r="R2400">
        <v>175281</v>
      </c>
    </row>
    <row r="2401" spans="5:18">
      <c r="E2401">
        <v>0</v>
      </c>
      <c r="F2401">
        <v>111431</v>
      </c>
      <c r="Q2401">
        <v>0</v>
      </c>
      <c r="R2401">
        <v>175282</v>
      </c>
    </row>
    <row r="2402" spans="5:18">
      <c r="E2402">
        <v>0</v>
      </c>
      <c r="F2402">
        <v>111432</v>
      </c>
      <c r="Q2402">
        <v>0</v>
      </c>
      <c r="R2402">
        <v>175283</v>
      </c>
    </row>
    <row r="2403" spans="5:18">
      <c r="E2403">
        <v>0</v>
      </c>
      <c r="F2403">
        <v>111433</v>
      </c>
      <c r="Q2403">
        <v>0</v>
      </c>
      <c r="R2403">
        <v>175284</v>
      </c>
    </row>
    <row r="2404" spans="5:18">
      <c r="E2404">
        <v>0</v>
      </c>
      <c r="F2404">
        <v>111434</v>
      </c>
      <c r="Q2404">
        <v>0</v>
      </c>
      <c r="R2404">
        <v>175285</v>
      </c>
    </row>
    <row r="2405" spans="5:18">
      <c r="E2405">
        <v>0</v>
      </c>
      <c r="F2405">
        <v>111435</v>
      </c>
      <c r="Q2405">
        <v>0</v>
      </c>
      <c r="R2405">
        <v>175286</v>
      </c>
    </row>
    <row r="2406" spans="5:18">
      <c r="E2406">
        <v>0</v>
      </c>
      <c r="F2406">
        <v>111436</v>
      </c>
      <c r="Q2406">
        <v>0</v>
      </c>
      <c r="R2406">
        <v>175287</v>
      </c>
    </row>
    <row r="2407" spans="5:18">
      <c r="E2407">
        <v>0</v>
      </c>
      <c r="F2407">
        <v>111437</v>
      </c>
      <c r="Q2407">
        <v>0</v>
      </c>
      <c r="R2407">
        <v>175288</v>
      </c>
    </row>
    <row r="2408" spans="5:18">
      <c r="E2408">
        <v>0</v>
      </c>
      <c r="F2408">
        <v>111438</v>
      </c>
      <c r="Q2408">
        <v>0</v>
      </c>
      <c r="R2408">
        <v>175289</v>
      </c>
    </row>
    <row r="2409" spans="5:18">
      <c r="E2409">
        <v>0</v>
      </c>
      <c r="F2409">
        <v>111439</v>
      </c>
      <c r="Q2409">
        <v>0</v>
      </c>
      <c r="R2409">
        <v>175290</v>
      </c>
    </row>
    <row r="2410" spans="5:18">
      <c r="E2410">
        <v>0</v>
      </c>
      <c r="F2410">
        <v>111440</v>
      </c>
      <c r="Q2410">
        <v>0</v>
      </c>
      <c r="R2410">
        <v>175291</v>
      </c>
    </row>
    <row r="2411" spans="5:18">
      <c r="E2411">
        <v>0</v>
      </c>
      <c r="F2411">
        <v>111441</v>
      </c>
      <c r="Q2411">
        <v>0</v>
      </c>
      <c r="R2411">
        <v>175292</v>
      </c>
    </row>
    <row r="2412" spans="5:18">
      <c r="E2412">
        <v>0</v>
      </c>
      <c r="F2412">
        <v>111442</v>
      </c>
      <c r="Q2412">
        <v>0</v>
      </c>
      <c r="R2412">
        <v>175293</v>
      </c>
    </row>
    <row r="2413" spans="5:18">
      <c r="E2413">
        <v>0</v>
      </c>
      <c r="F2413">
        <v>111443</v>
      </c>
      <c r="Q2413">
        <v>0</v>
      </c>
      <c r="R2413">
        <v>175294</v>
      </c>
    </row>
    <row r="2414" spans="5:18">
      <c r="E2414">
        <v>0</v>
      </c>
      <c r="F2414">
        <v>111444</v>
      </c>
      <c r="Q2414">
        <v>0</v>
      </c>
      <c r="R2414">
        <v>175295</v>
      </c>
    </row>
    <row r="2415" spans="5:18">
      <c r="E2415">
        <v>0</v>
      </c>
      <c r="F2415">
        <v>111445</v>
      </c>
      <c r="Q2415">
        <v>0</v>
      </c>
      <c r="R2415">
        <v>175296</v>
      </c>
    </row>
    <row r="2416" spans="5:18">
      <c r="E2416">
        <v>0</v>
      </c>
      <c r="F2416">
        <v>111446</v>
      </c>
      <c r="Q2416">
        <v>0</v>
      </c>
      <c r="R2416">
        <v>175297</v>
      </c>
    </row>
    <row r="2417" spans="5:18">
      <c r="E2417">
        <v>0</v>
      </c>
      <c r="F2417">
        <v>111447</v>
      </c>
      <c r="Q2417">
        <v>0</v>
      </c>
      <c r="R2417">
        <v>175298</v>
      </c>
    </row>
    <row r="2418" spans="5:18">
      <c r="E2418">
        <v>0</v>
      </c>
      <c r="F2418">
        <v>111448</v>
      </c>
      <c r="Q2418">
        <v>0</v>
      </c>
      <c r="R2418">
        <v>175299</v>
      </c>
    </row>
    <row r="2419" spans="5:18">
      <c r="E2419">
        <v>0</v>
      </c>
      <c r="F2419">
        <v>111449</v>
      </c>
      <c r="Q2419">
        <v>0</v>
      </c>
      <c r="R2419">
        <v>175300</v>
      </c>
    </row>
    <row r="2420" spans="5:18">
      <c r="E2420">
        <v>0</v>
      </c>
      <c r="F2420">
        <v>111450</v>
      </c>
      <c r="Q2420">
        <v>0</v>
      </c>
      <c r="R2420">
        <v>175301</v>
      </c>
    </row>
    <row r="2421" spans="5:18">
      <c r="E2421">
        <v>0</v>
      </c>
      <c r="F2421">
        <v>111451</v>
      </c>
      <c r="Q2421">
        <v>0</v>
      </c>
      <c r="R2421">
        <v>175302</v>
      </c>
    </row>
    <row r="2422" spans="5:18">
      <c r="E2422">
        <v>0</v>
      </c>
      <c r="F2422">
        <v>111452</v>
      </c>
      <c r="Q2422">
        <v>0</v>
      </c>
      <c r="R2422">
        <v>175303</v>
      </c>
    </row>
    <row r="2423" spans="5:18">
      <c r="E2423">
        <v>0</v>
      </c>
      <c r="F2423">
        <v>111453</v>
      </c>
      <c r="Q2423">
        <v>0</v>
      </c>
      <c r="R2423">
        <v>175304</v>
      </c>
    </row>
    <row r="2424" spans="5:18">
      <c r="E2424">
        <v>0</v>
      </c>
      <c r="F2424">
        <v>111454</v>
      </c>
      <c r="Q2424">
        <v>0</v>
      </c>
      <c r="R2424">
        <v>175305</v>
      </c>
    </row>
    <row r="2425" spans="5:18">
      <c r="E2425">
        <v>0</v>
      </c>
      <c r="F2425">
        <v>111455</v>
      </c>
      <c r="Q2425">
        <v>0</v>
      </c>
      <c r="R2425">
        <v>175306</v>
      </c>
    </row>
    <row r="2426" spans="5:18">
      <c r="E2426">
        <v>0</v>
      </c>
      <c r="F2426">
        <v>111456</v>
      </c>
      <c r="Q2426">
        <v>0</v>
      </c>
      <c r="R2426">
        <v>175307</v>
      </c>
    </row>
    <row r="2427" spans="5:18">
      <c r="E2427">
        <v>0</v>
      </c>
      <c r="F2427">
        <v>111457</v>
      </c>
      <c r="Q2427">
        <v>0</v>
      </c>
      <c r="R2427">
        <v>175308</v>
      </c>
    </row>
    <row r="2428" spans="5:18">
      <c r="E2428">
        <v>0</v>
      </c>
      <c r="F2428">
        <v>111458</v>
      </c>
      <c r="Q2428">
        <v>0</v>
      </c>
      <c r="R2428">
        <v>175309</v>
      </c>
    </row>
    <row r="2429" spans="5:18">
      <c r="E2429">
        <v>0</v>
      </c>
      <c r="F2429">
        <v>111459</v>
      </c>
      <c r="Q2429">
        <v>0</v>
      </c>
      <c r="R2429">
        <v>175310</v>
      </c>
    </row>
    <row r="2430" spans="5:18">
      <c r="E2430">
        <v>0</v>
      </c>
      <c r="F2430">
        <v>111460</v>
      </c>
      <c r="Q2430">
        <v>0</v>
      </c>
      <c r="R2430">
        <v>175311</v>
      </c>
    </row>
    <row r="2431" spans="5:18">
      <c r="E2431">
        <v>0</v>
      </c>
      <c r="F2431">
        <v>111461</v>
      </c>
      <c r="Q2431">
        <v>0</v>
      </c>
      <c r="R2431">
        <v>175312</v>
      </c>
    </row>
    <row r="2432" spans="5:18">
      <c r="E2432">
        <v>0</v>
      </c>
      <c r="F2432">
        <v>111462</v>
      </c>
      <c r="Q2432">
        <v>0</v>
      </c>
      <c r="R2432">
        <v>175313</v>
      </c>
    </row>
    <row r="2433" spans="5:18">
      <c r="E2433">
        <v>0</v>
      </c>
      <c r="F2433">
        <v>111463</v>
      </c>
      <c r="Q2433">
        <v>0</v>
      </c>
      <c r="R2433">
        <v>175314</v>
      </c>
    </row>
    <row r="2434" spans="5:18">
      <c r="E2434">
        <v>0</v>
      </c>
      <c r="F2434">
        <v>111464</v>
      </c>
      <c r="Q2434">
        <v>0</v>
      </c>
      <c r="R2434">
        <v>175315</v>
      </c>
    </row>
    <row r="2435" spans="5:18">
      <c r="E2435">
        <v>0</v>
      </c>
      <c r="F2435">
        <v>111465</v>
      </c>
      <c r="Q2435">
        <v>0</v>
      </c>
      <c r="R2435">
        <v>175316</v>
      </c>
    </row>
    <row r="2436" spans="5:18">
      <c r="E2436">
        <v>0</v>
      </c>
      <c r="F2436">
        <v>111466</v>
      </c>
      <c r="Q2436">
        <v>0</v>
      </c>
      <c r="R2436">
        <v>175317</v>
      </c>
    </row>
    <row r="2437" spans="5:18">
      <c r="E2437">
        <v>0</v>
      </c>
      <c r="F2437">
        <v>111467</v>
      </c>
      <c r="Q2437">
        <v>0</v>
      </c>
      <c r="R2437">
        <v>175318</v>
      </c>
    </row>
    <row r="2438" spans="5:18">
      <c r="E2438">
        <v>0</v>
      </c>
      <c r="F2438">
        <v>111468</v>
      </c>
      <c r="Q2438">
        <v>0</v>
      </c>
      <c r="R2438">
        <v>175319</v>
      </c>
    </row>
    <row r="2439" spans="5:18">
      <c r="E2439">
        <v>0</v>
      </c>
      <c r="F2439">
        <v>111469</v>
      </c>
      <c r="Q2439">
        <v>0</v>
      </c>
      <c r="R2439">
        <v>175320</v>
      </c>
    </row>
    <row r="2440" spans="5:18">
      <c r="E2440">
        <v>0</v>
      </c>
      <c r="F2440">
        <v>111470</v>
      </c>
      <c r="Q2440">
        <v>0</v>
      </c>
      <c r="R2440">
        <v>175321</v>
      </c>
    </row>
    <row r="2441" spans="5:18">
      <c r="E2441">
        <v>0</v>
      </c>
      <c r="F2441">
        <v>111471</v>
      </c>
      <c r="Q2441">
        <v>0</v>
      </c>
      <c r="R2441">
        <v>175322</v>
      </c>
    </row>
    <row r="2442" spans="5:18">
      <c r="E2442">
        <v>0</v>
      </c>
      <c r="F2442">
        <v>111472</v>
      </c>
      <c r="Q2442">
        <v>0</v>
      </c>
      <c r="R2442">
        <v>175323</v>
      </c>
    </row>
    <row r="2443" spans="5:18">
      <c r="E2443">
        <v>0</v>
      </c>
      <c r="F2443">
        <v>111473</v>
      </c>
      <c r="Q2443">
        <v>25759.51</v>
      </c>
      <c r="R2443">
        <v>175324</v>
      </c>
    </row>
    <row r="2444" spans="5:18">
      <c r="E2444">
        <v>0</v>
      </c>
      <c r="F2444">
        <v>111474</v>
      </c>
      <c r="Q2444">
        <v>0</v>
      </c>
      <c r="R2444">
        <v>175325</v>
      </c>
    </row>
    <row r="2445" spans="5:18">
      <c r="E2445">
        <v>0</v>
      </c>
      <c r="F2445">
        <v>111475</v>
      </c>
      <c r="Q2445">
        <v>0</v>
      </c>
      <c r="R2445">
        <v>175326</v>
      </c>
    </row>
    <row r="2446" spans="5:18">
      <c r="E2446">
        <v>0</v>
      </c>
      <c r="F2446">
        <v>111476</v>
      </c>
      <c r="Q2446">
        <v>0</v>
      </c>
      <c r="R2446">
        <v>175327</v>
      </c>
    </row>
    <row r="2447" spans="5:18">
      <c r="E2447">
        <v>0</v>
      </c>
      <c r="F2447">
        <v>111477</v>
      </c>
      <c r="Q2447">
        <v>0</v>
      </c>
      <c r="R2447">
        <v>175328</v>
      </c>
    </row>
    <row r="2448" spans="5:18">
      <c r="E2448">
        <v>0</v>
      </c>
      <c r="F2448">
        <v>111478</v>
      </c>
      <c r="Q2448">
        <v>0</v>
      </c>
      <c r="R2448">
        <v>175329</v>
      </c>
    </row>
    <row r="2449" spans="5:18">
      <c r="E2449">
        <v>0</v>
      </c>
      <c r="F2449">
        <v>111479</v>
      </c>
      <c r="Q2449">
        <v>0</v>
      </c>
      <c r="R2449">
        <v>175330</v>
      </c>
    </row>
    <row r="2450" spans="5:18">
      <c r="E2450">
        <v>0</v>
      </c>
      <c r="F2450">
        <v>111480</v>
      </c>
      <c r="Q2450">
        <v>0</v>
      </c>
      <c r="R2450">
        <v>175331</v>
      </c>
    </row>
    <row r="2451" spans="5:18">
      <c r="E2451">
        <v>0</v>
      </c>
      <c r="F2451">
        <v>111481</v>
      </c>
      <c r="Q2451">
        <v>0</v>
      </c>
      <c r="R2451">
        <v>175332</v>
      </c>
    </row>
    <row r="2452" spans="5:18">
      <c r="E2452">
        <v>0</v>
      </c>
      <c r="F2452">
        <v>111482</v>
      </c>
      <c r="Q2452">
        <v>0</v>
      </c>
      <c r="R2452">
        <v>175333</v>
      </c>
    </row>
    <row r="2453" spans="5:18">
      <c r="E2453">
        <v>0</v>
      </c>
      <c r="F2453">
        <v>111483</v>
      </c>
      <c r="Q2453">
        <v>0</v>
      </c>
      <c r="R2453">
        <v>175334</v>
      </c>
    </row>
    <row r="2454" spans="5:18">
      <c r="E2454">
        <v>0</v>
      </c>
      <c r="F2454">
        <v>111484</v>
      </c>
      <c r="Q2454">
        <v>25759.51</v>
      </c>
      <c r="R2454">
        <v>175335</v>
      </c>
    </row>
    <row r="2455" spans="5:18">
      <c r="E2455">
        <v>0</v>
      </c>
      <c r="F2455">
        <v>111485</v>
      </c>
      <c r="Q2455">
        <v>0</v>
      </c>
      <c r="R2455">
        <v>175336</v>
      </c>
    </row>
    <row r="2456" spans="5:18">
      <c r="E2456">
        <v>0</v>
      </c>
      <c r="F2456">
        <v>111486</v>
      </c>
      <c r="Q2456">
        <v>25759.51</v>
      </c>
      <c r="R2456">
        <v>175337</v>
      </c>
    </row>
    <row r="2457" spans="5:18">
      <c r="E2457">
        <v>0</v>
      </c>
      <c r="F2457">
        <v>111487</v>
      </c>
    </row>
    <row r="2458" spans="5:18">
      <c r="E2458">
        <v>0</v>
      </c>
      <c r="F2458">
        <v>111488</v>
      </c>
    </row>
    <row r="2459" spans="5:18">
      <c r="E2459">
        <v>0</v>
      </c>
      <c r="F2459">
        <v>111489</v>
      </c>
    </row>
    <row r="2460" spans="5:18">
      <c r="E2460">
        <v>0</v>
      </c>
      <c r="F2460">
        <v>111490</v>
      </c>
    </row>
    <row r="2461" spans="5:18">
      <c r="E2461">
        <v>0</v>
      </c>
      <c r="F2461">
        <v>111491</v>
      </c>
    </row>
    <row r="2462" spans="5:18">
      <c r="E2462">
        <v>0</v>
      </c>
      <c r="F2462">
        <v>111492</v>
      </c>
    </row>
    <row r="2463" spans="5:18">
      <c r="E2463">
        <v>0</v>
      </c>
      <c r="F2463">
        <v>111493</v>
      </c>
    </row>
    <row r="2464" spans="5:18">
      <c r="E2464">
        <v>0</v>
      </c>
      <c r="F2464">
        <v>111494</v>
      </c>
    </row>
    <row r="2465" spans="5:6">
      <c r="E2465">
        <v>0</v>
      </c>
      <c r="F2465">
        <v>111495</v>
      </c>
    </row>
    <row r="2466" spans="5:6">
      <c r="E2466">
        <v>0</v>
      </c>
      <c r="F2466">
        <v>111496</v>
      </c>
    </row>
    <row r="2467" spans="5:6">
      <c r="E2467">
        <v>0</v>
      </c>
      <c r="F2467">
        <v>111497</v>
      </c>
    </row>
    <row r="2468" spans="5:6">
      <c r="E2468">
        <v>0</v>
      </c>
      <c r="F2468">
        <v>111498</v>
      </c>
    </row>
    <row r="2469" spans="5:6">
      <c r="E2469">
        <v>0</v>
      </c>
      <c r="F2469">
        <v>111499</v>
      </c>
    </row>
    <row r="2470" spans="5:6">
      <c r="E2470">
        <v>0</v>
      </c>
      <c r="F2470">
        <v>111500</v>
      </c>
    </row>
    <row r="2471" spans="5:6">
      <c r="E2471">
        <v>0</v>
      </c>
      <c r="F2471">
        <v>111501</v>
      </c>
    </row>
    <row r="2472" spans="5:6">
      <c r="E2472">
        <v>0</v>
      </c>
      <c r="F2472">
        <v>111502</v>
      </c>
    </row>
    <row r="2473" spans="5:6">
      <c r="E2473">
        <v>0</v>
      </c>
      <c r="F2473">
        <v>111503</v>
      </c>
    </row>
    <row r="2474" spans="5:6">
      <c r="E2474">
        <v>0</v>
      </c>
      <c r="F2474">
        <v>111504</v>
      </c>
    </row>
    <row r="2475" spans="5:6">
      <c r="E2475">
        <v>0</v>
      </c>
      <c r="F2475">
        <v>111505</v>
      </c>
    </row>
    <row r="2476" spans="5:6">
      <c r="E2476">
        <v>0</v>
      </c>
      <c r="F2476">
        <v>111506</v>
      </c>
    </row>
    <row r="2477" spans="5:6">
      <c r="E2477">
        <v>0</v>
      </c>
      <c r="F2477">
        <v>111507</v>
      </c>
    </row>
    <row r="2478" spans="5:6">
      <c r="E2478">
        <v>0</v>
      </c>
      <c r="F2478">
        <v>111508</v>
      </c>
    </row>
    <row r="2479" spans="5:6">
      <c r="E2479">
        <v>0</v>
      </c>
      <c r="F2479">
        <v>111509</v>
      </c>
    </row>
    <row r="2480" spans="5:6">
      <c r="E2480">
        <v>0</v>
      </c>
      <c r="F2480">
        <v>111510</v>
      </c>
    </row>
    <row r="2481" spans="5:6">
      <c r="E2481">
        <v>0</v>
      </c>
      <c r="F2481">
        <v>111511</v>
      </c>
    </row>
    <row r="2482" spans="5:6">
      <c r="E2482">
        <v>0</v>
      </c>
      <c r="F2482">
        <v>111512</v>
      </c>
    </row>
    <row r="2483" spans="5:6">
      <c r="E2483">
        <v>0</v>
      </c>
      <c r="F2483">
        <v>111513</v>
      </c>
    </row>
    <row r="2484" spans="5:6">
      <c r="E2484">
        <v>0</v>
      </c>
      <c r="F2484">
        <v>111514</v>
      </c>
    </row>
    <row r="2485" spans="5:6">
      <c r="E2485">
        <v>0</v>
      </c>
      <c r="F2485">
        <v>111515</v>
      </c>
    </row>
    <row r="2486" spans="5:6">
      <c r="E2486">
        <v>0</v>
      </c>
      <c r="F2486">
        <v>111516</v>
      </c>
    </row>
    <row r="2487" spans="5:6">
      <c r="E2487">
        <v>0</v>
      </c>
      <c r="F2487">
        <v>111517</v>
      </c>
    </row>
    <row r="2488" spans="5:6">
      <c r="E2488">
        <v>0</v>
      </c>
      <c r="F2488">
        <v>111518</v>
      </c>
    </row>
    <row r="2489" spans="5:6">
      <c r="E2489">
        <v>0</v>
      </c>
      <c r="F2489">
        <v>111519</v>
      </c>
    </row>
    <row r="2490" spans="5:6">
      <c r="E2490">
        <v>0</v>
      </c>
      <c r="F2490">
        <v>111520</v>
      </c>
    </row>
    <row r="2491" spans="5:6">
      <c r="E2491">
        <v>14933138.550000001</v>
      </c>
      <c r="F2491">
        <v>111521</v>
      </c>
    </row>
    <row r="2492" spans="5:6">
      <c r="E2492">
        <v>0</v>
      </c>
      <c r="F2492">
        <v>111522</v>
      </c>
    </row>
    <row r="2493" spans="5:6">
      <c r="E2493">
        <v>0</v>
      </c>
      <c r="F2493">
        <v>111523</v>
      </c>
    </row>
    <row r="2494" spans="5:6">
      <c r="E2494">
        <v>0</v>
      </c>
      <c r="F2494">
        <v>111524</v>
      </c>
    </row>
    <row r="2495" spans="5:6">
      <c r="E2495">
        <v>0</v>
      </c>
      <c r="F2495">
        <v>111525</v>
      </c>
    </row>
    <row r="2496" spans="5:6">
      <c r="E2496">
        <v>0</v>
      </c>
      <c r="F2496">
        <v>111526</v>
      </c>
    </row>
    <row r="2497" spans="5:6">
      <c r="E2497">
        <v>0</v>
      </c>
      <c r="F2497">
        <v>111527</v>
      </c>
    </row>
    <row r="2498" spans="5:6">
      <c r="E2498">
        <v>0</v>
      </c>
      <c r="F2498">
        <v>111528</v>
      </c>
    </row>
    <row r="2499" spans="5:6">
      <c r="E2499">
        <v>0</v>
      </c>
      <c r="F2499">
        <v>111529</v>
      </c>
    </row>
    <row r="2500" spans="5:6">
      <c r="E2500">
        <v>0</v>
      </c>
      <c r="F2500">
        <v>111530</v>
      </c>
    </row>
    <row r="2501" spans="5:6">
      <c r="E2501">
        <v>0</v>
      </c>
      <c r="F2501">
        <v>111531</v>
      </c>
    </row>
    <row r="2502" spans="5:6">
      <c r="E2502">
        <v>0</v>
      </c>
      <c r="F2502">
        <v>111532</v>
      </c>
    </row>
    <row r="2503" spans="5:6">
      <c r="E2503">
        <v>0</v>
      </c>
      <c r="F2503">
        <v>111533</v>
      </c>
    </row>
    <row r="2504" spans="5:6">
      <c r="E2504">
        <v>0</v>
      </c>
      <c r="F2504">
        <v>111534</v>
      </c>
    </row>
    <row r="2505" spans="5:6">
      <c r="E2505">
        <v>0</v>
      </c>
      <c r="F2505">
        <v>111535</v>
      </c>
    </row>
    <row r="2506" spans="5:6">
      <c r="E2506">
        <v>0</v>
      </c>
      <c r="F2506">
        <v>111536</v>
      </c>
    </row>
    <row r="2507" spans="5:6">
      <c r="E2507">
        <v>0</v>
      </c>
      <c r="F2507">
        <v>111537</v>
      </c>
    </row>
    <row r="2508" spans="5:6">
      <c r="E2508">
        <v>0</v>
      </c>
      <c r="F2508">
        <v>111538</v>
      </c>
    </row>
    <row r="2509" spans="5:6">
      <c r="E2509">
        <v>0</v>
      </c>
      <c r="F2509">
        <v>111539</v>
      </c>
    </row>
    <row r="2510" spans="5:6">
      <c r="E2510">
        <v>0</v>
      </c>
      <c r="F2510">
        <v>111540</v>
      </c>
    </row>
    <row r="2511" spans="5:6">
      <c r="E2511">
        <v>0</v>
      </c>
      <c r="F2511">
        <v>111541</v>
      </c>
    </row>
    <row r="2512" spans="5:6">
      <c r="E2512">
        <v>0</v>
      </c>
      <c r="F2512">
        <v>111542</v>
      </c>
    </row>
    <row r="2513" spans="5:6">
      <c r="E2513">
        <v>0</v>
      </c>
      <c r="F2513">
        <v>111543</v>
      </c>
    </row>
    <row r="2514" spans="5:6">
      <c r="E2514">
        <v>0</v>
      </c>
      <c r="F2514">
        <v>111544</v>
      </c>
    </row>
    <row r="2515" spans="5:6">
      <c r="E2515">
        <v>0</v>
      </c>
      <c r="F2515">
        <v>111545</v>
      </c>
    </row>
    <row r="2516" spans="5:6">
      <c r="E2516">
        <v>0</v>
      </c>
      <c r="F2516">
        <v>111546</v>
      </c>
    </row>
    <row r="2517" spans="5:6">
      <c r="E2517">
        <v>0</v>
      </c>
      <c r="F2517">
        <v>111547</v>
      </c>
    </row>
    <row r="2518" spans="5:6">
      <c r="E2518">
        <v>0</v>
      </c>
      <c r="F2518">
        <v>111548</v>
      </c>
    </row>
    <row r="2519" spans="5:6">
      <c r="E2519">
        <v>0</v>
      </c>
      <c r="F2519">
        <v>111549</v>
      </c>
    </row>
    <row r="2520" spans="5:6">
      <c r="E2520">
        <v>0</v>
      </c>
      <c r="F2520">
        <v>111550</v>
      </c>
    </row>
    <row r="2521" spans="5:6">
      <c r="E2521">
        <v>0</v>
      </c>
      <c r="F2521">
        <v>111551</v>
      </c>
    </row>
    <row r="2522" spans="5:6">
      <c r="E2522">
        <v>0</v>
      </c>
      <c r="F2522">
        <v>111552</v>
      </c>
    </row>
    <row r="2523" spans="5:6">
      <c r="E2523">
        <v>0</v>
      </c>
      <c r="F2523">
        <v>111553</v>
      </c>
    </row>
    <row r="2524" spans="5:6">
      <c r="E2524">
        <v>0</v>
      </c>
      <c r="F2524">
        <v>111554</v>
      </c>
    </row>
    <row r="2525" spans="5:6">
      <c r="E2525">
        <v>0</v>
      </c>
      <c r="F2525">
        <v>111555</v>
      </c>
    </row>
    <row r="2526" spans="5:6">
      <c r="E2526">
        <v>0</v>
      </c>
      <c r="F2526">
        <v>111556</v>
      </c>
    </row>
    <row r="2527" spans="5:6">
      <c r="E2527">
        <v>0</v>
      </c>
      <c r="F2527">
        <v>111557</v>
      </c>
    </row>
    <row r="2528" spans="5:6">
      <c r="E2528">
        <v>0</v>
      </c>
      <c r="F2528">
        <v>111558</v>
      </c>
    </row>
    <row r="2529" spans="5:6">
      <c r="E2529">
        <v>0</v>
      </c>
      <c r="F2529">
        <v>111559</v>
      </c>
    </row>
    <row r="2530" spans="5:6">
      <c r="E2530">
        <v>0</v>
      </c>
      <c r="F2530">
        <v>111560</v>
      </c>
    </row>
    <row r="2531" spans="5:6">
      <c r="E2531">
        <v>0</v>
      </c>
      <c r="F2531">
        <v>111561</v>
      </c>
    </row>
    <row r="2532" spans="5:6">
      <c r="E2532">
        <v>0</v>
      </c>
      <c r="F2532">
        <v>111562</v>
      </c>
    </row>
    <row r="2533" spans="5:6">
      <c r="E2533">
        <v>0</v>
      </c>
      <c r="F2533">
        <v>111563</v>
      </c>
    </row>
    <row r="2534" spans="5:6">
      <c r="E2534">
        <v>0</v>
      </c>
      <c r="F2534">
        <v>111564</v>
      </c>
    </row>
    <row r="2535" spans="5:6">
      <c r="E2535">
        <v>0</v>
      </c>
      <c r="F2535">
        <v>111565</v>
      </c>
    </row>
    <row r="2536" spans="5:6">
      <c r="E2536">
        <v>0</v>
      </c>
      <c r="F2536">
        <v>111566</v>
      </c>
    </row>
    <row r="2537" spans="5:6">
      <c r="E2537">
        <v>0</v>
      </c>
      <c r="F2537">
        <v>111567</v>
      </c>
    </row>
    <row r="2538" spans="5:6">
      <c r="E2538">
        <v>0</v>
      </c>
      <c r="F2538">
        <v>111568</v>
      </c>
    </row>
    <row r="2539" spans="5:6">
      <c r="E2539">
        <v>0</v>
      </c>
      <c r="F2539">
        <v>111569</v>
      </c>
    </row>
    <row r="2540" spans="5:6">
      <c r="E2540">
        <v>0</v>
      </c>
      <c r="F2540">
        <v>111570</v>
      </c>
    </row>
    <row r="2541" spans="5:6">
      <c r="E2541">
        <v>0</v>
      </c>
      <c r="F2541">
        <v>111571</v>
      </c>
    </row>
    <row r="2542" spans="5:6">
      <c r="E2542">
        <v>0</v>
      </c>
      <c r="F2542">
        <v>111572</v>
      </c>
    </row>
    <row r="2543" spans="5:6">
      <c r="E2543">
        <v>0</v>
      </c>
      <c r="F2543">
        <v>111573</v>
      </c>
    </row>
    <row r="2544" spans="5:6">
      <c r="E2544">
        <v>0</v>
      </c>
      <c r="F2544">
        <v>111574</v>
      </c>
    </row>
    <row r="2545" spans="5:6">
      <c r="E2545">
        <v>0</v>
      </c>
      <c r="F2545">
        <v>111575</v>
      </c>
    </row>
    <row r="2546" spans="5:6">
      <c r="E2546">
        <v>0</v>
      </c>
      <c r="F2546">
        <v>111576</v>
      </c>
    </row>
    <row r="2547" spans="5:6">
      <c r="E2547">
        <v>0</v>
      </c>
      <c r="F2547">
        <v>111577</v>
      </c>
    </row>
    <row r="2548" spans="5:6">
      <c r="E2548">
        <v>0</v>
      </c>
      <c r="F2548">
        <v>111578</v>
      </c>
    </row>
    <row r="2549" spans="5:6">
      <c r="E2549">
        <v>0</v>
      </c>
      <c r="F2549">
        <v>111579</v>
      </c>
    </row>
    <row r="2550" spans="5:6">
      <c r="E2550">
        <v>0</v>
      </c>
      <c r="F2550">
        <v>111580</v>
      </c>
    </row>
    <row r="2551" spans="5:6">
      <c r="E2551">
        <v>0</v>
      </c>
      <c r="F2551">
        <v>111581</v>
      </c>
    </row>
    <row r="2552" spans="5:6">
      <c r="E2552">
        <v>0</v>
      </c>
      <c r="F2552">
        <v>111582</v>
      </c>
    </row>
    <row r="2553" spans="5:6">
      <c r="E2553">
        <v>0</v>
      </c>
      <c r="F2553">
        <v>111583</v>
      </c>
    </row>
    <row r="2554" spans="5:6">
      <c r="E2554">
        <v>0</v>
      </c>
      <c r="F2554">
        <v>111584</v>
      </c>
    </row>
    <row r="2555" spans="5:6">
      <c r="E2555">
        <v>0</v>
      </c>
      <c r="F2555">
        <v>111585</v>
      </c>
    </row>
    <row r="2556" spans="5:6">
      <c r="E2556">
        <v>0</v>
      </c>
      <c r="F2556">
        <v>111586</v>
      </c>
    </row>
    <row r="2557" spans="5:6">
      <c r="E2557">
        <v>0</v>
      </c>
      <c r="F2557">
        <v>111587</v>
      </c>
    </row>
    <row r="2558" spans="5:6">
      <c r="E2558">
        <v>0</v>
      </c>
      <c r="F2558">
        <v>111588</v>
      </c>
    </row>
    <row r="2559" spans="5:6">
      <c r="E2559">
        <v>0</v>
      </c>
      <c r="F2559">
        <v>111589</v>
      </c>
    </row>
    <row r="2560" spans="5:6">
      <c r="E2560">
        <v>0</v>
      </c>
      <c r="F2560">
        <v>111590</v>
      </c>
    </row>
    <row r="2561" spans="5:6">
      <c r="E2561">
        <v>0</v>
      </c>
      <c r="F2561">
        <v>111591</v>
      </c>
    </row>
    <row r="2562" spans="5:6">
      <c r="E2562">
        <v>0</v>
      </c>
      <c r="F2562">
        <v>111592</v>
      </c>
    </row>
    <row r="2563" spans="5:6">
      <c r="E2563">
        <v>0</v>
      </c>
      <c r="F2563">
        <v>111593</v>
      </c>
    </row>
    <row r="2564" spans="5:6">
      <c r="E2564">
        <v>0</v>
      </c>
      <c r="F2564">
        <v>111594</v>
      </c>
    </row>
    <row r="2565" spans="5:6">
      <c r="E2565">
        <v>0</v>
      </c>
      <c r="F2565">
        <v>111595</v>
      </c>
    </row>
    <row r="2566" spans="5:6">
      <c r="E2566">
        <v>0</v>
      </c>
      <c r="F2566">
        <v>111596</v>
      </c>
    </row>
    <row r="2567" spans="5:6">
      <c r="E2567">
        <v>0</v>
      </c>
      <c r="F2567">
        <v>111597</v>
      </c>
    </row>
    <row r="2568" spans="5:6">
      <c r="E2568">
        <v>0</v>
      </c>
      <c r="F2568">
        <v>111598</v>
      </c>
    </row>
    <row r="2569" spans="5:6">
      <c r="E2569">
        <v>0</v>
      </c>
      <c r="F2569">
        <v>111599</v>
      </c>
    </row>
    <row r="2570" spans="5:6">
      <c r="E2570">
        <v>0</v>
      </c>
      <c r="F2570">
        <v>111600</v>
      </c>
    </row>
    <row r="2571" spans="5:6">
      <c r="E2571">
        <v>0</v>
      </c>
      <c r="F2571">
        <v>111601</v>
      </c>
    </row>
    <row r="2572" spans="5:6">
      <c r="E2572">
        <v>0</v>
      </c>
      <c r="F2572">
        <v>111602</v>
      </c>
    </row>
    <row r="2573" spans="5:6">
      <c r="E2573">
        <v>0</v>
      </c>
      <c r="F2573">
        <v>111603</v>
      </c>
    </row>
    <row r="2574" spans="5:6">
      <c r="E2574">
        <v>0</v>
      </c>
      <c r="F2574">
        <v>111604</v>
      </c>
    </row>
    <row r="2575" spans="5:6">
      <c r="E2575">
        <v>0</v>
      </c>
      <c r="F2575">
        <v>111605</v>
      </c>
    </row>
    <row r="2576" spans="5:6">
      <c r="E2576">
        <v>0</v>
      </c>
      <c r="F2576">
        <v>111606</v>
      </c>
    </row>
    <row r="2577" spans="5:6">
      <c r="E2577">
        <v>0</v>
      </c>
      <c r="F2577">
        <v>111607</v>
      </c>
    </row>
    <row r="2578" spans="5:6">
      <c r="E2578">
        <v>0</v>
      </c>
      <c r="F2578">
        <v>111608</v>
      </c>
    </row>
    <row r="2579" spans="5:6">
      <c r="E2579">
        <v>0</v>
      </c>
      <c r="F2579">
        <v>111609</v>
      </c>
    </row>
    <row r="2580" spans="5:6">
      <c r="E2580">
        <v>0</v>
      </c>
      <c r="F2580">
        <v>111610</v>
      </c>
    </row>
    <row r="2581" spans="5:6">
      <c r="E2581">
        <v>0</v>
      </c>
      <c r="F2581">
        <v>111611</v>
      </c>
    </row>
    <row r="2582" spans="5:6">
      <c r="E2582">
        <v>0</v>
      </c>
      <c r="F2582">
        <v>111612</v>
      </c>
    </row>
    <row r="2583" spans="5:6">
      <c r="E2583">
        <v>0</v>
      </c>
      <c r="F2583">
        <v>111613</v>
      </c>
    </row>
    <row r="2584" spans="5:6">
      <c r="E2584">
        <v>0</v>
      </c>
      <c r="F2584">
        <v>111614</v>
      </c>
    </row>
    <row r="2585" spans="5:6">
      <c r="E2585">
        <v>0</v>
      </c>
      <c r="F2585">
        <v>111615</v>
      </c>
    </row>
    <row r="2586" spans="5:6">
      <c r="E2586">
        <v>0</v>
      </c>
      <c r="F2586">
        <v>111616</v>
      </c>
    </row>
    <row r="2587" spans="5:6">
      <c r="E2587">
        <v>0</v>
      </c>
      <c r="F2587">
        <v>111617</v>
      </c>
    </row>
    <row r="2588" spans="5:6">
      <c r="E2588">
        <v>0</v>
      </c>
      <c r="F2588">
        <v>111618</v>
      </c>
    </row>
    <row r="2589" spans="5:6">
      <c r="E2589">
        <v>0</v>
      </c>
      <c r="F2589">
        <v>111619</v>
      </c>
    </row>
    <row r="2590" spans="5:6">
      <c r="E2590">
        <v>0</v>
      </c>
      <c r="F2590">
        <v>111620</v>
      </c>
    </row>
    <row r="2591" spans="5:6">
      <c r="E2591">
        <v>0</v>
      </c>
      <c r="F2591">
        <v>111621</v>
      </c>
    </row>
    <row r="2592" spans="5:6">
      <c r="E2592">
        <v>0</v>
      </c>
      <c r="F2592">
        <v>111622</v>
      </c>
    </row>
    <row r="2593" spans="5:6">
      <c r="E2593">
        <v>0</v>
      </c>
      <c r="F2593">
        <v>111623</v>
      </c>
    </row>
    <row r="2594" spans="5:6">
      <c r="E2594">
        <v>0</v>
      </c>
      <c r="F2594">
        <v>111624</v>
      </c>
    </row>
    <row r="2595" spans="5:6">
      <c r="E2595">
        <v>0</v>
      </c>
      <c r="F2595">
        <v>111625</v>
      </c>
    </row>
    <row r="2596" spans="5:6">
      <c r="E2596">
        <v>0</v>
      </c>
      <c r="F2596">
        <v>111626</v>
      </c>
    </row>
    <row r="2597" spans="5:6">
      <c r="E2597">
        <v>0</v>
      </c>
      <c r="F2597">
        <v>111627</v>
      </c>
    </row>
    <row r="2598" spans="5:6">
      <c r="E2598">
        <v>0</v>
      </c>
      <c r="F2598">
        <v>111628</v>
      </c>
    </row>
    <row r="2599" spans="5:6">
      <c r="E2599">
        <v>0</v>
      </c>
      <c r="F2599">
        <v>111629</v>
      </c>
    </row>
    <row r="2600" spans="5:6">
      <c r="E2600">
        <v>0</v>
      </c>
      <c r="F2600">
        <v>111630</v>
      </c>
    </row>
    <row r="2601" spans="5:6">
      <c r="E2601">
        <v>0</v>
      </c>
      <c r="F2601">
        <v>111631</v>
      </c>
    </row>
    <row r="2602" spans="5:6">
      <c r="E2602">
        <v>0</v>
      </c>
      <c r="F2602">
        <v>111632</v>
      </c>
    </row>
    <row r="2603" spans="5:6">
      <c r="E2603">
        <v>0</v>
      </c>
      <c r="F2603">
        <v>111633</v>
      </c>
    </row>
    <row r="2604" spans="5:6">
      <c r="E2604">
        <v>0</v>
      </c>
      <c r="F2604">
        <v>111634</v>
      </c>
    </row>
    <row r="2605" spans="5:6">
      <c r="E2605">
        <v>0</v>
      </c>
      <c r="F2605">
        <v>111635</v>
      </c>
    </row>
    <row r="2606" spans="5:6">
      <c r="E2606">
        <v>0</v>
      </c>
      <c r="F2606">
        <v>111636</v>
      </c>
    </row>
    <row r="2607" spans="5:6">
      <c r="E2607">
        <v>0</v>
      </c>
      <c r="F2607">
        <v>111637</v>
      </c>
    </row>
    <row r="2608" spans="5:6">
      <c r="E2608">
        <v>0</v>
      </c>
      <c r="F2608">
        <v>111638</v>
      </c>
    </row>
    <row r="2609" spans="5:6">
      <c r="E2609">
        <v>0</v>
      </c>
      <c r="F2609">
        <v>111639</v>
      </c>
    </row>
    <row r="2610" spans="5:6">
      <c r="E2610">
        <v>0</v>
      </c>
      <c r="F2610">
        <v>111640</v>
      </c>
    </row>
    <row r="2611" spans="5:6">
      <c r="E2611">
        <v>0</v>
      </c>
      <c r="F2611">
        <v>111641</v>
      </c>
    </row>
    <row r="2612" spans="5:6">
      <c r="E2612">
        <v>0</v>
      </c>
      <c r="F2612">
        <v>111642</v>
      </c>
    </row>
    <row r="2613" spans="5:6">
      <c r="E2613">
        <v>0</v>
      </c>
      <c r="F2613">
        <v>111643</v>
      </c>
    </row>
    <row r="2614" spans="5:6">
      <c r="E2614">
        <v>0</v>
      </c>
      <c r="F2614">
        <v>111644</v>
      </c>
    </row>
    <row r="2615" spans="5:6">
      <c r="E2615">
        <v>0</v>
      </c>
      <c r="F2615">
        <v>111645</v>
      </c>
    </row>
    <row r="2616" spans="5:6">
      <c r="E2616">
        <v>0</v>
      </c>
      <c r="F2616">
        <v>111646</v>
      </c>
    </row>
    <row r="2617" spans="5:6">
      <c r="E2617">
        <v>0</v>
      </c>
      <c r="F2617">
        <v>111647</v>
      </c>
    </row>
    <row r="2618" spans="5:6">
      <c r="E2618">
        <v>0</v>
      </c>
      <c r="F2618">
        <v>111648</v>
      </c>
    </row>
    <row r="2619" spans="5:6">
      <c r="E2619">
        <v>0</v>
      </c>
      <c r="F2619">
        <v>111649</v>
      </c>
    </row>
    <row r="2620" spans="5:6">
      <c r="E2620">
        <v>0</v>
      </c>
      <c r="F2620">
        <v>111650</v>
      </c>
    </row>
    <row r="2621" spans="5:6">
      <c r="E2621">
        <v>0</v>
      </c>
      <c r="F2621">
        <v>111651</v>
      </c>
    </row>
    <row r="2622" spans="5:6">
      <c r="E2622">
        <v>0</v>
      </c>
      <c r="F2622">
        <v>111652</v>
      </c>
    </row>
    <row r="2623" spans="5:6">
      <c r="E2623">
        <v>0</v>
      </c>
      <c r="F2623">
        <v>111653</v>
      </c>
    </row>
    <row r="2624" spans="5:6">
      <c r="E2624">
        <v>0</v>
      </c>
      <c r="F2624">
        <v>111654</v>
      </c>
    </row>
    <row r="2625" spans="5:6">
      <c r="E2625">
        <v>0</v>
      </c>
      <c r="F2625">
        <v>111655</v>
      </c>
    </row>
    <row r="2626" spans="5:6">
      <c r="E2626">
        <v>0</v>
      </c>
      <c r="F2626">
        <v>111656</v>
      </c>
    </row>
    <row r="2627" spans="5:6">
      <c r="E2627">
        <v>0</v>
      </c>
      <c r="F2627">
        <v>111657</v>
      </c>
    </row>
    <row r="2628" spans="5:6">
      <c r="E2628">
        <v>0</v>
      </c>
      <c r="F2628">
        <v>111658</v>
      </c>
    </row>
    <row r="2629" spans="5:6">
      <c r="E2629">
        <v>0</v>
      </c>
      <c r="F2629">
        <v>111659</v>
      </c>
    </row>
    <row r="2630" spans="5:6">
      <c r="E2630">
        <v>0</v>
      </c>
      <c r="F2630">
        <v>111660</v>
      </c>
    </row>
    <row r="2631" spans="5:6">
      <c r="E2631">
        <v>0</v>
      </c>
      <c r="F2631">
        <v>111661</v>
      </c>
    </row>
    <row r="2632" spans="5:6">
      <c r="E2632">
        <v>0</v>
      </c>
      <c r="F2632">
        <v>111662</v>
      </c>
    </row>
    <row r="2633" spans="5:6">
      <c r="E2633">
        <v>0</v>
      </c>
      <c r="F2633">
        <v>111663</v>
      </c>
    </row>
    <row r="2634" spans="5:6">
      <c r="E2634">
        <v>0</v>
      </c>
      <c r="F2634">
        <v>111664</v>
      </c>
    </row>
    <row r="2635" spans="5:6">
      <c r="E2635">
        <v>0</v>
      </c>
      <c r="F2635">
        <v>111665</v>
      </c>
    </row>
    <row r="2636" spans="5:6">
      <c r="E2636">
        <v>0</v>
      </c>
      <c r="F2636">
        <v>111666</v>
      </c>
    </row>
    <row r="2637" spans="5:6">
      <c r="E2637">
        <v>0</v>
      </c>
      <c r="F2637">
        <v>111667</v>
      </c>
    </row>
    <row r="2638" spans="5:6">
      <c r="E2638">
        <v>0</v>
      </c>
      <c r="F2638">
        <v>111668</v>
      </c>
    </row>
    <row r="2639" spans="5:6">
      <c r="E2639">
        <v>0</v>
      </c>
      <c r="F2639">
        <v>111669</v>
      </c>
    </row>
    <row r="2640" spans="5:6">
      <c r="E2640">
        <v>0</v>
      </c>
      <c r="F2640">
        <v>111670</v>
      </c>
    </row>
    <row r="2641" spans="5:6">
      <c r="E2641">
        <v>0</v>
      </c>
      <c r="F2641">
        <v>111671</v>
      </c>
    </row>
    <row r="2642" spans="5:6">
      <c r="E2642">
        <v>0</v>
      </c>
      <c r="F2642">
        <v>111672</v>
      </c>
    </row>
    <row r="2643" spans="5:6">
      <c r="E2643">
        <v>0</v>
      </c>
      <c r="F2643">
        <v>111673</v>
      </c>
    </row>
    <row r="2644" spans="5:6">
      <c r="E2644">
        <v>0</v>
      </c>
      <c r="F2644">
        <v>111674</v>
      </c>
    </row>
    <row r="2645" spans="5:6">
      <c r="E2645">
        <v>0</v>
      </c>
      <c r="F2645">
        <v>111675</v>
      </c>
    </row>
    <row r="2646" spans="5:6">
      <c r="E2646">
        <v>0</v>
      </c>
      <c r="F2646">
        <v>111676</v>
      </c>
    </row>
    <row r="2647" spans="5:6">
      <c r="E2647">
        <v>0</v>
      </c>
      <c r="F2647">
        <v>111677</v>
      </c>
    </row>
    <row r="2648" spans="5:6">
      <c r="E2648">
        <v>0</v>
      </c>
      <c r="F2648">
        <v>111678</v>
      </c>
    </row>
    <row r="2649" spans="5:6">
      <c r="E2649">
        <v>0</v>
      </c>
      <c r="F2649">
        <v>111679</v>
      </c>
    </row>
    <row r="2650" spans="5:6">
      <c r="E2650">
        <v>0</v>
      </c>
      <c r="F2650">
        <v>111680</v>
      </c>
    </row>
    <row r="2651" spans="5:6">
      <c r="E2651">
        <v>0</v>
      </c>
      <c r="F2651">
        <v>111681</v>
      </c>
    </row>
    <row r="2652" spans="5:6">
      <c r="E2652">
        <v>0</v>
      </c>
      <c r="F2652">
        <v>111682</v>
      </c>
    </row>
    <row r="2653" spans="5:6">
      <c r="E2653">
        <v>0</v>
      </c>
      <c r="F2653">
        <v>111683</v>
      </c>
    </row>
    <row r="2654" spans="5:6">
      <c r="E2654">
        <v>0</v>
      </c>
      <c r="F2654">
        <v>111684</v>
      </c>
    </row>
    <row r="2655" spans="5:6">
      <c r="E2655">
        <v>0</v>
      </c>
      <c r="F2655">
        <v>111685</v>
      </c>
    </row>
    <row r="2656" spans="5:6">
      <c r="E2656">
        <v>0</v>
      </c>
      <c r="F2656">
        <v>111686</v>
      </c>
    </row>
    <row r="2657" spans="5:6">
      <c r="E2657">
        <v>0</v>
      </c>
      <c r="F2657">
        <v>111687</v>
      </c>
    </row>
    <row r="2658" spans="5:6">
      <c r="E2658">
        <v>0</v>
      </c>
      <c r="F2658">
        <v>111688</v>
      </c>
    </row>
    <row r="2659" spans="5:6">
      <c r="E2659">
        <v>0</v>
      </c>
      <c r="F2659">
        <v>111689</v>
      </c>
    </row>
    <row r="2660" spans="5:6">
      <c r="E2660">
        <v>0</v>
      </c>
      <c r="F2660">
        <v>111690</v>
      </c>
    </row>
    <row r="2661" spans="5:6">
      <c r="E2661">
        <v>0</v>
      </c>
      <c r="F2661">
        <v>111691</v>
      </c>
    </row>
    <row r="2662" spans="5:6">
      <c r="E2662">
        <v>0</v>
      </c>
      <c r="F2662">
        <v>111692</v>
      </c>
    </row>
    <row r="2663" spans="5:6">
      <c r="E2663">
        <v>0</v>
      </c>
      <c r="F2663">
        <v>111693</v>
      </c>
    </row>
    <row r="2664" spans="5:6">
      <c r="E2664">
        <v>0</v>
      </c>
      <c r="F2664">
        <v>111694</v>
      </c>
    </row>
    <row r="2665" spans="5:6">
      <c r="E2665">
        <v>0</v>
      </c>
      <c r="F2665">
        <v>111695</v>
      </c>
    </row>
    <row r="2666" spans="5:6">
      <c r="E2666">
        <v>0</v>
      </c>
      <c r="F2666">
        <v>111696</v>
      </c>
    </row>
    <row r="2667" spans="5:6">
      <c r="E2667">
        <v>0</v>
      </c>
      <c r="F2667">
        <v>111697</v>
      </c>
    </row>
    <row r="2668" spans="5:6">
      <c r="E2668">
        <v>0</v>
      </c>
      <c r="F2668">
        <v>111698</v>
      </c>
    </row>
    <row r="2669" spans="5:6">
      <c r="E2669">
        <v>0</v>
      </c>
      <c r="F2669">
        <v>111699</v>
      </c>
    </row>
    <row r="2670" spans="5:6">
      <c r="E2670">
        <v>0</v>
      </c>
      <c r="F2670">
        <v>111700</v>
      </c>
    </row>
    <row r="2671" spans="5:6">
      <c r="E2671">
        <v>0</v>
      </c>
      <c r="F2671">
        <v>111701</v>
      </c>
    </row>
    <row r="2672" spans="5:6">
      <c r="E2672">
        <v>0</v>
      </c>
      <c r="F2672">
        <v>111702</v>
      </c>
    </row>
    <row r="2673" spans="5:6">
      <c r="E2673">
        <v>0</v>
      </c>
      <c r="F2673">
        <v>111703</v>
      </c>
    </row>
    <row r="2674" spans="5:6">
      <c r="E2674">
        <v>0</v>
      </c>
      <c r="F2674">
        <v>111704</v>
      </c>
    </row>
    <row r="2675" spans="5:6">
      <c r="E2675">
        <v>0</v>
      </c>
      <c r="F2675">
        <v>111705</v>
      </c>
    </row>
    <row r="2676" spans="5:6">
      <c r="E2676">
        <v>0</v>
      </c>
      <c r="F2676">
        <v>111706</v>
      </c>
    </row>
    <row r="2677" spans="5:6">
      <c r="E2677">
        <v>0</v>
      </c>
      <c r="F2677">
        <v>111707</v>
      </c>
    </row>
    <row r="2678" spans="5:6">
      <c r="E2678">
        <v>0</v>
      </c>
      <c r="F2678">
        <v>111708</v>
      </c>
    </row>
    <row r="2679" spans="5:6">
      <c r="E2679">
        <v>0</v>
      </c>
      <c r="F2679">
        <v>111709</v>
      </c>
    </row>
    <row r="2680" spans="5:6">
      <c r="E2680">
        <v>0</v>
      </c>
      <c r="F2680">
        <v>111710</v>
      </c>
    </row>
    <row r="2681" spans="5:6">
      <c r="E2681">
        <v>0</v>
      </c>
      <c r="F2681">
        <v>111711</v>
      </c>
    </row>
    <row r="2682" spans="5:6">
      <c r="E2682">
        <v>0</v>
      </c>
      <c r="F2682">
        <v>111712</v>
      </c>
    </row>
    <row r="2683" spans="5:6">
      <c r="E2683">
        <v>0</v>
      </c>
      <c r="F2683">
        <v>111713</v>
      </c>
    </row>
    <row r="2684" spans="5:6">
      <c r="E2684">
        <v>0</v>
      </c>
      <c r="F2684">
        <v>111714</v>
      </c>
    </row>
    <row r="2685" spans="5:6">
      <c r="E2685">
        <v>0</v>
      </c>
      <c r="F2685">
        <v>111715</v>
      </c>
    </row>
    <row r="2686" spans="5:6">
      <c r="E2686">
        <v>0</v>
      </c>
      <c r="F2686">
        <v>111716</v>
      </c>
    </row>
    <row r="2687" spans="5:6">
      <c r="E2687">
        <v>0</v>
      </c>
      <c r="F2687">
        <v>111717</v>
      </c>
    </row>
    <row r="2688" spans="5:6">
      <c r="E2688">
        <v>0</v>
      </c>
      <c r="F2688">
        <v>111718</v>
      </c>
    </row>
    <row r="2689" spans="5:6">
      <c r="E2689">
        <v>0</v>
      </c>
      <c r="F2689">
        <v>111719</v>
      </c>
    </row>
    <row r="2690" spans="5:6">
      <c r="E2690">
        <v>0</v>
      </c>
      <c r="F2690">
        <v>111720</v>
      </c>
    </row>
    <row r="2691" spans="5:6">
      <c r="E2691">
        <v>0</v>
      </c>
      <c r="F2691">
        <v>111721</v>
      </c>
    </row>
    <row r="2692" spans="5:6">
      <c r="E2692">
        <v>0</v>
      </c>
      <c r="F2692">
        <v>111722</v>
      </c>
    </row>
    <row r="2693" spans="5:6">
      <c r="E2693">
        <v>0</v>
      </c>
      <c r="F2693">
        <v>111723</v>
      </c>
    </row>
    <row r="2694" spans="5:6">
      <c r="E2694">
        <v>0</v>
      </c>
      <c r="F2694">
        <v>111724</v>
      </c>
    </row>
    <row r="2695" spans="5:6">
      <c r="E2695">
        <v>0</v>
      </c>
      <c r="F2695">
        <v>111725</v>
      </c>
    </row>
    <row r="2696" spans="5:6">
      <c r="E2696">
        <v>0</v>
      </c>
      <c r="F2696">
        <v>111726</v>
      </c>
    </row>
    <row r="2697" spans="5:6">
      <c r="E2697">
        <v>0</v>
      </c>
      <c r="F2697">
        <v>111727</v>
      </c>
    </row>
    <row r="2698" spans="5:6">
      <c r="E2698">
        <v>0</v>
      </c>
      <c r="F2698">
        <v>111728</v>
      </c>
    </row>
    <row r="2699" spans="5:6">
      <c r="E2699">
        <v>0</v>
      </c>
      <c r="F2699">
        <v>111729</v>
      </c>
    </row>
    <row r="2700" spans="5:6">
      <c r="E2700">
        <v>0</v>
      </c>
      <c r="F2700">
        <v>111730</v>
      </c>
    </row>
    <row r="2701" spans="5:6">
      <c r="E2701">
        <v>0</v>
      </c>
      <c r="F2701">
        <v>111731</v>
      </c>
    </row>
    <row r="2702" spans="5:6">
      <c r="E2702">
        <v>0</v>
      </c>
      <c r="F2702">
        <v>111732</v>
      </c>
    </row>
    <row r="2703" spans="5:6">
      <c r="E2703">
        <v>0</v>
      </c>
      <c r="F2703">
        <v>111733</v>
      </c>
    </row>
    <row r="2704" spans="5:6">
      <c r="E2704">
        <v>0</v>
      </c>
      <c r="F2704">
        <v>111734</v>
      </c>
    </row>
    <row r="2705" spans="5:6">
      <c r="E2705">
        <v>0</v>
      </c>
      <c r="F2705">
        <v>111735</v>
      </c>
    </row>
    <row r="2706" spans="5:6">
      <c r="E2706">
        <v>0</v>
      </c>
      <c r="F2706">
        <v>111736</v>
      </c>
    </row>
    <row r="2707" spans="5:6">
      <c r="E2707">
        <v>0</v>
      </c>
      <c r="F2707">
        <v>111737</v>
      </c>
    </row>
    <row r="2708" spans="5:6">
      <c r="E2708">
        <v>0</v>
      </c>
      <c r="F2708">
        <v>111738</v>
      </c>
    </row>
    <row r="2709" spans="5:6">
      <c r="E2709">
        <v>0</v>
      </c>
      <c r="F2709">
        <v>111739</v>
      </c>
    </row>
    <row r="2710" spans="5:6">
      <c r="E2710">
        <v>0</v>
      </c>
      <c r="F2710">
        <v>111740</v>
      </c>
    </row>
    <row r="2711" spans="5:6">
      <c r="E2711">
        <v>0</v>
      </c>
      <c r="F2711">
        <v>111741</v>
      </c>
    </row>
    <row r="2712" spans="5:6">
      <c r="E2712">
        <v>0</v>
      </c>
      <c r="F2712">
        <v>111742</v>
      </c>
    </row>
    <row r="2713" spans="5:6">
      <c r="E2713">
        <v>0</v>
      </c>
      <c r="F2713">
        <v>111743</v>
      </c>
    </row>
    <row r="2714" spans="5:6">
      <c r="E2714">
        <v>0</v>
      </c>
      <c r="F2714">
        <v>111744</v>
      </c>
    </row>
    <row r="2715" spans="5:6">
      <c r="E2715">
        <v>0</v>
      </c>
      <c r="F2715">
        <v>111745</v>
      </c>
    </row>
    <row r="2716" spans="5:6">
      <c r="E2716">
        <v>0</v>
      </c>
      <c r="F2716">
        <v>111746</v>
      </c>
    </row>
    <row r="2717" spans="5:6">
      <c r="E2717">
        <v>0</v>
      </c>
      <c r="F2717">
        <v>111747</v>
      </c>
    </row>
    <row r="2718" spans="5:6">
      <c r="E2718">
        <v>0</v>
      </c>
      <c r="F2718">
        <v>111748</v>
      </c>
    </row>
    <row r="2719" spans="5:6">
      <c r="E2719">
        <v>0</v>
      </c>
      <c r="F2719">
        <v>111749</v>
      </c>
    </row>
    <row r="2720" spans="5:6">
      <c r="E2720">
        <v>0</v>
      </c>
      <c r="F2720">
        <v>111750</v>
      </c>
    </row>
    <row r="2721" spans="5:6">
      <c r="E2721">
        <v>0</v>
      </c>
      <c r="F2721">
        <v>111751</v>
      </c>
    </row>
    <row r="2722" spans="5:6">
      <c r="E2722">
        <v>0</v>
      </c>
      <c r="F2722">
        <v>111752</v>
      </c>
    </row>
    <row r="2723" spans="5:6">
      <c r="E2723">
        <v>0</v>
      </c>
      <c r="F2723">
        <v>111753</v>
      </c>
    </row>
    <row r="2724" spans="5:6">
      <c r="E2724">
        <v>0</v>
      </c>
      <c r="F2724">
        <v>111754</v>
      </c>
    </row>
    <row r="2725" spans="5:6">
      <c r="E2725">
        <v>0</v>
      </c>
      <c r="F2725">
        <v>111755</v>
      </c>
    </row>
    <row r="2726" spans="5:6">
      <c r="E2726">
        <v>0</v>
      </c>
      <c r="F2726">
        <v>111756</v>
      </c>
    </row>
    <row r="2727" spans="5:6">
      <c r="E2727">
        <v>0</v>
      </c>
      <c r="F2727">
        <v>111757</v>
      </c>
    </row>
    <row r="2728" spans="5:6">
      <c r="E2728">
        <v>0</v>
      </c>
      <c r="F2728">
        <v>111758</v>
      </c>
    </row>
    <row r="2729" spans="5:6">
      <c r="E2729">
        <v>0</v>
      </c>
      <c r="F2729">
        <v>111759</v>
      </c>
    </row>
    <row r="2730" spans="5:6">
      <c r="E2730">
        <v>0</v>
      </c>
      <c r="F2730">
        <v>111760</v>
      </c>
    </row>
    <row r="2731" spans="5:6">
      <c r="E2731">
        <v>0</v>
      </c>
      <c r="F2731">
        <v>111761</v>
      </c>
    </row>
    <row r="2732" spans="5:6">
      <c r="E2732">
        <v>0</v>
      </c>
      <c r="F2732">
        <v>111762</v>
      </c>
    </row>
    <row r="2733" spans="5:6">
      <c r="E2733">
        <v>0</v>
      </c>
      <c r="F2733">
        <v>111763</v>
      </c>
    </row>
    <row r="2734" spans="5:6">
      <c r="E2734">
        <v>0</v>
      </c>
      <c r="F2734">
        <v>111764</v>
      </c>
    </row>
    <row r="2735" spans="5:6">
      <c r="E2735">
        <v>0</v>
      </c>
      <c r="F2735">
        <v>111765</v>
      </c>
    </row>
    <row r="2736" spans="5:6">
      <c r="E2736">
        <v>0</v>
      </c>
      <c r="F2736">
        <v>111766</v>
      </c>
    </row>
    <row r="2737" spans="5:6">
      <c r="E2737">
        <v>0</v>
      </c>
      <c r="F2737">
        <v>111767</v>
      </c>
    </row>
    <row r="2738" spans="5:6">
      <c r="E2738">
        <v>0</v>
      </c>
      <c r="F2738">
        <v>111768</v>
      </c>
    </row>
    <row r="2739" spans="5:6">
      <c r="E2739">
        <v>0</v>
      </c>
      <c r="F2739">
        <v>111769</v>
      </c>
    </row>
    <row r="2740" spans="5:6">
      <c r="E2740">
        <v>0</v>
      </c>
      <c r="F2740">
        <v>111770</v>
      </c>
    </row>
    <row r="2741" spans="5:6">
      <c r="E2741">
        <v>0</v>
      </c>
      <c r="F2741">
        <v>111771</v>
      </c>
    </row>
    <row r="2742" spans="5:6">
      <c r="E2742">
        <v>0</v>
      </c>
      <c r="F2742">
        <v>111772</v>
      </c>
    </row>
    <row r="2743" spans="5:6">
      <c r="E2743">
        <v>0</v>
      </c>
      <c r="F2743">
        <v>111773</v>
      </c>
    </row>
    <row r="2744" spans="5:6">
      <c r="E2744">
        <v>0</v>
      </c>
      <c r="F2744">
        <v>111774</v>
      </c>
    </row>
    <row r="2745" spans="5:6">
      <c r="E2745">
        <v>0</v>
      </c>
      <c r="F2745">
        <v>111775</v>
      </c>
    </row>
    <row r="2746" spans="5:6">
      <c r="E2746">
        <v>0</v>
      </c>
      <c r="F2746">
        <v>111776</v>
      </c>
    </row>
    <row r="2747" spans="5:6">
      <c r="E2747">
        <v>0</v>
      </c>
      <c r="F2747">
        <v>111777</v>
      </c>
    </row>
    <row r="2748" spans="5:6">
      <c r="E2748">
        <v>0</v>
      </c>
      <c r="F2748">
        <v>111778</v>
      </c>
    </row>
    <row r="2749" spans="5:6">
      <c r="E2749">
        <v>0</v>
      </c>
      <c r="F2749">
        <v>111779</v>
      </c>
    </row>
    <row r="2750" spans="5:6">
      <c r="E2750">
        <v>0</v>
      </c>
      <c r="F2750">
        <v>111780</v>
      </c>
    </row>
    <row r="2751" spans="5:6">
      <c r="E2751">
        <v>0</v>
      </c>
      <c r="F2751">
        <v>111781</v>
      </c>
    </row>
    <row r="2752" spans="5:6">
      <c r="E2752">
        <v>0</v>
      </c>
      <c r="F2752">
        <v>111782</v>
      </c>
    </row>
    <row r="2753" spans="5:6">
      <c r="E2753">
        <v>0</v>
      </c>
      <c r="F2753">
        <v>111783</v>
      </c>
    </row>
    <row r="2754" spans="5:6">
      <c r="E2754">
        <v>0</v>
      </c>
      <c r="F2754">
        <v>111784</v>
      </c>
    </row>
    <row r="2755" spans="5:6">
      <c r="E2755">
        <v>0</v>
      </c>
      <c r="F2755">
        <v>111785</v>
      </c>
    </row>
    <row r="2756" spans="5:6">
      <c r="E2756">
        <v>0</v>
      </c>
      <c r="F2756">
        <v>111786</v>
      </c>
    </row>
    <row r="2757" spans="5:6">
      <c r="E2757">
        <v>0</v>
      </c>
      <c r="F2757">
        <v>111787</v>
      </c>
    </row>
    <row r="2758" spans="5:6">
      <c r="E2758">
        <v>0</v>
      </c>
      <c r="F2758">
        <v>111788</v>
      </c>
    </row>
    <row r="2759" spans="5:6">
      <c r="E2759">
        <v>0</v>
      </c>
      <c r="F2759">
        <v>111789</v>
      </c>
    </row>
    <row r="2760" spans="5:6">
      <c r="E2760">
        <v>0</v>
      </c>
      <c r="F2760">
        <v>111790</v>
      </c>
    </row>
    <row r="2761" spans="5:6">
      <c r="E2761">
        <v>0</v>
      </c>
      <c r="F2761">
        <v>111791</v>
      </c>
    </row>
    <row r="2762" spans="5:6">
      <c r="E2762">
        <v>0</v>
      </c>
      <c r="F2762">
        <v>111792</v>
      </c>
    </row>
    <row r="2763" spans="5:6">
      <c r="E2763">
        <v>0</v>
      </c>
      <c r="F2763">
        <v>111793</v>
      </c>
    </row>
    <row r="2764" spans="5:6">
      <c r="E2764">
        <v>0</v>
      </c>
      <c r="F2764">
        <v>111794</v>
      </c>
    </row>
    <row r="2765" spans="5:6">
      <c r="E2765">
        <v>0</v>
      </c>
      <c r="F2765">
        <v>111795</v>
      </c>
    </row>
    <row r="2766" spans="5:6">
      <c r="E2766">
        <v>0</v>
      </c>
      <c r="F2766">
        <v>111796</v>
      </c>
    </row>
    <row r="2767" spans="5:6">
      <c r="E2767">
        <v>0</v>
      </c>
      <c r="F2767">
        <v>111797</v>
      </c>
    </row>
    <row r="2768" spans="5:6">
      <c r="E2768">
        <v>0</v>
      </c>
      <c r="F2768">
        <v>111798</v>
      </c>
    </row>
    <row r="2769" spans="5:6">
      <c r="E2769">
        <v>0</v>
      </c>
      <c r="F2769">
        <v>111799</v>
      </c>
    </row>
    <row r="2770" spans="5:6">
      <c r="E2770">
        <v>0</v>
      </c>
      <c r="F2770">
        <v>111800</v>
      </c>
    </row>
    <row r="2771" spans="5:6">
      <c r="E2771">
        <v>0</v>
      </c>
      <c r="F2771">
        <v>111801</v>
      </c>
    </row>
    <row r="2772" spans="5:6">
      <c r="E2772">
        <v>0</v>
      </c>
      <c r="F2772">
        <v>111802</v>
      </c>
    </row>
    <row r="2773" spans="5:6">
      <c r="E2773">
        <v>0</v>
      </c>
      <c r="F2773">
        <v>111803</v>
      </c>
    </row>
    <row r="2774" spans="5:6">
      <c r="E2774">
        <v>0</v>
      </c>
      <c r="F2774">
        <v>111804</v>
      </c>
    </row>
    <row r="2775" spans="5:6">
      <c r="E2775">
        <v>0</v>
      </c>
      <c r="F2775">
        <v>111805</v>
      </c>
    </row>
    <row r="2776" spans="5:6">
      <c r="E2776">
        <v>0</v>
      </c>
      <c r="F2776">
        <v>111806</v>
      </c>
    </row>
    <row r="2777" spans="5:6">
      <c r="E2777">
        <v>0</v>
      </c>
      <c r="F2777">
        <v>111807</v>
      </c>
    </row>
    <row r="2778" spans="5:6">
      <c r="E2778">
        <v>0</v>
      </c>
      <c r="F2778">
        <v>111808</v>
      </c>
    </row>
    <row r="2779" spans="5:6">
      <c r="E2779">
        <v>0</v>
      </c>
      <c r="F2779">
        <v>111809</v>
      </c>
    </row>
    <row r="2780" spans="5:6">
      <c r="E2780">
        <v>0</v>
      </c>
      <c r="F2780">
        <v>111810</v>
      </c>
    </row>
    <row r="2781" spans="5:6">
      <c r="E2781">
        <v>0</v>
      </c>
      <c r="F2781">
        <v>111811</v>
      </c>
    </row>
    <row r="2782" spans="5:6">
      <c r="E2782">
        <v>0</v>
      </c>
      <c r="F2782">
        <v>111812</v>
      </c>
    </row>
    <row r="2783" spans="5:6">
      <c r="E2783">
        <v>0</v>
      </c>
      <c r="F2783">
        <v>111813</v>
      </c>
    </row>
    <row r="2784" spans="5:6">
      <c r="E2784">
        <v>0</v>
      </c>
      <c r="F2784">
        <v>111814</v>
      </c>
    </row>
    <row r="2785" spans="5:6">
      <c r="E2785">
        <v>0</v>
      </c>
      <c r="F2785">
        <v>111815</v>
      </c>
    </row>
    <row r="2786" spans="5:6">
      <c r="E2786">
        <v>0</v>
      </c>
      <c r="F2786">
        <v>111816</v>
      </c>
    </row>
    <row r="2787" spans="5:6">
      <c r="E2787">
        <v>0</v>
      </c>
      <c r="F2787">
        <v>111817</v>
      </c>
    </row>
    <row r="2788" spans="5:6">
      <c r="E2788">
        <v>0</v>
      </c>
      <c r="F2788">
        <v>111818</v>
      </c>
    </row>
    <row r="2789" spans="5:6">
      <c r="E2789">
        <v>0</v>
      </c>
      <c r="F2789">
        <v>111819</v>
      </c>
    </row>
    <row r="2790" spans="5:6">
      <c r="E2790">
        <v>0</v>
      </c>
      <c r="F2790">
        <v>111820</v>
      </c>
    </row>
    <row r="2791" spans="5:6">
      <c r="E2791">
        <v>0</v>
      </c>
      <c r="F2791">
        <v>111821</v>
      </c>
    </row>
    <row r="2792" spans="5:6">
      <c r="E2792">
        <v>0</v>
      </c>
      <c r="F2792">
        <v>111822</v>
      </c>
    </row>
    <row r="2793" spans="5:6">
      <c r="E2793">
        <v>0</v>
      </c>
      <c r="F2793">
        <v>111823</v>
      </c>
    </row>
    <row r="2794" spans="5:6">
      <c r="E2794">
        <v>0</v>
      </c>
      <c r="F2794">
        <v>111824</v>
      </c>
    </row>
    <row r="2795" spans="5:6">
      <c r="E2795">
        <v>0</v>
      </c>
      <c r="F2795">
        <v>111825</v>
      </c>
    </row>
    <row r="2796" spans="5:6">
      <c r="E2796">
        <v>0</v>
      </c>
      <c r="F2796">
        <v>111826</v>
      </c>
    </row>
    <row r="2797" spans="5:6">
      <c r="E2797">
        <v>0</v>
      </c>
      <c r="F2797">
        <v>111827</v>
      </c>
    </row>
    <row r="2798" spans="5:6">
      <c r="E2798">
        <v>0</v>
      </c>
      <c r="F2798">
        <v>111828</v>
      </c>
    </row>
    <row r="2799" spans="5:6">
      <c r="E2799">
        <v>0</v>
      </c>
      <c r="F2799">
        <v>111829</v>
      </c>
    </row>
    <row r="2800" spans="5:6">
      <c r="E2800">
        <v>0</v>
      </c>
      <c r="F2800">
        <v>111830</v>
      </c>
    </row>
    <row r="2801" spans="5:6">
      <c r="E2801">
        <v>0</v>
      </c>
      <c r="F2801">
        <v>111831</v>
      </c>
    </row>
    <row r="2802" spans="5:6">
      <c r="E2802">
        <v>0</v>
      </c>
      <c r="F2802">
        <v>111832</v>
      </c>
    </row>
    <row r="2803" spans="5:6">
      <c r="E2803">
        <v>0</v>
      </c>
      <c r="F2803">
        <v>111833</v>
      </c>
    </row>
    <row r="2804" spans="5:6">
      <c r="E2804">
        <v>0</v>
      </c>
      <c r="F2804">
        <v>111834</v>
      </c>
    </row>
    <row r="2805" spans="5:6">
      <c r="E2805">
        <v>0</v>
      </c>
      <c r="F2805">
        <v>111835</v>
      </c>
    </row>
    <row r="2806" spans="5:6">
      <c r="E2806">
        <v>0</v>
      </c>
      <c r="F2806">
        <v>111836</v>
      </c>
    </row>
    <row r="2807" spans="5:6">
      <c r="E2807">
        <v>0</v>
      </c>
      <c r="F2807">
        <v>111837</v>
      </c>
    </row>
    <row r="2808" spans="5:6">
      <c r="E2808">
        <v>0</v>
      </c>
      <c r="F2808">
        <v>111838</v>
      </c>
    </row>
    <row r="2809" spans="5:6">
      <c r="E2809">
        <v>0</v>
      </c>
      <c r="F2809">
        <v>111839</v>
      </c>
    </row>
    <row r="2810" spans="5:6">
      <c r="E2810">
        <v>0</v>
      </c>
      <c r="F2810">
        <v>111840</v>
      </c>
    </row>
    <row r="2811" spans="5:6">
      <c r="E2811">
        <v>0</v>
      </c>
      <c r="F2811">
        <v>111841</v>
      </c>
    </row>
    <row r="2812" spans="5:6">
      <c r="E2812">
        <v>0</v>
      </c>
      <c r="F2812">
        <v>111842</v>
      </c>
    </row>
    <row r="2813" spans="5:6">
      <c r="E2813">
        <v>0</v>
      </c>
      <c r="F2813">
        <v>111843</v>
      </c>
    </row>
    <row r="2814" spans="5:6">
      <c r="E2814">
        <v>0</v>
      </c>
      <c r="F2814">
        <v>111844</v>
      </c>
    </row>
    <row r="2815" spans="5:6">
      <c r="E2815">
        <v>0</v>
      </c>
      <c r="F2815">
        <v>111845</v>
      </c>
    </row>
    <row r="2816" spans="5:6">
      <c r="E2816">
        <v>0</v>
      </c>
      <c r="F2816">
        <v>111846</v>
      </c>
    </row>
    <row r="2817" spans="5:6">
      <c r="E2817">
        <v>0</v>
      </c>
      <c r="F2817">
        <v>111847</v>
      </c>
    </row>
    <row r="2818" spans="5:6">
      <c r="E2818">
        <v>0</v>
      </c>
      <c r="F2818">
        <v>111848</v>
      </c>
    </row>
    <row r="2819" spans="5:6">
      <c r="E2819">
        <v>0</v>
      </c>
      <c r="F2819">
        <v>111849</v>
      </c>
    </row>
    <row r="2820" spans="5:6">
      <c r="E2820">
        <v>0</v>
      </c>
      <c r="F2820">
        <v>111850</v>
      </c>
    </row>
    <row r="2821" spans="5:6">
      <c r="E2821">
        <v>0</v>
      </c>
      <c r="F2821">
        <v>111851</v>
      </c>
    </row>
    <row r="2822" spans="5:6">
      <c r="E2822">
        <v>0</v>
      </c>
      <c r="F2822">
        <v>111852</v>
      </c>
    </row>
    <row r="2823" spans="5:6">
      <c r="E2823">
        <v>0</v>
      </c>
      <c r="F2823">
        <v>111853</v>
      </c>
    </row>
    <row r="2824" spans="5:6">
      <c r="E2824">
        <v>0</v>
      </c>
      <c r="F2824">
        <v>111854</v>
      </c>
    </row>
    <row r="2825" spans="5:6">
      <c r="E2825">
        <v>0</v>
      </c>
      <c r="F2825">
        <v>111855</v>
      </c>
    </row>
    <row r="2826" spans="5:6">
      <c r="E2826">
        <v>0</v>
      </c>
      <c r="F2826">
        <v>111856</v>
      </c>
    </row>
    <row r="2827" spans="5:6">
      <c r="E2827">
        <v>0</v>
      </c>
      <c r="F2827">
        <v>111857</v>
      </c>
    </row>
    <row r="2828" spans="5:6">
      <c r="E2828">
        <v>0</v>
      </c>
      <c r="F2828">
        <v>111858</v>
      </c>
    </row>
    <row r="2829" spans="5:6">
      <c r="E2829">
        <v>-22516.68</v>
      </c>
      <c r="F2829">
        <v>111859</v>
      </c>
    </row>
    <row r="2830" spans="5:6">
      <c r="E2830">
        <v>0</v>
      </c>
      <c r="F2830">
        <v>111860</v>
      </c>
    </row>
    <row r="2831" spans="5:6">
      <c r="E2831">
        <v>0</v>
      </c>
      <c r="F2831">
        <v>111861</v>
      </c>
    </row>
    <row r="2832" spans="5:6">
      <c r="E2832">
        <v>0</v>
      </c>
      <c r="F2832">
        <v>111862</v>
      </c>
    </row>
    <row r="2833" spans="5:6">
      <c r="E2833">
        <v>0</v>
      </c>
      <c r="F2833">
        <v>111863</v>
      </c>
    </row>
    <row r="2834" spans="5:6">
      <c r="E2834">
        <v>0</v>
      </c>
      <c r="F2834">
        <v>111864</v>
      </c>
    </row>
    <row r="2835" spans="5:6">
      <c r="E2835">
        <v>0</v>
      </c>
      <c r="F2835">
        <v>111865</v>
      </c>
    </row>
    <row r="2836" spans="5:6">
      <c r="E2836">
        <v>0</v>
      </c>
      <c r="F2836">
        <v>111866</v>
      </c>
    </row>
    <row r="2837" spans="5:6">
      <c r="E2837">
        <v>0</v>
      </c>
      <c r="F2837">
        <v>111867</v>
      </c>
    </row>
    <row r="2838" spans="5:6">
      <c r="E2838">
        <v>0</v>
      </c>
      <c r="F2838">
        <v>111868</v>
      </c>
    </row>
    <row r="2839" spans="5:6">
      <c r="E2839">
        <v>0</v>
      </c>
      <c r="F2839">
        <v>111869</v>
      </c>
    </row>
    <row r="2840" spans="5:6">
      <c r="E2840">
        <v>0</v>
      </c>
      <c r="F2840">
        <v>111870</v>
      </c>
    </row>
    <row r="2841" spans="5:6">
      <c r="E2841">
        <v>0</v>
      </c>
      <c r="F2841">
        <v>111871</v>
      </c>
    </row>
    <row r="2842" spans="5:6">
      <c r="E2842">
        <v>22266.68</v>
      </c>
      <c r="F2842">
        <v>111872</v>
      </c>
    </row>
    <row r="2843" spans="5:6">
      <c r="E2843">
        <v>0</v>
      </c>
      <c r="F2843">
        <v>111873</v>
      </c>
    </row>
    <row r="2844" spans="5:6">
      <c r="E2844">
        <v>0</v>
      </c>
      <c r="F2844">
        <v>111874</v>
      </c>
    </row>
    <row r="2845" spans="5:6">
      <c r="E2845">
        <v>0</v>
      </c>
      <c r="F2845">
        <v>111875</v>
      </c>
    </row>
    <row r="2846" spans="5:6">
      <c r="E2846">
        <v>0</v>
      </c>
      <c r="F2846">
        <v>111876</v>
      </c>
    </row>
    <row r="2847" spans="5:6">
      <c r="E2847">
        <v>0</v>
      </c>
      <c r="F2847">
        <v>111877</v>
      </c>
    </row>
    <row r="2848" spans="5:6">
      <c r="E2848">
        <v>0</v>
      </c>
      <c r="F2848">
        <v>111878</v>
      </c>
    </row>
    <row r="2849" spans="5:6">
      <c r="E2849">
        <v>0</v>
      </c>
      <c r="F2849">
        <v>111879</v>
      </c>
    </row>
    <row r="2850" spans="5:6">
      <c r="E2850">
        <v>0</v>
      </c>
      <c r="F2850">
        <v>111880</v>
      </c>
    </row>
    <row r="2851" spans="5:6">
      <c r="E2851">
        <v>0</v>
      </c>
      <c r="F2851">
        <v>111881</v>
      </c>
    </row>
    <row r="2852" spans="5:6">
      <c r="E2852">
        <v>0</v>
      </c>
      <c r="F2852">
        <v>111882</v>
      </c>
    </row>
    <row r="2853" spans="5:6">
      <c r="E2853">
        <v>0</v>
      </c>
      <c r="F2853">
        <v>111883</v>
      </c>
    </row>
    <row r="2854" spans="5:6">
      <c r="E2854">
        <v>0</v>
      </c>
      <c r="F2854">
        <v>111884</v>
      </c>
    </row>
    <row r="2855" spans="5:6">
      <c r="E2855">
        <v>0</v>
      </c>
      <c r="F2855">
        <v>111885</v>
      </c>
    </row>
    <row r="2856" spans="5:6">
      <c r="E2856">
        <v>0</v>
      </c>
      <c r="F2856">
        <v>111886</v>
      </c>
    </row>
    <row r="2857" spans="5:6">
      <c r="E2857">
        <v>0</v>
      </c>
      <c r="F2857">
        <v>111887</v>
      </c>
    </row>
    <row r="2858" spans="5:6">
      <c r="E2858">
        <v>0</v>
      </c>
      <c r="F2858">
        <v>111888</v>
      </c>
    </row>
    <row r="2859" spans="5:6">
      <c r="E2859">
        <v>0</v>
      </c>
      <c r="F2859">
        <v>111889</v>
      </c>
    </row>
    <row r="2860" spans="5:6">
      <c r="E2860">
        <v>0</v>
      </c>
      <c r="F2860">
        <v>111890</v>
      </c>
    </row>
    <row r="2861" spans="5:6">
      <c r="E2861">
        <v>0</v>
      </c>
      <c r="F2861">
        <v>111891</v>
      </c>
    </row>
    <row r="2862" spans="5:6">
      <c r="E2862">
        <v>0</v>
      </c>
      <c r="F2862">
        <v>111892</v>
      </c>
    </row>
    <row r="2863" spans="5:6">
      <c r="E2863">
        <v>0</v>
      </c>
      <c r="F2863">
        <v>111893</v>
      </c>
    </row>
    <row r="2864" spans="5:6">
      <c r="E2864">
        <v>0</v>
      </c>
      <c r="F2864">
        <v>111894</v>
      </c>
    </row>
    <row r="2865" spans="5:6">
      <c r="E2865">
        <v>0</v>
      </c>
      <c r="F2865">
        <v>111895</v>
      </c>
    </row>
    <row r="2866" spans="5:6">
      <c r="E2866">
        <v>0</v>
      </c>
      <c r="F2866">
        <v>111896</v>
      </c>
    </row>
    <row r="2867" spans="5:6">
      <c r="E2867">
        <v>0</v>
      </c>
      <c r="F2867">
        <v>111897</v>
      </c>
    </row>
    <row r="2868" spans="5:6">
      <c r="E2868">
        <v>0</v>
      </c>
      <c r="F2868">
        <v>111898</v>
      </c>
    </row>
    <row r="2869" spans="5:6">
      <c r="E2869">
        <v>0</v>
      </c>
      <c r="F2869">
        <v>111899</v>
      </c>
    </row>
    <row r="2870" spans="5:6">
      <c r="E2870">
        <v>0</v>
      </c>
      <c r="F2870">
        <v>111900</v>
      </c>
    </row>
    <row r="2871" spans="5:6">
      <c r="E2871">
        <v>0</v>
      </c>
      <c r="F2871">
        <v>111901</v>
      </c>
    </row>
    <row r="2872" spans="5:6">
      <c r="E2872">
        <v>0</v>
      </c>
      <c r="F2872">
        <v>111902</v>
      </c>
    </row>
    <row r="2873" spans="5:6">
      <c r="E2873">
        <v>0</v>
      </c>
      <c r="F2873">
        <v>111903</v>
      </c>
    </row>
    <row r="2874" spans="5:6">
      <c r="E2874">
        <v>0</v>
      </c>
      <c r="F2874">
        <v>111904</v>
      </c>
    </row>
    <row r="2875" spans="5:6">
      <c r="E2875">
        <v>0</v>
      </c>
      <c r="F2875">
        <v>111905</v>
      </c>
    </row>
    <row r="2876" spans="5:6">
      <c r="E2876">
        <v>0</v>
      </c>
      <c r="F2876">
        <v>111906</v>
      </c>
    </row>
    <row r="2877" spans="5:6">
      <c r="E2877">
        <v>0</v>
      </c>
      <c r="F2877">
        <v>111907</v>
      </c>
    </row>
    <row r="2878" spans="5:6">
      <c r="E2878">
        <v>0</v>
      </c>
      <c r="F2878">
        <v>111908</v>
      </c>
    </row>
    <row r="2879" spans="5:6">
      <c r="E2879">
        <v>0</v>
      </c>
      <c r="F2879">
        <v>111909</v>
      </c>
    </row>
    <row r="2880" spans="5:6">
      <c r="E2880">
        <v>0</v>
      </c>
      <c r="F2880">
        <v>111910</v>
      </c>
    </row>
    <row r="2881" spans="5:6">
      <c r="E2881">
        <v>0</v>
      </c>
      <c r="F2881">
        <v>111911</v>
      </c>
    </row>
    <row r="2882" spans="5:6">
      <c r="E2882">
        <v>0</v>
      </c>
      <c r="F2882">
        <v>111912</v>
      </c>
    </row>
    <row r="2883" spans="5:6">
      <c r="E2883">
        <v>0</v>
      </c>
      <c r="F2883">
        <v>111913</v>
      </c>
    </row>
    <row r="2884" spans="5:6">
      <c r="E2884">
        <v>0</v>
      </c>
      <c r="F2884">
        <v>111914</v>
      </c>
    </row>
    <row r="2885" spans="5:6">
      <c r="E2885">
        <v>0</v>
      </c>
      <c r="F2885">
        <v>111915</v>
      </c>
    </row>
    <row r="2886" spans="5:6">
      <c r="E2886">
        <v>0</v>
      </c>
      <c r="F2886">
        <v>111916</v>
      </c>
    </row>
    <row r="2887" spans="5:6">
      <c r="E2887">
        <v>-24410.97</v>
      </c>
      <c r="F2887">
        <v>111917</v>
      </c>
    </row>
    <row r="2888" spans="5:6">
      <c r="E2888">
        <v>0</v>
      </c>
      <c r="F2888">
        <v>111918</v>
      </c>
    </row>
    <row r="2889" spans="5:6">
      <c r="E2889">
        <v>0</v>
      </c>
      <c r="F2889">
        <v>111919</v>
      </c>
    </row>
    <row r="2890" spans="5:6">
      <c r="E2890">
        <v>0</v>
      </c>
      <c r="F2890">
        <v>111920</v>
      </c>
    </row>
    <row r="2891" spans="5:6">
      <c r="E2891">
        <v>0</v>
      </c>
      <c r="F2891">
        <v>111921</v>
      </c>
    </row>
    <row r="2892" spans="5:6">
      <c r="E2892">
        <v>0</v>
      </c>
      <c r="F2892">
        <v>111922</v>
      </c>
    </row>
    <row r="2893" spans="5:6">
      <c r="E2893">
        <v>0</v>
      </c>
      <c r="F2893">
        <v>111923</v>
      </c>
    </row>
    <row r="2894" spans="5:6">
      <c r="E2894">
        <v>-1183647.48</v>
      </c>
      <c r="F2894">
        <v>111924</v>
      </c>
    </row>
    <row r="2895" spans="5:6">
      <c r="E2895">
        <v>0</v>
      </c>
      <c r="F2895">
        <v>111925</v>
      </c>
    </row>
    <row r="2896" spans="5:6">
      <c r="E2896">
        <v>0</v>
      </c>
      <c r="F2896">
        <v>111926</v>
      </c>
    </row>
    <row r="2897" spans="5:6">
      <c r="E2897">
        <v>0</v>
      </c>
      <c r="F2897">
        <v>111927</v>
      </c>
    </row>
    <row r="2898" spans="5:6">
      <c r="E2898">
        <v>0</v>
      </c>
      <c r="F2898">
        <v>111928</v>
      </c>
    </row>
    <row r="2899" spans="5:6">
      <c r="E2899">
        <v>0</v>
      </c>
      <c r="F2899">
        <v>111929</v>
      </c>
    </row>
    <row r="2900" spans="5:6">
      <c r="E2900">
        <v>0</v>
      </c>
      <c r="F2900">
        <v>111930</v>
      </c>
    </row>
    <row r="2901" spans="5:6">
      <c r="E2901">
        <v>0</v>
      </c>
      <c r="F2901">
        <v>111931</v>
      </c>
    </row>
    <row r="2902" spans="5:6">
      <c r="E2902">
        <v>0</v>
      </c>
      <c r="F2902">
        <v>111932</v>
      </c>
    </row>
    <row r="2903" spans="5:6">
      <c r="E2903">
        <v>-240000</v>
      </c>
      <c r="F2903">
        <v>111933</v>
      </c>
    </row>
    <row r="2904" spans="5:6">
      <c r="E2904">
        <v>0</v>
      </c>
      <c r="F2904">
        <v>111934</v>
      </c>
    </row>
    <row r="2905" spans="5:6">
      <c r="E2905">
        <v>0</v>
      </c>
      <c r="F2905">
        <v>111935</v>
      </c>
    </row>
    <row r="2906" spans="5:6">
      <c r="E2906">
        <v>0</v>
      </c>
      <c r="F2906">
        <v>111936</v>
      </c>
    </row>
    <row r="2907" spans="5:6">
      <c r="E2907">
        <v>0</v>
      </c>
      <c r="F2907">
        <v>111937</v>
      </c>
    </row>
    <row r="2908" spans="5:6">
      <c r="E2908">
        <v>0</v>
      </c>
      <c r="F2908">
        <v>111938</v>
      </c>
    </row>
    <row r="2909" spans="5:6">
      <c r="E2909">
        <v>0</v>
      </c>
      <c r="F2909">
        <v>111939</v>
      </c>
    </row>
    <row r="2910" spans="5:6">
      <c r="E2910">
        <v>0</v>
      </c>
      <c r="F2910">
        <v>111940</v>
      </c>
    </row>
    <row r="2911" spans="5:6">
      <c r="E2911">
        <v>0</v>
      </c>
      <c r="F2911">
        <v>111941</v>
      </c>
    </row>
    <row r="2912" spans="5:6">
      <c r="E2912">
        <v>0</v>
      </c>
      <c r="F2912">
        <v>111942</v>
      </c>
    </row>
    <row r="2913" spans="5:6">
      <c r="E2913">
        <v>0</v>
      </c>
      <c r="F2913">
        <v>111943</v>
      </c>
    </row>
    <row r="2914" spans="5:6">
      <c r="E2914">
        <v>0</v>
      </c>
      <c r="F2914">
        <v>111944</v>
      </c>
    </row>
    <row r="2915" spans="5:6">
      <c r="E2915">
        <v>0</v>
      </c>
      <c r="F2915">
        <v>111945</v>
      </c>
    </row>
    <row r="2916" spans="5:6">
      <c r="E2916">
        <v>0</v>
      </c>
      <c r="F2916">
        <v>111946</v>
      </c>
    </row>
    <row r="2917" spans="5:6">
      <c r="E2917">
        <v>0</v>
      </c>
      <c r="F2917">
        <v>111947</v>
      </c>
    </row>
    <row r="2918" spans="5:6">
      <c r="E2918">
        <v>0</v>
      </c>
      <c r="F2918">
        <v>111948</v>
      </c>
    </row>
    <row r="2919" spans="5:6">
      <c r="E2919">
        <v>0</v>
      </c>
      <c r="F2919">
        <v>111949</v>
      </c>
    </row>
    <row r="2920" spans="5:6">
      <c r="E2920">
        <v>0</v>
      </c>
      <c r="F2920">
        <v>111950</v>
      </c>
    </row>
    <row r="2921" spans="5:6">
      <c r="E2921">
        <v>0</v>
      </c>
      <c r="F2921">
        <v>111951</v>
      </c>
    </row>
    <row r="2922" spans="5:6">
      <c r="E2922">
        <v>0</v>
      </c>
      <c r="F2922">
        <v>111952</v>
      </c>
    </row>
    <row r="2923" spans="5:6">
      <c r="E2923">
        <v>0</v>
      </c>
      <c r="F2923">
        <v>111953</v>
      </c>
    </row>
    <row r="2924" spans="5:6">
      <c r="E2924">
        <v>0</v>
      </c>
      <c r="F2924">
        <v>111954</v>
      </c>
    </row>
    <row r="2925" spans="5:6">
      <c r="E2925">
        <v>0</v>
      </c>
      <c r="F2925">
        <v>111955</v>
      </c>
    </row>
    <row r="2926" spans="5:6">
      <c r="E2926">
        <v>0</v>
      </c>
      <c r="F2926">
        <v>111956</v>
      </c>
    </row>
    <row r="2927" spans="5:6">
      <c r="E2927">
        <v>0</v>
      </c>
      <c r="F2927">
        <v>111957</v>
      </c>
    </row>
    <row r="2928" spans="5:6">
      <c r="E2928">
        <v>0</v>
      </c>
      <c r="F2928">
        <v>111958</v>
      </c>
    </row>
    <row r="2929" spans="5:6">
      <c r="E2929">
        <v>0</v>
      </c>
      <c r="F2929">
        <v>111959</v>
      </c>
    </row>
    <row r="2930" spans="5:6">
      <c r="E2930">
        <v>0</v>
      </c>
      <c r="F2930">
        <v>111960</v>
      </c>
    </row>
    <row r="2931" spans="5:6">
      <c r="E2931">
        <v>0</v>
      </c>
      <c r="F2931">
        <v>111961</v>
      </c>
    </row>
    <row r="2932" spans="5:6">
      <c r="E2932">
        <v>0</v>
      </c>
      <c r="F2932">
        <v>111962</v>
      </c>
    </row>
    <row r="2933" spans="5:6">
      <c r="E2933">
        <v>0</v>
      </c>
      <c r="F2933">
        <v>111963</v>
      </c>
    </row>
    <row r="2934" spans="5:6">
      <c r="E2934">
        <v>0</v>
      </c>
      <c r="F2934">
        <v>111964</v>
      </c>
    </row>
    <row r="2935" spans="5:6">
      <c r="E2935">
        <v>0</v>
      </c>
      <c r="F2935">
        <v>111965</v>
      </c>
    </row>
    <row r="2936" spans="5:6">
      <c r="E2936">
        <v>0</v>
      </c>
      <c r="F2936">
        <v>111966</v>
      </c>
    </row>
    <row r="2937" spans="5:6">
      <c r="E2937">
        <v>0</v>
      </c>
      <c r="F2937">
        <v>111967</v>
      </c>
    </row>
    <row r="2938" spans="5:6">
      <c r="E2938">
        <v>0</v>
      </c>
      <c r="F2938">
        <v>111968</v>
      </c>
    </row>
    <row r="2939" spans="5:6">
      <c r="E2939">
        <v>0</v>
      </c>
      <c r="F2939">
        <v>111969</v>
      </c>
    </row>
    <row r="2940" spans="5:6">
      <c r="E2940">
        <v>0</v>
      </c>
      <c r="F2940">
        <v>111970</v>
      </c>
    </row>
    <row r="2941" spans="5:6">
      <c r="E2941">
        <v>0</v>
      </c>
      <c r="F2941">
        <v>111971</v>
      </c>
    </row>
    <row r="2942" spans="5:6">
      <c r="E2942">
        <v>0</v>
      </c>
      <c r="F2942">
        <v>111972</v>
      </c>
    </row>
    <row r="2943" spans="5:6">
      <c r="E2943">
        <v>0</v>
      </c>
      <c r="F2943">
        <v>111973</v>
      </c>
    </row>
    <row r="2944" spans="5:6">
      <c r="E2944">
        <v>0</v>
      </c>
      <c r="F2944">
        <v>111974</v>
      </c>
    </row>
    <row r="2945" spans="5:6">
      <c r="E2945">
        <v>0</v>
      </c>
      <c r="F2945">
        <v>111975</v>
      </c>
    </row>
    <row r="2946" spans="5:6">
      <c r="E2946">
        <v>0</v>
      </c>
      <c r="F2946">
        <v>111976</v>
      </c>
    </row>
    <row r="2947" spans="5:6">
      <c r="E2947">
        <v>0</v>
      </c>
      <c r="F2947">
        <v>111977</v>
      </c>
    </row>
    <row r="2948" spans="5:6">
      <c r="E2948">
        <v>0</v>
      </c>
      <c r="F2948">
        <v>111978</v>
      </c>
    </row>
    <row r="2949" spans="5:6">
      <c r="E2949">
        <v>0</v>
      </c>
      <c r="F2949">
        <v>111979</v>
      </c>
    </row>
    <row r="2950" spans="5:6">
      <c r="E2950">
        <v>0</v>
      </c>
      <c r="F2950">
        <v>111980</v>
      </c>
    </row>
    <row r="2951" spans="5:6">
      <c r="E2951">
        <v>0</v>
      </c>
      <c r="F2951">
        <v>111981</v>
      </c>
    </row>
    <row r="2952" spans="5:6">
      <c r="E2952">
        <v>0</v>
      </c>
      <c r="F2952">
        <v>111982</v>
      </c>
    </row>
    <row r="2953" spans="5:6">
      <c r="E2953">
        <v>0</v>
      </c>
      <c r="F2953">
        <v>111983</v>
      </c>
    </row>
    <row r="2954" spans="5:6">
      <c r="E2954">
        <v>0</v>
      </c>
      <c r="F2954">
        <v>111984</v>
      </c>
    </row>
    <row r="2955" spans="5:6">
      <c r="E2955">
        <v>0</v>
      </c>
      <c r="F2955">
        <v>111985</v>
      </c>
    </row>
    <row r="2956" spans="5:6">
      <c r="E2956">
        <v>0</v>
      </c>
      <c r="F2956">
        <v>111986</v>
      </c>
    </row>
    <row r="2957" spans="5:6">
      <c r="E2957">
        <v>0</v>
      </c>
      <c r="F2957">
        <v>111987</v>
      </c>
    </row>
    <row r="2958" spans="5:6">
      <c r="E2958">
        <v>0</v>
      </c>
      <c r="F2958">
        <v>111988</v>
      </c>
    </row>
    <row r="2959" spans="5:6">
      <c r="E2959">
        <v>0</v>
      </c>
      <c r="F2959">
        <v>111989</v>
      </c>
    </row>
    <row r="2960" spans="5:6">
      <c r="E2960">
        <v>0</v>
      </c>
      <c r="F2960">
        <v>111990</v>
      </c>
    </row>
    <row r="2961" spans="5:6">
      <c r="E2961">
        <v>0</v>
      </c>
      <c r="F2961">
        <v>111991</v>
      </c>
    </row>
    <row r="2962" spans="5:6">
      <c r="E2962">
        <v>0</v>
      </c>
      <c r="F2962">
        <v>111992</v>
      </c>
    </row>
    <row r="2963" spans="5:6">
      <c r="E2963">
        <v>0</v>
      </c>
      <c r="F2963">
        <v>111993</v>
      </c>
    </row>
    <row r="2964" spans="5:6">
      <c r="E2964">
        <v>0</v>
      </c>
      <c r="F2964">
        <v>111994</v>
      </c>
    </row>
    <row r="2965" spans="5:6">
      <c r="E2965">
        <v>0</v>
      </c>
      <c r="F2965">
        <v>111995</v>
      </c>
    </row>
    <row r="2966" spans="5:6">
      <c r="E2966">
        <v>0</v>
      </c>
      <c r="F2966">
        <v>111996</v>
      </c>
    </row>
    <row r="2967" spans="5:6">
      <c r="E2967">
        <v>0</v>
      </c>
      <c r="F2967">
        <v>111997</v>
      </c>
    </row>
    <row r="2968" spans="5:6">
      <c r="E2968">
        <v>0</v>
      </c>
      <c r="F2968">
        <v>111998</v>
      </c>
    </row>
    <row r="2969" spans="5:6">
      <c r="E2969">
        <v>0</v>
      </c>
      <c r="F2969">
        <v>111999</v>
      </c>
    </row>
    <row r="2970" spans="5:6">
      <c r="E2970">
        <v>0</v>
      </c>
      <c r="F2970">
        <v>112000</v>
      </c>
    </row>
    <row r="2971" spans="5:6">
      <c r="E2971">
        <v>0</v>
      </c>
      <c r="F2971">
        <v>112001</v>
      </c>
    </row>
    <row r="2972" spans="5:6">
      <c r="E2972">
        <v>0</v>
      </c>
      <c r="F2972">
        <v>112002</v>
      </c>
    </row>
    <row r="2973" spans="5:6">
      <c r="E2973">
        <v>0</v>
      </c>
      <c r="F2973">
        <v>112003</v>
      </c>
    </row>
    <row r="2974" spans="5:6">
      <c r="E2974">
        <v>0</v>
      </c>
      <c r="F2974">
        <v>112004</v>
      </c>
    </row>
    <row r="2975" spans="5:6">
      <c r="E2975">
        <v>0</v>
      </c>
      <c r="F2975">
        <v>112005</v>
      </c>
    </row>
    <row r="2976" spans="5:6">
      <c r="E2976">
        <v>0</v>
      </c>
      <c r="F2976">
        <v>112006</v>
      </c>
    </row>
    <row r="2977" spans="5:6">
      <c r="E2977">
        <v>0</v>
      </c>
      <c r="F2977">
        <v>112007</v>
      </c>
    </row>
    <row r="2978" spans="5:6">
      <c r="E2978">
        <v>0</v>
      </c>
      <c r="F2978">
        <v>112008</v>
      </c>
    </row>
    <row r="2979" spans="5:6">
      <c r="E2979">
        <v>0</v>
      </c>
      <c r="F2979">
        <v>112009</v>
      </c>
    </row>
    <row r="2980" spans="5:6">
      <c r="E2980">
        <v>0</v>
      </c>
      <c r="F2980">
        <v>112010</v>
      </c>
    </row>
    <row r="2981" spans="5:6">
      <c r="E2981">
        <v>0</v>
      </c>
      <c r="F2981">
        <v>112011</v>
      </c>
    </row>
    <row r="2982" spans="5:6">
      <c r="E2982">
        <v>0</v>
      </c>
      <c r="F2982">
        <v>112012</v>
      </c>
    </row>
    <row r="2983" spans="5:6">
      <c r="E2983">
        <v>0</v>
      </c>
      <c r="F2983">
        <v>112013</v>
      </c>
    </row>
    <row r="2984" spans="5:6">
      <c r="E2984">
        <v>0</v>
      </c>
      <c r="F2984">
        <v>112014</v>
      </c>
    </row>
    <row r="2985" spans="5:6">
      <c r="E2985">
        <v>0</v>
      </c>
      <c r="F2985">
        <v>112015</v>
      </c>
    </row>
    <row r="2986" spans="5:6">
      <c r="E2986">
        <v>0</v>
      </c>
      <c r="F2986">
        <v>112016</v>
      </c>
    </row>
    <row r="2987" spans="5:6">
      <c r="E2987">
        <v>0</v>
      </c>
      <c r="F2987">
        <v>112017</v>
      </c>
    </row>
    <row r="2988" spans="5:6">
      <c r="E2988">
        <v>0</v>
      </c>
      <c r="F2988">
        <v>112018</v>
      </c>
    </row>
    <row r="2989" spans="5:6">
      <c r="E2989">
        <v>0</v>
      </c>
      <c r="F2989">
        <v>112019</v>
      </c>
    </row>
    <row r="2990" spans="5:6">
      <c r="E2990">
        <v>0</v>
      </c>
      <c r="F2990">
        <v>112020</v>
      </c>
    </row>
    <row r="2991" spans="5:6">
      <c r="E2991">
        <v>0</v>
      </c>
      <c r="F2991">
        <v>112021</v>
      </c>
    </row>
    <row r="2992" spans="5:6">
      <c r="E2992">
        <v>0</v>
      </c>
      <c r="F2992">
        <v>112022</v>
      </c>
    </row>
    <row r="2993" spans="5:6">
      <c r="E2993">
        <v>0</v>
      </c>
      <c r="F2993">
        <v>112023</v>
      </c>
    </row>
    <row r="2994" spans="5:6">
      <c r="E2994">
        <v>0</v>
      </c>
      <c r="F2994">
        <v>112024</v>
      </c>
    </row>
    <row r="2995" spans="5:6">
      <c r="E2995">
        <v>0</v>
      </c>
      <c r="F2995">
        <v>112025</v>
      </c>
    </row>
    <row r="2996" spans="5:6">
      <c r="E2996">
        <v>0</v>
      </c>
      <c r="F2996">
        <v>112026</v>
      </c>
    </row>
    <row r="2997" spans="5:6">
      <c r="E2997">
        <v>0</v>
      </c>
      <c r="F2997">
        <v>112027</v>
      </c>
    </row>
    <row r="2998" spans="5:6">
      <c r="E2998">
        <v>0</v>
      </c>
      <c r="F2998">
        <v>112028</v>
      </c>
    </row>
    <row r="2999" spans="5:6">
      <c r="E2999">
        <v>0</v>
      </c>
      <c r="F2999">
        <v>112029</v>
      </c>
    </row>
    <row r="3000" spans="5:6">
      <c r="E3000">
        <v>0</v>
      </c>
      <c r="F3000">
        <v>112030</v>
      </c>
    </row>
    <row r="3001" spans="5:6">
      <c r="E3001">
        <v>0</v>
      </c>
      <c r="F3001">
        <v>112031</v>
      </c>
    </row>
    <row r="3002" spans="5:6">
      <c r="E3002">
        <v>0</v>
      </c>
      <c r="F3002">
        <v>112032</v>
      </c>
    </row>
    <row r="3003" spans="5:6">
      <c r="E3003">
        <v>0</v>
      </c>
      <c r="F3003">
        <v>112033</v>
      </c>
    </row>
    <row r="3004" spans="5:6">
      <c r="E3004">
        <v>0</v>
      </c>
      <c r="F3004">
        <v>112034</v>
      </c>
    </row>
    <row r="3005" spans="5:6">
      <c r="E3005">
        <v>0</v>
      </c>
      <c r="F3005">
        <v>112035</v>
      </c>
    </row>
    <row r="3006" spans="5:6">
      <c r="E3006">
        <v>0</v>
      </c>
      <c r="F3006">
        <v>112036</v>
      </c>
    </row>
    <row r="3007" spans="5:6">
      <c r="E3007">
        <v>0</v>
      </c>
      <c r="F3007">
        <v>112037</v>
      </c>
    </row>
    <row r="3008" spans="5:6">
      <c r="E3008">
        <v>0</v>
      </c>
      <c r="F3008">
        <v>112038</v>
      </c>
    </row>
    <row r="3009" spans="5:6">
      <c r="E3009">
        <v>0</v>
      </c>
      <c r="F3009">
        <v>112039</v>
      </c>
    </row>
    <row r="3010" spans="5:6">
      <c r="E3010">
        <v>0</v>
      </c>
      <c r="F3010">
        <v>112040</v>
      </c>
    </row>
    <row r="3011" spans="5:6">
      <c r="E3011">
        <v>0</v>
      </c>
      <c r="F3011">
        <v>112041</v>
      </c>
    </row>
    <row r="3012" spans="5:6">
      <c r="E3012">
        <v>0</v>
      </c>
      <c r="F3012">
        <v>112042</v>
      </c>
    </row>
    <row r="3013" spans="5:6">
      <c r="E3013">
        <v>0</v>
      </c>
      <c r="F3013">
        <v>112043</v>
      </c>
    </row>
    <row r="3014" spans="5:6">
      <c r="E3014">
        <v>0</v>
      </c>
      <c r="F3014">
        <v>112044</v>
      </c>
    </row>
    <row r="3015" spans="5:6">
      <c r="E3015">
        <v>0</v>
      </c>
      <c r="F3015">
        <v>112045</v>
      </c>
    </row>
    <row r="3016" spans="5:6">
      <c r="E3016">
        <v>0</v>
      </c>
      <c r="F3016">
        <v>112046</v>
      </c>
    </row>
    <row r="3017" spans="5:6">
      <c r="E3017">
        <v>0</v>
      </c>
      <c r="F3017">
        <v>112047</v>
      </c>
    </row>
    <row r="3018" spans="5:6">
      <c r="E3018">
        <v>0</v>
      </c>
      <c r="F3018">
        <v>112048</v>
      </c>
    </row>
    <row r="3019" spans="5:6">
      <c r="E3019">
        <v>0</v>
      </c>
      <c r="F3019">
        <v>112049</v>
      </c>
    </row>
    <row r="3020" spans="5:6">
      <c r="E3020">
        <v>0</v>
      </c>
      <c r="F3020">
        <v>112050</v>
      </c>
    </row>
    <row r="3021" spans="5:6">
      <c r="E3021">
        <v>0</v>
      </c>
      <c r="F3021">
        <v>112051</v>
      </c>
    </row>
    <row r="3022" spans="5:6">
      <c r="E3022">
        <v>0</v>
      </c>
      <c r="F3022">
        <v>112052</v>
      </c>
    </row>
    <row r="3023" spans="5:6">
      <c r="E3023">
        <v>0</v>
      </c>
      <c r="F3023">
        <v>112053</v>
      </c>
    </row>
    <row r="3024" spans="5:6">
      <c r="E3024">
        <v>0</v>
      </c>
      <c r="F3024">
        <v>112054</v>
      </c>
    </row>
    <row r="3025" spans="5:6">
      <c r="E3025">
        <v>0</v>
      </c>
      <c r="F3025">
        <v>112055</v>
      </c>
    </row>
    <row r="3026" spans="5:6">
      <c r="E3026">
        <v>0</v>
      </c>
      <c r="F3026">
        <v>112056</v>
      </c>
    </row>
    <row r="3027" spans="5:6">
      <c r="E3027">
        <v>0</v>
      </c>
      <c r="F3027">
        <v>112057</v>
      </c>
    </row>
    <row r="3028" spans="5:6">
      <c r="E3028">
        <v>0</v>
      </c>
      <c r="F3028">
        <v>112058</v>
      </c>
    </row>
    <row r="3029" spans="5:6">
      <c r="E3029">
        <v>0</v>
      </c>
      <c r="F3029">
        <v>112059</v>
      </c>
    </row>
    <row r="3030" spans="5:6">
      <c r="E3030">
        <v>0</v>
      </c>
      <c r="F3030">
        <v>112060</v>
      </c>
    </row>
    <row r="3031" spans="5:6">
      <c r="E3031">
        <v>0</v>
      </c>
      <c r="F3031">
        <v>112061</v>
      </c>
    </row>
    <row r="3032" spans="5:6">
      <c r="E3032">
        <v>0</v>
      </c>
      <c r="F3032">
        <v>112062</v>
      </c>
    </row>
    <row r="3033" spans="5:6">
      <c r="E3033">
        <v>0</v>
      </c>
      <c r="F3033">
        <v>112063</v>
      </c>
    </row>
    <row r="3034" spans="5:6">
      <c r="E3034">
        <v>0</v>
      </c>
      <c r="F3034">
        <v>112064</v>
      </c>
    </row>
    <row r="3035" spans="5:6">
      <c r="E3035">
        <v>0</v>
      </c>
      <c r="F3035">
        <v>112065</v>
      </c>
    </row>
    <row r="3036" spans="5:6">
      <c r="E3036">
        <v>0</v>
      </c>
      <c r="F3036">
        <v>112066</v>
      </c>
    </row>
    <row r="3037" spans="5:6">
      <c r="E3037">
        <v>0</v>
      </c>
      <c r="F3037">
        <v>112067</v>
      </c>
    </row>
    <row r="3038" spans="5:6">
      <c r="E3038">
        <v>0</v>
      </c>
      <c r="F3038">
        <v>112068</v>
      </c>
    </row>
    <row r="3039" spans="5:6">
      <c r="E3039">
        <v>0</v>
      </c>
      <c r="F3039">
        <v>112069</v>
      </c>
    </row>
    <row r="3040" spans="5:6">
      <c r="E3040">
        <v>0</v>
      </c>
      <c r="F3040">
        <v>112070</v>
      </c>
    </row>
    <row r="3041" spans="5:6">
      <c r="E3041">
        <v>0</v>
      </c>
      <c r="F3041">
        <v>112071</v>
      </c>
    </row>
    <row r="3042" spans="5:6">
      <c r="E3042">
        <v>0</v>
      </c>
      <c r="F3042">
        <v>112072</v>
      </c>
    </row>
    <row r="3043" spans="5:6">
      <c r="E3043">
        <v>0</v>
      </c>
      <c r="F3043">
        <v>112073</v>
      </c>
    </row>
    <row r="3044" spans="5:6">
      <c r="E3044">
        <v>0</v>
      </c>
      <c r="F3044">
        <v>112074</v>
      </c>
    </row>
    <row r="3045" spans="5:6">
      <c r="E3045">
        <v>0</v>
      </c>
      <c r="F3045">
        <v>112075</v>
      </c>
    </row>
    <row r="3046" spans="5:6">
      <c r="E3046">
        <v>0</v>
      </c>
      <c r="F3046">
        <v>112076</v>
      </c>
    </row>
    <row r="3047" spans="5:6">
      <c r="E3047">
        <v>0</v>
      </c>
      <c r="F3047">
        <v>112077</v>
      </c>
    </row>
    <row r="3048" spans="5:6">
      <c r="E3048">
        <v>0</v>
      </c>
      <c r="F3048">
        <v>112078</v>
      </c>
    </row>
    <row r="3049" spans="5:6">
      <c r="E3049">
        <v>0</v>
      </c>
      <c r="F3049">
        <v>112079</v>
      </c>
    </row>
    <row r="3050" spans="5:6">
      <c r="E3050">
        <v>0</v>
      </c>
      <c r="F3050">
        <v>112080</v>
      </c>
    </row>
    <row r="3051" spans="5:6">
      <c r="E3051">
        <v>0</v>
      </c>
      <c r="F3051">
        <v>112081</v>
      </c>
    </row>
    <row r="3052" spans="5:6">
      <c r="E3052">
        <v>0</v>
      </c>
      <c r="F3052">
        <v>112082</v>
      </c>
    </row>
    <row r="3053" spans="5:6">
      <c r="E3053">
        <v>0</v>
      </c>
      <c r="F3053">
        <v>112083</v>
      </c>
    </row>
    <row r="3054" spans="5:6">
      <c r="E3054">
        <v>0</v>
      </c>
      <c r="F3054">
        <v>112084</v>
      </c>
    </row>
    <row r="3055" spans="5:6">
      <c r="E3055">
        <v>0</v>
      </c>
      <c r="F3055">
        <v>112085</v>
      </c>
    </row>
    <row r="3056" spans="5:6">
      <c r="E3056">
        <v>0</v>
      </c>
      <c r="F3056">
        <v>112086</v>
      </c>
    </row>
    <row r="3057" spans="5:6">
      <c r="E3057">
        <v>0</v>
      </c>
      <c r="F3057">
        <v>112087</v>
      </c>
    </row>
    <row r="3058" spans="5:6">
      <c r="E3058">
        <v>0</v>
      </c>
      <c r="F3058">
        <v>112088</v>
      </c>
    </row>
    <row r="3059" spans="5:6">
      <c r="E3059">
        <v>0</v>
      </c>
      <c r="F3059">
        <v>112089</v>
      </c>
    </row>
    <row r="3060" spans="5:6">
      <c r="E3060">
        <v>0</v>
      </c>
      <c r="F3060">
        <v>112090</v>
      </c>
    </row>
    <row r="3061" spans="5:6">
      <c r="E3061">
        <v>0</v>
      </c>
      <c r="F3061">
        <v>112091</v>
      </c>
    </row>
    <row r="3062" spans="5:6">
      <c r="E3062">
        <v>0</v>
      </c>
      <c r="F3062">
        <v>112092</v>
      </c>
    </row>
    <row r="3063" spans="5:6">
      <c r="E3063">
        <v>0</v>
      </c>
      <c r="F3063">
        <v>112093</v>
      </c>
    </row>
    <row r="3064" spans="5:6">
      <c r="E3064">
        <v>0</v>
      </c>
      <c r="F3064">
        <v>112094</v>
      </c>
    </row>
    <row r="3065" spans="5:6">
      <c r="E3065">
        <v>0</v>
      </c>
      <c r="F3065">
        <v>112095</v>
      </c>
    </row>
    <row r="3066" spans="5:6">
      <c r="E3066">
        <v>0</v>
      </c>
      <c r="F3066">
        <v>112096</v>
      </c>
    </row>
    <row r="3067" spans="5:6">
      <c r="E3067">
        <v>0</v>
      </c>
      <c r="F3067">
        <v>112097</v>
      </c>
    </row>
    <row r="3068" spans="5:6">
      <c r="E3068">
        <v>0</v>
      </c>
      <c r="F3068">
        <v>112098</v>
      </c>
    </row>
    <row r="3069" spans="5:6">
      <c r="E3069">
        <v>0</v>
      </c>
      <c r="F3069">
        <v>112099</v>
      </c>
    </row>
    <row r="3070" spans="5:6">
      <c r="E3070">
        <v>0</v>
      </c>
      <c r="F3070">
        <v>112100</v>
      </c>
    </row>
    <row r="3071" spans="5:6">
      <c r="E3071">
        <v>0</v>
      </c>
      <c r="F3071">
        <v>112101</v>
      </c>
    </row>
    <row r="3072" spans="5:6">
      <c r="E3072">
        <v>0</v>
      </c>
      <c r="F3072">
        <v>112102</v>
      </c>
    </row>
    <row r="3073" spans="5:6">
      <c r="E3073">
        <v>0</v>
      </c>
      <c r="F3073">
        <v>112103</v>
      </c>
    </row>
    <row r="3074" spans="5:6">
      <c r="E3074">
        <v>0</v>
      </c>
      <c r="F3074">
        <v>112104</v>
      </c>
    </row>
    <row r="3075" spans="5:6">
      <c r="E3075">
        <v>0</v>
      </c>
      <c r="F3075">
        <v>112105</v>
      </c>
    </row>
    <row r="3076" spans="5:6">
      <c r="E3076">
        <v>0</v>
      </c>
      <c r="F3076">
        <v>112106</v>
      </c>
    </row>
    <row r="3077" spans="5:6">
      <c r="E3077">
        <v>0</v>
      </c>
      <c r="F3077">
        <v>112107</v>
      </c>
    </row>
    <row r="3078" spans="5:6">
      <c r="E3078">
        <v>0</v>
      </c>
      <c r="F3078">
        <v>112108</v>
      </c>
    </row>
    <row r="3079" spans="5:6">
      <c r="E3079">
        <v>0</v>
      </c>
      <c r="F3079">
        <v>112109</v>
      </c>
    </row>
    <row r="3080" spans="5:6">
      <c r="E3080">
        <v>0</v>
      </c>
      <c r="F3080">
        <v>112110</v>
      </c>
    </row>
    <row r="3081" spans="5:6">
      <c r="E3081">
        <v>0</v>
      </c>
      <c r="F3081">
        <v>112111</v>
      </c>
    </row>
    <row r="3082" spans="5:6">
      <c r="E3082">
        <v>0</v>
      </c>
      <c r="F3082">
        <v>112112</v>
      </c>
    </row>
    <row r="3083" spans="5:6">
      <c r="E3083">
        <v>0</v>
      </c>
      <c r="F3083">
        <v>112113</v>
      </c>
    </row>
    <row r="3084" spans="5:6">
      <c r="E3084">
        <v>0</v>
      </c>
      <c r="F3084">
        <v>112114</v>
      </c>
    </row>
    <row r="3085" spans="5:6">
      <c r="E3085">
        <v>0</v>
      </c>
      <c r="F3085">
        <v>112115</v>
      </c>
    </row>
    <row r="3086" spans="5:6">
      <c r="E3086">
        <v>0</v>
      </c>
      <c r="F3086">
        <v>112116</v>
      </c>
    </row>
    <row r="3087" spans="5:6">
      <c r="E3087">
        <v>0</v>
      </c>
      <c r="F3087">
        <v>112117</v>
      </c>
    </row>
    <row r="3088" spans="5:6">
      <c r="E3088">
        <v>0</v>
      </c>
      <c r="F3088">
        <v>112118</v>
      </c>
    </row>
    <row r="3089" spans="5:6">
      <c r="E3089">
        <v>0</v>
      </c>
      <c r="F3089">
        <v>112119</v>
      </c>
    </row>
    <row r="3090" spans="5:6">
      <c r="E3090">
        <v>0</v>
      </c>
      <c r="F3090">
        <v>112120</v>
      </c>
    </row>
    <row r="3091" spans="5:6">
      <c r="E3091">
        <v>0</v>
      </c>
      <c r="F3091">
        <v>112121</v>
      </c>
    </row>
    <row r="3092" spans="5:6">
      <c r="E3092">
        <v>0</v>
      </c>
      <c r="F3092">
        <v>112122</v>
      </c>
    </row>
    <row r="3093" spans="5:6">
      <c r="E3093">
        <v>0</v>
      </c>
      <c r="F3093">
        <v>112123</v>
      </c>
    </row>
    <row r="3094" spans="5:6">
      <c r="E3094">
        <v>0</v>
      </c>
      <c r="F3094">
        <v>112124</v>
      </c>
    </row>
    <row r="3095" spans="5:6">
      <c r="E3095">
        <v>0</v>
      </c>
      <c r="F3095">
        <v>112125</v>
      </c>
    </row>
    <row r="3096" spans="5:6">
      <c r="E3096">
        <v>0</v>
      </c>
      <c r="F3096">
        <v>112126</v>
      </c>
    </row>
    <row r="3097" spans="5:6">
      <c r="E3097">
        <v>0</v>
      </c>
      <c r="F3097">
        <v>112127</v>
      </c>
    </row>
    <row r="3098" spans="5:6">
      <c r="E3098">
        <v>0</v>
      </c>
      <c r="F3098">
        <v>112128</v>
      </c>
    </row>
    <row r="3099" spans="5:6">
      <c r="E3099">
        <v>0</v>
      </c>
      <c r="F3099">
        <v>112129</v>
      </c>
    </row>
    <row r="3100" spans="5:6">
      <c r="E3100">
        <v>0</v>
      </c>
      <c r="F3100">
        <v>112130</v>
      </c>
    </row>
    <row r="3101" spans="5:6">
      <c r="E3101">
        <v>0</v>
      </c>
      <c r="F3101">
        <v>112131</v>
      </c>
    </row>
    <row r="3102" spans="5:6">
      <c r="E3102">
        <v>0</v>
      </c>
      <c r="F3102">
        <v>112132</v>
      </c>
    </row>
    <row r="3103" spans="5:6">
      <c r="E3103">
        <v>0</v>
      </c>
      <c r="F3103">
        <v>112133</v>
      </c>
    </row>
    <row r="3104" spans="5:6">
      <c r="E3104">
        <v>0</v>
      </c>
      <c r="F3104">
        <v>112134</v>
      </c>
    </row>
    <row r="3105" spans="5:6">
      <c r="E3105">
        <v>0</v>
      </c>
      <c r="F3105">
        <v>112135</v>
      </c>
    </row>
    <row r="3106" spans="5:6">
      <c r="E3106">
        <v>0</v>
      </c>
      <c r="F3106">
        <v>112136</v>
      </c>
    </row>
    <row r="3107" spans="5:6">
      <c r="E3107">
        <v>0</v>
      </c>
      <c r="F3107">
        <v>112137</v>
      </c>
    </row>
    <row r="3108" spans="5:6">
      <c r="E3108">
        <v>0</v>
      </c>
      <c r="F3108">
        <v>112138</v>
      </c>
    </row>
    <row r="3109" spans="5:6">
      <c r="E3109">
        <v>0</v>
      </c>
      <c r="F3109">
        <v>112139</v>
      </c>
    </row>
    <row r="3110" spans="5:6">
      <c r="E3110">
        <v>0</v>
      </c>
      <c r="F3110">
        <v>112140</v>
      </c>
    </row>
    <row r="3111" spans="5:6">
      <c r="E3111">
        <v>0</v>
      </c>
      <c r="F3111">
        <v>112141</v>
      </c>
    </row>
    <row r="3112" spans="5:6">
      <c r="E3112">
        <v>0</v>
      </c>
      <c r="F3112">
        <v>112142</v>
      </c>
    </row>
    <row r="3113" spans="5:6">
      <c r="E3113">
        <v>0</v>
      </c>
      <c r="F3113">
        <v>112143</v>
      </c>
    </row>
    <row r="3114" spans="5:6">
      <c r="E3114">
        <v>0</v>
      </c>
      <c r="F3114">
        <v>112144</v>
      </c>
    </row>
    <row r="3115" spans="5:6">
      <c r="E3115">
        <v>0</v>
      </c>
      <c r="F3115">
        <v>112145</v>
      </c>
    </row>
    <row r="3116" spans="5:6">
      <c r="E3116">
        <v>0</v>
      </c>
      <c r="F3116">
        <v>112146</v>
      </c>
    </row>
    <row r="3117" spans="5:6">
      <c r="E3117">
        <v>0</v>
      </c>
      <c r="F3117">
        <v>112147</v>
      </c>
    </row>
    <row r="3118" spans="5:6">
      <c r="E3118">
        <v>0</v>
      </c>
      <c r="F3118">
        <v>112148</v>
      </c>
    </row>
    <row r="3119" spans="5:6">
      <c r="E3119">
        <v>0</v>
      </c>
      <c r="F3119">
        <v>112149</v>
      </c>
    </row>
    <row r="3120" spans="5:6">
      <c r="E3120">
        <v>0</v>
      </c>
      <c r="F3120">
        <v>112150</v>
      </c>
    </row>
    <row r="3121" spans="5:6">
      <c r="E3121">
        <v>0</v>
      </c>
      <c r="F3121">
        <v>112151</v>
      </c>
    </row>
    <row r="3122" spans="5:6">
      <c r="E3122">
        <v>0</v>
      </c>
      <c r="F3122">
        <v>112152</v>
      </c>
    </row>
    <row r="3123" spans="5:6">
      <c r="E3123">
        <v>0</v>
      </c>
      <c r="F3123">
        <v>112153</v>
      </c>
    </row>
    <row r="3124" spans="5:6">
      <c r="E3124">
        <v>0</v>
      </c>
      <c r="F3124">
        <v>112154</v>
      </c>
    </row>
    <row r="3125" spans="5:6">
      <c r="E3125">
        <v>0</v>
      </c>
      <c r="F3125">
        <v>112155</v>
      </c>
    </row>
    <row r="3126" spans="5:6">
      <c r="E3126">
        <v>0</v>
      </c>
      <c r="F3126">
        <v>112156</v>
      </c>
    </row>
    <row r="3127" spans="5:6">
      <c r="E3127">
        <v>0</v>
      </c>
      <c r="F3127">
        <v>112157</v>
      </c>
    </row>
    <row r="3128" spans="5:6">
      <c r="E3128">
        <v>0</v>
      </c>
      <c r="F3128">
        <v>112158</v>
      </c>
    </row>
    <row r="3129" spans="5:6">
      <c r="E3129">
        <v>0</v>
      </c>
      <c r="F3129">
        <v>112159</v>
      </c>
    </row>
    <row r="3130" spans="5:6">
      <c r="E3130">
        <v>0</v>
      </c>
      <c r="F3130">
        <v>112160</v>
      </c>
    </row>
    <row r="3131" spans="5:6">
      <c r="E3131">
        <v>0</v>
      </c>
      <c r="F3131">
        <v>112161</v>
      </c>
    </row>
    <row r="3132" spans="5:6">
      <c r="E3132">
        <v>0</v>
      </c>
      <c r="F3132">
        <v>112162</v>
      </c>
    </row>
    <row r="3133" spans="5:6">
      <c r="E3133">
        <v>0</v>
      </c>
      <c r="F3133">
        <v>112163</v>
      </c>
    </row>
    <row r="3134" spans="5:6">
      <c r="E3134">
        <v>0</v>
      </c>
      <c r="F3134">
        <v>112164</v>
      </c>
    </row>
    <row r="3135" spans="5:6">
      <c r="E3135">
        <v>0</v>
      </c>
      <c r="F3135">
        <v>112165</v>
      </c>
    </row>
    <row r="3136" spans="5:6">
      <c r="E3136">
        <v>0</v>
      </c>
      <c r="F3136">
        <v>112166</v>
      </c>
    </row>
    <row r="3137" spans="5:6">
      <c r="E3137">
        <v>0</v>
      </c>
      <c r="F3137">
        <v>112167</v>
      </c>
    </row>
    <row r="3138" spans="5:6">
      <c r="E3138">
        <v>0</v>
      </c>
      <c r="F3138">
        <v>112168</v>
      </c>
    </row>
    <row r="3139" spans="5:6">
      <c r="E3139">
        <v>0</v>
      </c>
      <c r="F3139">
        <v>112169</v>
      </c>
    </row>
    <row r="3140" spans="5:6">
      <c r="E3140">
        <v>0</v>
      </c>
      <c r="F3140">
        <v>112170</v>
      </c>
    </row>
    <row r="3141" spans="5:6">
      <c r="E3141">
        <v>0</v>
      </c>
      <c r="F3141">
        <v>112171</v>
      </c>
    </row>
    <row r="3142" spans="5:6">
      <c r="E3142">
        <v>0</v>
      </c>
      <c r="F3142">
        <v>112172</v>
      </c>
    </row>
    <row r="3143" spans="5:6">
      <c r="E3143">
        <v>0</v>
      </c>
      <c r="F3143">
        <v>112173</v>
      </c>
    </row>
    <row r="3144" spans="5:6">
      <c r="E3144">
        <v>0</v>
      </c>
      <c r="F3144">
        <v>112174</v>
      </c>
    </row>
    <row r="3145" spans="5:6">
      <c r="E3145">
        <v>0</v>
      </c>
      <c r="F3145">
        <v>112175</v>
      </c>
    </row>
    <row r="3146" spans="5:6">
      <c r="E3146">
        <v>0</v>
      </c>
      <c r="F3146">
        <v>112176</v>
      </c>
    </row>
    <row r="3147" spans="5:6">
      <c r="E3147">
        <v>0</v>
      </c>
      <c r="F3147">
        <v>112177</v>
      </c>
    </row>
    <row r="3148" spans="5:6">
      <c r="E3148">
        <v>0</v>
      </c>
      <c r="F3148">
        <v>112178</v>
      </c>
    </row>
    <row r="3149" spans="5:6">
      <c r="E3149">
        <v>0</v>
      </c>
      <c r="F3149">
        <v>112179</v>
      </c>
    </row>
    <row r="3150" spans="5:6">
      <c r="E3150">
        <v>0</v>
      </c>
      <c r="F3150">
        <v>112180</v>
      </c>
    </row>
    <row r="3151" spans="5:6">
      <c r="E3151">
        <v>0</v>
      </c>
      <c r="F3151">
        <v>112181</v>
      </c>
    </row>
    <row r="3152" spans="5:6">
      <c r="E3152">
        <v>0</v>
      </c>
      <c r="F3152">
        <v>112182</v>
      </c>
    </row>
    <row r="3153" spans="5:6">
      <c r="E3153">
        <v>0</v>
      </c>
      <c r="F3153">
        <v>112183</v>
      </c>
    </row>
    <row r="3154" spans="5:6">
      <c r="E3154">
        <v>0</v>
      </c>
      <c r="F3154">
        <v>112184</v>
      </c>
    </row>
    <row r="3155" spans="5:6">
      <c r="E3155">
        <v>0</v>
      </c>
      <c r="F3155">
        <v>112185</v>
      </c>
    </row>
    <row r="3156" spans="5:6">
      <c r="E3156">
        <v>0</v>
      </c>
      <c r="F3156">
        <v>112186</v>
      </c>
    </row>
    <row r="3157" spans="5:6">
      <c r="E3157">
        <v>0</v>
      </c>
      <c r="F3157">
        <v>112187</v>
      </c>
    </row>
    <row r="3158" spans="5:6">
      <c r="E3158">
        <v>0</v>
      </c>
      <c r="F3158">
        <v>112188</v>
      </c>
    </row>
    <row r="3159" spans="5:6">
      <c r="E3159">
        <v>0</v>
      </c>
      <c r="F3159">
        <v>112189</v>
      </c>
    </row>
    <row r="3160" spans="5:6">
      <c r="E3160">
        <v>0</v>
      </c>
      <c r="F3160">
        <v>112190</v>
      </c>
    </row>
    <row r="3161" spans="5:6">
      <c r="E3161">
        <v>0</v>
      </c>
      <c r="F3161">
        <v>112191</v>
      </c>
    </row>
    <row r="3162" spans="5:6">
      <c r="E3162">
        <v>0</v>
      </c>
      <c r="F3162">
        <v>112192</v>
      </c>
    </row>
    <row r="3163" spans="5:6">
      <c r="E3163">
        <v>0</v>
      </c>
      <c r="F3163">
        <v>112193</v>
      </c>
    </row>
    <row r="3164" spans="5:6">
      <c r="E3164">
        <v>0</v>
      </c>
      <c r="F3164">
        <v>112194</v>
      </c>
    </row>
    <row r="3165" spans="5:6">
      <c r="E3165">
        <v>0</v>
      </c>
      <c r="F3165">
        <v>112195</v>
      </c>
    </row>
    <row r="3166" spans="5:6">
      <c r="E3166">
        <v>0</v>
      </c>
      <c r="F3166">
        <v>112196</v>
      </c>
    </row>
    <row r="3167" spans="5:6">
      <c r="E3167">
        <v>0</v>
      </c>
      <c r="F3167">
        <v>112197</v>
      </c>
    </row>
    <row r="3168" spans="5:6">
      <c r="E3168">
        <v>0</v>
      </c>
      <c r="F3168">
        <v>112198</v>
      </c>
    </row>
    <row r="3169" spans="5:6">
      <c r="E3169">
        <v>0</v>
      </c>
      <c r="F3169">
        <v>112199</v>
      </c>
    </row>
    <row r="3170" spans="5:6">
      <c r="E3170">
        <v>0</v>
      </c>
      <c r="F3170">
        <v>112200</v>
      </c>
    </row>
    <row r="3171" spans="5:6">
      <c r="E3171">
        <v>0</v>
      </c>
      <c r="F3171">
        <v>112201</v>
      </c>
    </row>
    <row r="3172" spans="5:6">
      <c r="E3172">
        <v>0</v>
      </c>
      <c r="F3172">
        <v>112202</v>
      </c>
    </row>
    <row r="3173" spans="5:6">
      <c r="E3173">
        <v>0</v>
      </c>
      <c r="F3173">
        <v>112203</v>
      </c>
    </row>
    <row r="3174" spans="5:6">
      <c r="E3174">
        <v>0</v>
      </c>
      <c r="F3174">
        <v>112204</v>
      </c>
    </row>
    <row r="3175" spans="5:6">
      <c r="E3175">
        <v>0</v>
      </c>
      <c r="F3175">
        <v>112205</v>
      </c>
    </row>
    <row r="3176" spans="5:6">
      <c r="E3176">
        <v>0</v>
      </c>
      <c r="F3176">
        <v>112206</v>
      </c>
    </row>
    <row r="3177" spans="5:6">
      <c r="E3177">
        <v>0</v>
      </c>
      <c r="F3177">
        <v>112207</v>
      </c>
    </row>
    <row r="3178" spans="5:6">
      <c r="E3178">
        <v>0</v>
      </c>
      <c r="F3178">
        <v>112208</v>
      </c>
    </row>
    <row r="3179" spans="5:6">
      <c r="E3179">
        <v>0</v>
      </c>
      <c r="F3179">
        <v>112209</v>
      </c>
    </row>
    <row r="3180" spans="5:6">
      <c r="E3180">
        <v>0</v>
      </c>
      <c r="F3180">
        <v>112210</v>
      </c>
    </row>
    <row r="3181" spans="5:6">
      <c r="E3181">
        <v>0</v>
      </c>
      <c r="F3181">
        <v>112211</v>
      </c>
    </row>
    <row r="3182" spans="5:6">
      <c r="E3182">
        <v>0</v>
      </c>
      <c r="F3182">
        <v>112212</v>
      </c>
    </row>
    <row r="3183" spans="5:6">
      <c r="E3183">
        <v>0</v>
      </c>
      <c r="F3183">
        <v>112213</v>
      </c>
    </row>
    <row r="3184" spans="5:6">
      <c r="E3184">
        <v>0</v>
      </c>
      <c r="F3184">
        <v>112214</v>
      </c>
    </row>
    <row r="3185" spans="5:6">
      <c r="E3185">
        <v>0</v>
      </c>
      <c r="F3185">
        <v>112215</v>
      </c>
    </row>
    <row r="3186" spans="5:6">
      <c r="E3186">
        <v>0</v>
      </c>
      <c r="F3186">
        <v>112216</v>
      </c>
    </row>
    <row r="3187" spans="5:6">
      <c r="E3187">
        <v>0</v>
      </c>
      <c r="F3187">
        <v>112217</v>
      </c>
    </row>
    <row r="3188" spans="5:6">
      <c r="E3188">
        <v>0</v>
      </c>
      <c r="F3188">
        <v>112218</v>
      </c>
    </row>
    <row r="3189" spans="5:6">
      <c r="E3189">
        <v>0</v>
      </c>
      <c r="F3189">
        <v>112219</v>
      </c>
    </row>
    <row r="3190" spans="5:6">
      <c r="E3190">
        <v>0</v>
      </c>
      <c r="F3190">
        <v>112220</v>
      </c>
    </row>
    <row r="3191" spans="5:6">
      <c r="E3191">
        <v>0</v>
      </c>
      <c r="F3191">
        <v>112221</v>
      </c>
    </row>
    <row r="3192" spans="5:6">
      <c r="E3192">
        <v>0</v>
      </c>
      <c r="F3192">
        <v>112222</v>
      </c>
    </row>
    <row r="3193" spans="5:6">
      <c r="E3193">
        <v>0</v>
      </c>
      <c r="F3193">
        <v>112223</v>
      </c>
    </row>
    <row r="3194" spans="5:6">
      <c r="E3194">
        <v>0</v>
      </c>
      <c r="F3194">
        <v>112224</v>
      </c>
    </row>
    <row r="3195" spans="5:6">
      <c r="E3195">
        <v>0</v>
      </c>
      <c r="F3195">
        <v>112225</v>
      </c>
    </row>
    <row r="3196" spans="5:6">
      <c r="E3196">
        <v>0</v>
      </c>
      <c r="F3196">
        <v>112226</v>
      </c>
    </row>
    <row r="3197" spans="5:6">
      <c r="E3197">
        <v>0</v>
      </c>
      <c r="F3197">
        <v>112227</v>
      </c>
    </row>
    <row r="3198" spans="5:6">
      <c r="E3198">
        <v>0</v>
      </c>
      <c r="F3198">
        <v>112228</v>
      </c>
    </row>
    <row r="3199" spans="5:6">
      <c r="E3199">
        <v>0</v>
      </c>
      <c r="F3199">
        <v>112229</v>
      </c>
    </row>
    <row r="3200" spans="5:6">
      <c r="E3200">
        <v>0</v>
      </c>
      <c r="F3200">
        <v>112230</v>
      </c>
    </row>
    <row r="3201" spans="5:6">
      <c r="E3201">
        <v>0</v>
      </c>
      <c r="F3201">
        <v>112231</v>
      </c>
    </row>
    <row r="3202" spans="5:6">
      <c r="E3202">
        <v>0</v>
      </c>
      <c r="F3202">
        <v>112232</v>
      </c>
    </row>
    <row r="3203" spans="5:6">
      <c r="E3203">
        <v>0</v>
      </c>
      <c r="F3203">
        <v>112233</v>
      </c>
    </row>
    <row r="3204" spans="5:6">
      <c r="E3204">
        <v>0</v>
      </c>
      <c r="F3204">
        <v>112234</v>
      </c>
    </row>
    <row r="3205" spans="5:6">
      <c r="E3205">
        <v>0</v>
      </c>
      <c r="F3205">
        <v>112235</v>
      </c>
    </row>
    <row r="3206" spans="5:6">
      <c r="E3206">
        <v>0</v>
      </c>
      <c r="F3206">
        <v>112236</v>
      </c>
    </row>
    <row r="3207" spans="5:6">
      <c r="E3207">
        <v>0</v>
      </c>
      <c r="F3207">
        <v>112237</v>
      </c>
    </row>
    <row r="3208" spans="5:6">
      <c r="E3208">
        <v>0</v>
      </c>
      <c r="F3208">
        <v>112238</v>
      </c>
    </row>
    <row r="3209" spans="5:6">
      <c r="E3209">
        <v>0</v>
      </c>
      <c r="F3209">
        <v>112239</v>
      </c>
    </row>
    <row r="3210" spans="5:6">
      <c r="E3210">
        <v>0</v>
      </c>
      <c r="F3210">
        <v>112240</v>
      </c>
    </row>
    <row r="3211" spans="5:6">
      <c r="E3211">
        <v>0</v>
      </c>
      <c r="F3211">
        <v>112241</v>
      </c>
    </row>
    <row r="3212" spans="5:6">
      <c r="E3212">
        <v>0</v>
      </c>
      <c r="F3212">
        <v>112242</v>
      </c>
    </row>
    <row r="3213" spans="5:6">
      <c r="E3213">
        <v>0</v>
      </c>
      <c r="F3213">
        <v>112243</v>
      </c>
    </row>
    <row r="3214" spans="5:6">
      <c r="E3214">
        <v>0</v>
      </c>
      <c r="F3214">
        <v>112244</v>
      </c>
    </row>
    <row r="3215" spans="5:6">
      <c r="E3215">
        <v>0</v>
      </c>
      <c r="F3215">
        <v>112245</v>
      </c>
    </row>
    <row r="3216" spans="5:6">
      <c r="E3216">
        <v>0</v>
      </c>
      <c r="F3216">
        <v>112246</v>
      </c>
    </row>
    <row r="3217" spans="5:6">
      <c r="E3217">
        <v>0</v>
      </c>
      <c r="F3217">
        <v>112247</v>
      </c>
    </row>
    <row r="3218" spans="5:6">
      <c r="E3218">
        <v>0</v>
      </c>
      <c r="F3218">
        <v>112248</v>
      </c>
    </row>
    <row r="3219" spans="5:6">
      <c r="E3219">
        <v>0</v>
      </c>
      <c r="F3219">
        <v>112249</v>
      </c>
    </row>
    <row r="3220" spans="5:6">
      <c r="E3220">
        <v>0</v>
      </c>
      <c r="F3220">
        <v>112250</v>
      </c>
    </row>
    <row r="3221" spans="5:6">
      <c r="E3221">
        <v>0</v>
      </c>
      <c r="F3221">
        <v>112251</v>
      </c>
    </row>
    <row r="3222" spans="5:6">
      <c r="E3222">
        <v>0</v>
      </c>
      <c r="F3222">
        <v>112252</v>
      </c>
    </row>
    <row r="3223" spans="5:6">
      <c r="E3223">
        <v>0</v>
      </c>
      <c r="F3223">
        <v>112253</v>
      </c>
    </row>
    <row r="3224" spans="5:6">
      <c r="E3224">
        <v>0</v>
      </c>
      <c r="F3224">
        <v>112254</v>
      </c>
    </row>
    <row r="3225" spans="5:6">
      <c r="E3225">
        <v>0</v>
      </c>
      <c r="F3225">
        <v>112255</v>
      </c>
    </row>
    <row r="3226" spans="5:6">
      <c r="E3226">
        <v>0</v>
      </c>
      <c r="F3226">
        <v>112256</v>
      </c>
    </row>
    <row r="3227" spans="5:6">
      <c r="E3227">
        <v>0</v>
      </c>
      <c r="F3227">
        <v>112257</v>
      </c>
    </row>
    <row r="3228" spans="5:6">
      <c r="E3228">
        <v>0</v>
      </c>
      <c r="F3228">
        <v>112258</v>
      </c>
    </row>
    <row r="3229" spans="5:6">
      <c r="E3229">
        <v>0</v>
      </c>
      <c r="F3229">
        <v>112259</v>
      </c>
    </row>
    <row r="3230" spans="5:6">
      <c r="E3230">
        <v>0</v>
      </c>
      <c r="F3230">
        <v>112260</v>
      </c>
    </row>
    <row r="3231" spans="5:6">
      <c r="E3231">
        <v>0</v>
      </c>
      <c r="F3231">
        <v>112261</v>
      </c>
    </row>
    <row r="3232" spans="5:6">
      <c r="E3232">
        <v>0</v>
      </c>
      <c r="F3232">
        <v>112262</v>
      </c>
    </row>
    <row r="3233" spans="5:6">
      <c r="E3233">
        <v>0</v>
      </c>
      <c r="F3233">
        <v>112263</v>
      </c>
    </row>
    <row r="3234" spans="5:6">
      <c r="E3234">
        <v>0</v>
      </c>
      <c r="F3234">
        <v>112264</v>
      </c>
    </row>
    <row r="3235" spans="5:6">
      <c r="E3235">
        <v>0</v>
      </c>
      <c r="F3235">
        <v>112265</v>
      </c>
    </row>
    <row r="3236" spans="5:6">
      <c r="E3236">
        <v>0</v>
      </c>
      <c r="F3236">
        <v>112266</v>
      </c>
    </row>
    <row r="3237" spans="5:6">
      <c r="E3237">
        <v>0</v>
      </c>
      <c r="F3237">
        <v>112267</v>
      </c>
    </row>
    <row r="3238" spans="5:6">
      <c r="E3238">
        <v>0</v>
      </c>
      <c r="F3238">
        <v>112268</v>
      </c>
    </row>
    <row r="3239" spans="5:6">
      <c r="E3239">
        <v>0</v>
      </c>
      <c r="F3239">
        <v>112269</v>
      </c>
    </row>
    <row r="3240" spans="5:6">
      <c r="E3240">
        <v>0</v>
      </c>
      <c r="F3240">
        <v>112270</v>
      </c>
    </row>
    <row r="3241" spans="5:6">
      <c r="E3241">
        <v>0</v>
      </c>
      <c r="F3241">
        <v>112271</v>
      </c>
    </row>
    <row r="3242" spans="5:6">
      <c r="E3242">
        <v>0</v>
      </c>
      <c r="F3242">
        <v>112272</v>
      </c>
    </row>
    <row r="3243" spans="5:6">
      <c r="E3243">
        <v>0</v>
      </c>
      <c r="F3243">
        <v>112273</v>
      </c>
    </row>
    <row r="3244" spans="5:6">
      <c r="E3244">
        <v>0</v>
      </c>
      <c r="F3244">
        <v>112274</v>
      </c>
    </row>
    <row r="3245" spans="5:6">
      <c r="E3245">
        <v>0</v>
      </c>
      <c r="F3245">
        <v>112275</v>
      </c>
    </row>
    <row r="3246" spans="5:6">
      <c r="E3246">
        <v>0</v>
      </c>
      <c r="F3246">
        <v>112276</v>
      </c>
    </row>
    <row r="3247" spans="5:6">
      <c r="E3247">
        <v>0</v>
      </c>
      <c r="F3247">
        <v>112277</v>
      </c>
    </row>
    <row r="3248" spans="5:6">
      <c r="E3248">
        <v>0</v>
      </c>
      <c r="F3248">
        <v>112278</v>
      </c>
    </row>
    <row r="3249" spans="5:6">
      <c r="E3249">
        <v>0</v>
      </c>
      <c r="F3249">
        <v>112279</v>
      </c>
    </row>
    <row r="3250" spans="5:6">
      <c r="E3250">
        <v>0</v>
      </c>
      <c r="F3250">
        <v>112280</v>
      </c>
    </row>
    <row r="3251" spans="5:6">
      <c r="E3251">
        <v>0</v>
      </c>
      <c r="F3251">
        <v>112281</v>
      </c>
    </row>
    <row r="3252" spans="5:6">
      <c r="E3252">
        <v>0</v>
      </c>
      <c r="F3252">
        <v>112282</v>
      </c>
    </row>
    <row r="3253" spans="5:6">
      <c r="E3253">
        <v>0</v>
      </c>
      <c r="F3253">
        <v>112283</v>
      </c>
    </row>
    <row r="3254" spans="5:6">
      <c r="E3254">
        <v>0</v>
      </c>
      <c r="F3254">
        <v>112284</v>
      </c>
    </row>
    <row r="3255" spans="5:6">
      <c r="E3255">
        <v>0</v>
      </c>
      <c r="F3255">
        <v>112285</v>
      </c>
    </row>
    <row r="3256" spans="5:6">
      <c r="E3256">
        <v>0</v>
      </c>
      <c r="F3256">
        <v>112286</v>
      </c>
    </row>
    <row r="3257" spans="5:6">
      <c r="E3257">
        <v>0</v>
      </c>
      <c r="F3257">
        <v>112287</v>
      </c>
    </row>
    <row r="3258" spans="5:6">
      <c r="E3258">
        <v>-22266.68</v>
      </c>
      <c r="F3258">
        <v>112288</v>
      </c>
    </row>
    <row r="3259" spans="5:6">
      <c r="E3259">
        <v>0</v>
      </c>
      <c r="F3259">
        <v>112289</v>
      </c>
    </row>
    <row r="3260" spans="5:6">
      <c r="E3260">
        <v>0</v>
      </c>
      <c r="F3260">
        <v>112290</v>
      </c>
    </row>
    <row r="3261" spans="5:6">
      <c r="E3261">
        <v>0</v>
      </c>
      <c r="F3261">
        <v>112291</v>
      </c>
    </row>
    <row r="3262" spans="5:6">
      <c r="E3262">
        <v>0</v>
      </c>
      <c r="F3262">
        <v>112292</v>
      </c>
    </row>
    <row r="3263" spans="5:6">
      <c r="E3263">
        <v>0</v>
      </c>
      <c r="F3263">
        <v>112293</v>
      </c>
    </row>
    <row r="3264" spans="5:6">
      <c r="E3264">
        <v>0</v>
      </c>
      <c r="F3264">
        <v>112294</v>
      </c>
    </row>
    <row r="3265" spans="5:6">
      <c r="E3265">
        <v>0</v>
      </c>
      <c r="F3265">
        <v>112295</v>
      </c>
    </row>
    <row r="3266" spans="5:6">
      <c r="E3266">
        <v>0</v>
      </c>
      <c r="F3266">
        <v>112296</v>
      </c>
    </row>
    <row r="3267" spans="5:6">
      <c r="E3267">
        <v>0</v>
      </c>
      <c r="F3267">
        <v>112297</v>
      </c>
    </row>
    <row r="3268" spans="5:6">
      <c r="E3268">
        <v>0</v>
      </c>
      <c r="F3268">
        <v>112298</v>
      </c>
    </row>
    <row r="3269" spans="5:6">
      <c r="E3269">
        <v>0</v>
      </c>
      <c r="F3269">
        <v>112299</v>
      </c>
    </row>
    <row r="3270" spans="5:6">
      <c r="E3270">
        <v>0</v>
      </c>
      <c r="F3270">
        <v>112300</v>
      </c>
    </row>
    <row r="3271" spans="5:6">
      <c r="E3271">
        <v>0</v>
      </c>
      <c r="F3271">
        <v>112301</v>
      </c>
    </row>
    <row r="3272" spans="5:6">
      <c r="E3272">
        <v>0</v>
      </c>
      <c r="F3272">
        <v>112302</v>
      </c>
    </row>
    <row r="3273" spans="5:6">
      <c r="E3273">
        <v>0</v>
      </c>
      <c r="F3273">
        <v>112303</v>
      </c>
    </row>
    <row r="3274" spans="5:6">
      <c r="E3274">
        <v>0</v>
      </c>
      <c r="F3274">
        <v>112304</v>
      </c>
    </row>
    <row r="3275" spans="5:6">
      <c r="E3275">
        <v>0</v>
      </c>
      <c r="F3275">
        <v>112305</v>
      </c>
    </row>
    <row r="3276" spans="5:6">
      <c r="E3276">
        <v>0</v>
      </c>
      <c r="F3276">
        <v>112306</v>
      </c>
    </row>
    <row r="3277" spans="5:6">
      <c r="E3277">
        <v>0</v>
      </c>
      <c r="F3277">
        <v>112307</v>
      </c>
    </row>
    <row r="3278" spans="5:6">
      <c r="E3278">
        <v>0</v>
      </c>
      <c r="F3278">
        <v>112308</v>
      </c>
    </row>
    <row r="3279" spans="5:6">
      <c r="E3279">
        <v>0</v>
      </c>
      <c r="F3279">
        <v>112309</v>
      </c>
    </row>
    <row r="3280" spans="5:6">
      <c r="E3280">
        <v>0</v>
      </c>
      <c r="F3280">
        <v>112310</v>
      </c>
    </row>
    <row r="3281" spans="5:6">
      <c r="E3281">
        <v>0</v>
      </c>
      <c r="F3281">
        <v>112311</v>
      </c>
    </row>
    <row r="3282" spans="5:6">
      <c r="E3282">
        <v>0</v>
      </c>
      <c r="F3282">
        <v>112312</v>
      </c>
    </row>
    <row r="3283" spans="5:6">
      <c r="E3283">
        <v>0</v>
      </c>
      <c r="F3283">
        <v>112313</v>
      </c>
    </row>
    <row r="3284" spans="5:6">
      <c r="E3284">
        <v>0</v>
      </c>
      <c r="F3284">
        <v>112314</v>
      </c>
    </row>
    <row r="3285" spans="5:6">
      <c r="E3285">
        <v>0</v>
      </c>
      <c r="F3285">
        <v>112315</v>
      </c>
    </row>
    <row r="3286" spans="5:6">
      <c r="E3286">
        <v>0</v>
      </c>
      <c r="F3286">
        <v>112316</v>
      </c>
    </row>
    <row r="3287" spans="5:6">
      <c r="E3287">
        <v>0</v>
      </c>
      <c r="F3287">
        <v>112317</v>
      </c>
    </row>
    <row r="3288" spans="5:6">
      <c r="E3288">
        <v>0</v>
      </c>
      <c r="F3288">
        <v>112318</v>
      </c>
    </row>
    <row r="3289" spans="5:6">
      <c r="E3289">
        <v>0</v>
      </c>
      <c r="F3289">
        <v>112319</v>
      </c>
    </row>
    <row r="3290" spans="5:6">
      <c r="E3290">
        <v>0</v>
      </c>
      <c r="F3290">
        <v>112320</v>
      </c>
    </row>
    <row r="3291" spans="5:6">
      <c r="E3291">
        <v>0</v>
      </c>
      <c r="F3291">
        <v>112321</v>
      </c>
    </row>
    <row r="3292" spans="5:6">
      <c r="E3292">
        <v>0</v>
      </c>
      <c r="F3292">
        <v>112322</v>
      </c>
    </row>
    <row r="3293" spans="5:6">
      <c r="E3293">
        <v>0</v>
      </c>
      <c r="F3293">
        <v>112323</v>
      </c>
    </row>
    <row r="3294" spans="5:6">
      <c r="E3294">
        <v>0</v>
      </c>
      <c r="F3294">
        <v>112324</v>
      </c>
    </row>
    <row r="3295" spans="5:6">
      <c r="E3295">
        <v>0</v>
      </c>
      <c r="F3295">
        <v>112325</v>
      </c>
    </row>
    <row r="3296" spans="5:6">
      <c r="E3296">
        <v>0</v>
      </c>
      <c r="F3296">
        <v>112326</v>
      </c>
    </row>
    <row r="3297" spans="5:6">
      <c r="E3297">
        <v>0</v>
      </c>
      <c r="F3297">
        <v>112327</v>
      </c>
    </row>
    <row r="3298" spans="5:6">
      <c r="E3298">
        <v>0</v>
      </c>
      <c r="F3298">
        <v>112328</v>
      </c>
    </row>
    <row r="3299" spans="5:6">
      <c r="E3299">
        <v>0</v>
      </c>
      <c r="F3299">
        <v>112329</v>
      </c>
    </row>
    <row r="3300" spans="5:6">
      <c r="E3300">
        <v>0</v>
      </c>
      <c r="F3300">
        <v>112330</v>
      </c>
    </row>
    <row r="3301" spans="5:6">
      <c r="E3301">
        <v>0</v>
      </c>
      <c r="F3301">
        <v>112331</v>
      </c>
    </row>
    <row r="3302" spans="5:6">
      <c r="E3302">
        <v>0</v>
      </c>
      <c r="F3302">
        <v>112332</v>
      </c>
    </row>
    <row r="3303" spans="5:6">
      <c r="E3303">
        <v>0</v>
      </c>
      <c r="F3303">
        <v>112333</v>
      </c>
    </row>
    <row r="3304" spans="5:6">
      <c r="E3304">
        <v>0</v>
      </c>
      <c r="F3304">
        <v>112334</v>
      </c>
    </row>
    <row r="3305" spans="5:6">
      <c r="E3305">
        <v>0</v>
      </c>
      <c r="F3305">
        <v>112335</v>
      </c>
    </row>
    <row r="3306" spans="5:6">
      <c r="E3306">
        <v>0</v>
      </c>
      <c r="F3306">
        <v>112336</v>
      </c>
    </row>
    <row r="3307" spans="5:6">
      <c r="E3307">
        <v>0</v>
      </c>
      <c r="F3307">
        <v>112337</v>
      </c>
    </row>
    <row r="3308" spans="5:6">
      <c r="E3308">
        <v>0</v>
      </c>
      <c r="F3308">
        <v>112338</v>
      </c>
    </row>
    <row r="3309" spans="5:6">
      <c r="E3309">
        <v>0</v>
      </c>
      <c r="F3309">
        <v>112339</v>
      </c>
    </row>
    <row r="3310" spans="5:6">
      <c r="E3310">
        <v>0</v>
      </c>
      <c r="F3310">
        <v>112340</v>
      </c>
    </row>
    <row r="3311" spans="5:6">
      <c r="E3311">
        <v>0</v>
      </c>
      <c r="F3311">
        <v>112341</v>
      </c>
    </row>
    <row r="3312" spans="5:6">
      <c r="E3312">
        <v>0</v>
      </c>
      <c r="F3312">
        <v>112342</v>
      </c>
    </row>
    <row r="3313" spans="5:6">
      <c r="E3313">
        <v>0</v>
      </c>
      <c r="F3313">
        <v>112343</v>
      </c>
    </row>
    <row r="3314" spans="5:6">
      <c r="E3314">
        <v>0</v>
      </c>
      <c r="F3314">
        <v>112344</v>
      </c>
    </row>
    <row r="3315" spans="5:6">
      <c r="E3315">
        <v>0</v>
      </c>
      <c r="F3315">
        <v>112345</v>
      </c>
    </row>
    <row r="3316" spans="5:6">
      <c r="E3316">
        <v>0</v>
      </c>
      <c r="F3316">
        <v>112346</v>
      </c>
    </row>
    <row r="3317" spans="5:6">
      <c r="E3317">
        <v>0</v>
      </c>
      <c r="F3317">
        <v>112347</v>
      </c>
    </row>
    <row r="3318" spans="5:6">
      <c r="E3318">
        <v>0</v>
      </c>
      <c r="F3318">
        <v>112348</v>
      </c>
    </row>
    <row r="3319" spans="5:6">
      <c r="E3319">
        <v>0</v>
      </c>
      <c r="F3319">
        <v>112349</v>
      </c>
    </row>
    <row r="3320" spans="5:6">
      <c r="E3320">
        <v>0</v>
      </c>
      <c r="F3320">
        <v>112350</v>
      </c>
    </row>
    <row r="3321" spans="5:6">
      <c r="E3321">
        <v>0</v>
      </c>
      <c r="F3321">
        <v>112351</v>
      </c>
    </row>
    <row r="3322" spans="5:6">
      <c r="E3322">
        <v>0</v>
      </c>
      <c r="F3322">
        <v>112352</v>
      </c>
    </row>
    <row r="3323" spans="5:6">
      <c r="E3323">
        <v>0</v>
      </c>
      <c r="F3323">
        <v>112353</v>
      </c>
    </row>
    <row r="3324" spans="5:6">
      <c r="E3324">
        <v>0</v>
      </c>
      <c r="F3324">
        <v>112354</v>
      </c>
    </row>
    <row r="3325" spans="5:6">
      <c r="E3325">
        <v>0</v>
      </c>
      <c r="F3325">
        <v>112355</v>
      </c>
    </row>
    <row r="3326" spans="5:6">
      <c r="E3326">
        <v>0</v>
      </c>
      <c r="F3326">
        <v>112356</v>
      </c>
    </row>
    <row r="3327" spans="5:6">
      <c r="E3327">
        <v>0</v>
      </c>
      <c r="F3327">
        <v>112357</v>
      </c>
    </row>
    <row r="3328" spans="5:6">
      <c r="E3328">
        <v>0</v>
      </c>
      <c r="F3328">
        <v>112358</v>
      </c>
    </row>
    <row r="3329" spans="5:6">
      <c r="E3329">
        <v>0</v>
      </c>
      <c r="F3329">
        <v>112359</v>
      </c>
    </row>
    <row r="3330" spans="5:6">
      <c r="E3330">
        <v>0</v>
      </c>
      <c r="F3330">
        <v>112360</v>
      </c>
    </row>
    <row r="3331" spans="5:6">
      <c r="E3331">
        <v>0</v>
      </c>
      <c r="F3331">
        <v>112361</v>
      </c>
    </row>
    <row r="3332" spans="5:6">
      <c r="E3332">
        <v>0</v>
      </c>
      <c r="F3332">
        <v>112362</v>
      </c>
    </row>
    <row r="3333" spans="5:6">
      <c r="E3333">
        <v>0</v>
      </c>
      <c r="F3333">
        <v>112363</v>
      </c>
    </row>
    <row r="3334" spans="5:6">
      <c r="E3334">
        <v>0</v>
      </c>
      <c r="F3334">
        <v>112364</v>
      </c>
    </row>
    <row r="3335" spans="5:6">
      <c r="E3335">
        <v>0</v>
      </c>
      <c r="F3335">
        <v>112365</v>
      </c>
    </row>
    <row r="3336" spans="5:6">
      <c r="E3336">
        <v>0</v>
      </c>
      <c r="F3336">
        <v>112366</v>
      </c>
    </row>
    <row r="3337" spans="5:6">
      <c r="E3337">
        <v>0</v>
      </c>
      <c r="F3337">
        <v>112367</v>
      </c>
    </row>
    <row r="3338" spans="5:6">
      <c r="E3338">
        <v>0</v>
      </c>
      <c r="F3338">
        <v>112368</v>
      </c>
    </row>
    <row r="3339" spans="5:6">
      <c r="E3339">
        <v>0</v>
      </c>
      <c r="F3339">
        <v>112369</v>
      </c>
    </row>
    <row r="3340" spans="5:6">
      <c r="E3340">
        <v>0</v>
      </c>
      <c r="F3340">
        <v>112370</v>
      </c>
    </row>
    <row r="3341" spans="5:6">
      <c r="E3341">
        <v>0</v>
      </c>
      <c r="F3341">
        <v>112371</v>
      </c>
    </row>
    <row r="3342" spans="5:6">
      <c r="E3342">
        <v>0</v>
      </c>
      <c r="F3342">
        <v>112372</v>
      </c>
    </row>
    <row r="3343" spans="5:6">
      <c r="E3343">
        <v>0</v>
      </c>
      <c r="F3343">
        <v>112373</v>
      </c>
    </row>
    <row r="3344" spans="5:6">
      <c r="E3344">
        <v>0</v>
      </c>
      <c r="F3344">
        <v>112374</v>
      </c>
    </row>
    <row r="3345" spans="5:6">
      <c r="E3345">
        <v>0</v>
      </c>
      <c r="F3345">
        <v>112375</v>
      </c>
    </row>
    <row r="3346" spans="5:6">
      <c r="E3346">
        <v>0</v>
      </c>
      <c r="F3346">
        <v>112376</v>
      </c>
    </row>
    <row r="3347" spans="5:6">
      <c r="E3347">
        <v>0</v>
      </c>
      <c r="F3347">
        <v>112377</v>
      </c>
    </row>
    <row r="3348" spans="5:6">
      <c r="E3348">
        <v>0</v>
      </c>
      <c r="F3348">
        <v>112378</v>
      </c>
    </row>
    <row r="3349" spans="5:6">
      <c r="E3349">
        <v>0</v>
      </c>
      <c r="F3349">
        <v>112379</v>
      </c>
    </row>
    <row r="3350" spans="5:6">
      <c r="E3350">
        <v>0</v>
      </c>
      <c r="F3350">
        <v>112380</v>
      </c>
    </row>
    <row r="3351" spans="5:6">
      <c r="E3351">
        <v>0</v>
      </c>
      <c r="F3351">
        <v>112381</v>
      </c>
    </row>
    <row r="3352" spans="5:6">
      <c r="E3352">
        <v>0</v>
      </c>
      <c r="F3352">
        <v>112382</v>
      </c>
    </row>
    <row r="3353" spans="5:6">
      <c r="E3353">
        <v>0</v>
      </c>
      <c r="F3353">
        <v>112383</v>
      </c>
    </row>
    <row r="3354" spans="5:6">
      <c r="E3354">
        <v>0</v>
      </c>
      <c r="F3354">
        <v>112384</v>
      </c>
    </row>
    <row r="3355" spans="5:6">
      <c r="E3355">
        <v>0</v>
      </c>
      <c r="F3355">
        <v>112385</v>
      </c>
    </row>
    <row r="3356" spans="5:6">
      <c r="E3356">
        <v>0</v>
      </c>
      <c r="F3356">
        <v>112386</v>
      </c>
    </row>
    <row r="3357" spans="5:6">
      <c r="E3357">
        <v>0</v>
      </c>
      <c r="F3357">
        <v>112387</v>
      </c>
    </row>
    <row r="3358" spans="5:6">
      <c r="E3358">
        <v>0</v>
      </c>
      <c r="F3358">
        <v>112388</v>
      </c>
    </row>
    <row r="3359" spans="5:6">
      <c r="E3359">
        <v>0</v>
      </c>
      <c r="F3359">
        <v>112389</v>
      </c>
    </row>
    <row r="3360" spans="5:6">
      <c r="E3360">
        <v>0</v>
      </c>
      <c r="F3360">
        <v>112390</v>
      </c>
    </row>
    <row r="3361" spans="5:6">
      <c r="E3361">
        <v>0</v>
      </c>
      <c r="F3361">
        <v>112391</v>
      </c>
    </row>
    <row r="3362" spans="5:6">
      <c r="E3362">
        <v>0</v>
      </c>
      <c r="F3362">
        <v>112392</v>
      </c>
    </row>
    <row r="3363" spans="5:6">
      <c r="E3363">
        <v>0</v>
      </c>
      <c r="F3363">
        <v>112393</v>
      </c>
    </row>
    <row r="3364" spans="5:6">
      <c r="E3364">
        <v>0</v>
      </c>
      <c r="F3364">
        <v>112394</v>
      </c>
    </row>
    <row r="3365" spans="5:6">
      <c r="E3365">
        <v>0</v>
      </c>
      <c r="F3365">
        <v>112395</v>
      </c>
    </row>
    <row r="3366" spans="5:6">
      <c r="E3366">
        <v>0</v>
      </c>
      <c r="F3366">
        <v>112396</v>
      </c>
    </row>
    <row r="3367" spans="5:6">
      <c r="E3367">
        <v>0</v>
      </c>
      <c r="F3367">
        <v>112397</v>
      </c>
    </row>
    <row r="3368" spans="5:6">
      <c r="E3368">
        <v>0</v>
      </c>
      <c r="F3368">
        <v>112398</v>
      </c>
    </row>
    <row r="3369" spans="5:6">
      <c r="E3369">
        <v>0</v>
      </c>
      <c r="F3369">
        <v>112399</v>
      </c>
    </row>
    <row r="3370" spans="5:6">
      <c r="E3370">
        <v>0</v>
      </c>
      <c r="F3370">
        <v>112400</v>
      </c>
    </row>
    <row r="3371" spans="5:6">
      <c r="E3371">
        <v>0</v>
      </c>
      <c r="F3371">
        <v>112401</v>
      </c>
    </row>
    <row r="3372" spans="5:6">
      <c r="E3372">
        <v>0</v>
      </c>
      <c r="F3372">
        <v>112402</v>
      </c>
    </row>
    <row r="3373" spans="5:6">
      <c r="E3373">
        <v>0</v>
      </c>
      <c r="F3373">
        <v>112403</v>
      </c>
    </row>
    <row r="3374" spans="5:6">
      <c r="E3374">
        <v>0</v>
      </c>
      <c r="F3374">
        <v>112404</v>
      </c>
    </row>
    <row r="3375" spans="5:6">
      <c r="E3375">
        <v>0</v>
      </c>
      <c r="F3375">
        <v>112405</v>
      </c>
    </row>
    <row r="3376" spans="5:6">
      <c r="E3376">
        <v>0</v>
      </c>
      <c r="F3376">
        <v>112406</v>
      </c>
    </row>
    <row r="3377" spans="5:6">
      <c r="E3377">
        <v>0</v>
      </c>
      <c r="F3377">
        <v>112407</v>
      </c>
    </row>
    <row r="3378" spans="5:6">
      <c r="E3378">
        <v>0</v>
      </c>
      <c r="F3378">
        <v>112408</v>
      </c>
    </row>
    <row r="3379" spans="5:6">
      <c r="E3379">
        <v>0</v>
      </c>
      <c r="F3379">
        <v>112409</v>
      </c>
    </row>
    <row r="3380" spans="5:6">
      <c r="E3380">
        <v>0</v>
      </c>
      <c r="F3380">
        <v>112410</v>
      </c>
    </row>
    <row r="3381" spans="5:6">
      <c r="E3381">
        <v>0</v>
      </c>
      <c r="F3381">
        <v>112411</v>
      </c>
    </row>
    <row r="3382" spans="5:6">
      <c r="E3382">
        <v>0</v>
      </c>
      <c r="F3382">
        <v>112412</v>
      </c>
    </row>
    <row r="3383" spans="5:6">
      <c r="E3383">
        <v>0</v>
      </c>
      <c r="F3383">
        <v>112413</v>
      </c>
    </row>
    <row r="3384" spans="5:6">
      <c r="E3384">
        <v>0</v>
      </c>
      <c r="F3384">
        <v>112414</v>
      </c>
    </row>
    <row r="3385" spans="5:6">
      <c r="E3385">
        <v>0</v>
      </c>
      <c r="F3385">
        <v>112415</v>
      </c>
    </row>
    <row r="3386" spans="5:6">
      <c r="E3386">
        <v>0</v>
      </c>
      <c r="F3386">
        <v>112416</v>
      </c>
    </row>
    <row r="3387" spans="5:6">
      <c r="E3387">
        <v>0</v>
      </c>
      <c r="F3387">
        <v>112417</v>
      </c>
    </row>
    <row r="3388" spans="5:6">
      <c r="E3388">
        <v>0</v>
      </c>
      <c r="F3388">
        <v>112418</v>
      </c>
    </row>
    <row r="3389" spans="5:6">
      <c r="E3389">
        <v>0</v>
      </c>
      <c r="F3389">
        <v>112419</v>
      </c>
    </row>
    <row r="3390" spans="5:6">
      <c r="E3390">
        <v>0</v>
      </c>
      <c r="F3390">
        <v>112420</v>
      </c>
    </row>
    <row r="3391" spans="5:6">
      <c r="E3391">
        <v>0</v>
      </c>
      <c r="F3391">
        <v>112421</v>
      </c>
    </row>
    <row r="3392" spans="5:6">
      <c r="E3392">
        <v>0</v>
      </c>
      <c r="F3392">
        <v>112422</v>
      </c>
    </row>
    <row r="3393" spans="5:6">
      <c r="E3393">
        <v>0</v>
      </c>
      <c r="F3393">
        <v>112423</v>
      </c>
    </row>
    <row r="3394" spans="5:6">
      <c r="E3394">
        <v>0</v>
      </c>
      <c r="F3394">
        <v>112424</v>
      </c>
    </row>
    <row r="3395" spans="5:6">
      <c r="E3395">
        <v>0</v>
      </c>
      <c r="F3395">
        <v>112425</v>
      </c>
    </row>
    <row r="3396" spans="5:6">
      <c r="E3396">
        <v>0</v>
      </c>
      <c r="F3396">
        <v>112426</v>
      </c>
    </row>
    <row r="3397" spans="5:6">
      <c r="E3397">
        <v>0</v>
      </c>
      <c r="F3397">
        <v>112427</v>
      </c>
    </row>
    <row r="3398" spans="5:6">
      <c r="E3398">
        <v>0</v>
      </c>
      <c r="F3398">
        <v>112428</v>
      </c>
    </row>
    <row r="3399" spans="5:6">
      <c r="E3399">
        <v>0</v>
      </c>
      <c r="F3399">
        <v>112429</v>
      </c>
    </row>
    <row r="3400" spans="5:6">
      <c r="E3400">
        <v>0</v>
      </c>
      <c r="F3400">
        <v>112430</v>
      </c>
    </row>
    <row r="3401" spans="5:6">
      <c r="E3401">
        <v>0</v>
      </c>
      <c r="F3401">
        <v>112431</v>
      </c>
    </row>
    <row r="3402" spans="5:6">
      <c r="E3402">
        <v>0</v>
      </c>
      <c r="F3402">
        <v>112432</v>
      </c>
    </row>
    <row r="3403" spans="5:6">
      <c r="E3403">
        <v>0</v>
      </c>
      <c r="F3403">
        <v>112433</v>
      </c>
    </row>
    <row r="3404" spans="5:6">
      <c r="E3404">
        <v>0</v>
      </c>
      <c r="F3404">
        <v>112434</v>
      </c>
    </row>
    <row r="3405" spans="5:6">
      <c r="E3405">
        <v>0</v>
      </c>
      <c r="F3405">
        <v>112435</v>
      </c>
    </row>
    <row r="3406" spans="5:6">
      <c r="E3406">
        <v>0</v>
      </c>
      <c r="F3406">
        <v>112436</v>
      </c>
    </row>
    <row r="3407" spans="5:6">
      <c r="E3407">
        <v>0</v>
      </c>
      <c r="F3407">
        <v>112437</v>
      </c>
    </row>
    <row r="3408" spans="5:6">
      <c r="E3408">
        <v>0</v>
      </c>
      <c r="F3408">
        <v>112438</v>
      </c>
    </row>
    <row r="3409" spans="5:6">
      <c r="E3409">
        <v>0</v>
      </c>
      <c r="F3409">
        <v>112439</v>
      </c>
    </row>
    <row r="3410" spans="5:6">
      <c r="E3410">
        <v>0</v>
      </c>
      <c r="F3410">
        <v>112440</v>
      </c>
    </row>
    <row r="3411" spans="5:6">
      <c r="E3411">
        <v>0</v>
      </c>
      <c r="F3411">
        <v>112441</v>
      </c>
    </row>
    <row r="3412" spans="5:6">
      <c r="E3412">
        <v>0</v>
      </c>
      <c r="F3412">
        <v>112442</v>
      </c>
    </row>
    <row r="3413" spans="5:6">
      <c r="E3413">
        <v>0</v>
      </c>
      <c r="F3413">
        <v>112443</v>
      </c>
    </row>
    <row r="3414" spans="5:6">
      <c r="E3414">
        <v>0</v>
      </c>
      <c r="F3414">
        <v>112444</v>
      </c>
    </row>
    <row r="3415" spans="5:6">
      <c r="E3415">
        <v>0</v>
      </c>
      <c r="F3415">
        <v>112445</v>
      </c>
    </row>
    <row r="3416" spans="5:6">
      <c r="E3416">
        <v>0</v>
      </c>
      <c r="F3416">
        <v>112446</v>
      </c>
    </row>
    <row r="3417" spans="5:6">
      <c r="E3417">
        <v>0</v>
      </c>
      <c r="F3417">
        <v>112447</v>
      </c>
    </row>
    <row r="3418" spans="5:6">
      <c r="E3418">
        <v>0</v>
      </c>
      <c r="F3418">
        <v>112448</v>
      </c>
    </row>
    <row r="3419" spans="5:6">
      <c r="E3419">
        <v>0</v>
      </c>
      <c r="F3419">
        <v>112449</v>
      </c>
    </row>
    <row r="3420" spans="5:6">
      <c r="E3420">
        <v>0</v>
      </c>
      <c r="F3420">
        <v>112450</v>
      </c>
    </row>
    <row r="3421" spans="5:6">
      <c r="E3421">
        <v>0</v>
      </c>
      <c r="F3421">
        <v>112451</v>
      </c>
    </row>
    <row r="3422" spans="5:6">
      <c r="E3422">
        <v>0</v>
      </c>
      <c r="F3422">
        <v>112452</v>
      </c>
    </row>
    <row r="3423" spans="5:6">
      <c r="E3423">
        <v>0</v>
      </c>
      <c r="F3423">
        <v>112453</v>
      </c>
    </row>
    <row r="3424" spans="5:6">
      <c r="E3424">
        <v>0</v>
      </c>
      <c r="F3424">
        <v>112454</v>
      </c>
    </row>
    <row r="3425" spans="5:6">
      <c r="E3425">
        <v>0</v>
      </c>
      <c r="F3425">
        <v>112455</v>
      </c>
    </row>
    <row r="3426" spans="5:6">
      <c r="E3426">
        <v>0</v>
      </c>
      <c r="F3426">
        <v>112456</v>
      </c>
    </row>
    <row r="3427" spans="5:6">
      <c r="E3427">
        <v>-43425405.799999997</v>
      </c>
      <c r="F3427">
        <v>112457</v>
      </c>
    </row>
    <row r="3428" spans="5:6">
      <c r="E3428">
        <v>0</v>
      </c>
      <c r="F3428">
        <v>112458</v>
      </c>
    </row>
    <row r="3429" spans="5:6">
      <c r="E3429">
        <v>0</v>
      </c>
      <c r="F3429">
        <v>112459</v>
      </c>
    </row>
    <row r="3430" spans="5:6">
      <c r="E3430">
        <v>0</v>
      </c>
      <c r="F3430">
        <v>112460</v>
      </c>
    </row>
    <row r="3431" spans="5:6">
      <c r="E3431">
        <v>0</v>
      </c>
      <c r="F3431">
        <v>112461</v>
      </c>
    </row>
    <row r="3432" spans="5:6">
      <c r="E3432">
        <v>0</v>
      </c>
      <c r="F3432">
        <v>112462</v>
      </c>
    </row>
    <row r="3433" spans="5:6">
      <c r="E3433">
        <v>0</v>
      </c>
      <c r="F3433">
        <v>112463</v>
      </c>
    </row>
    <row r="3434" spans="5:6">
      <c r="E3434">
        <v>0</v>
      </c>
      <c r="F3434">
        <v>112464</v>
      </c>
    </row>
    <row r="3435" spans="5:6">
      <c r="E3435">
        <v>0</v>
      </c>
      <c r="F3435">
        <v>112465</v>
      </c>
    </row>
    <row r="3436" spans="5:6">
      <c r="E3436">
        <v>0</v>
      </c>
      <c r="F3436">
        <v>112466</v>
      </c>
    </row>
    <row r="3437" spans="5:6">
      <c r="E3437">
        <v>0</v>
      </c>
      <c r="F3437">
        <v>112467</v>
      </c>
    </row>
    <row r="3438" spans="5:6">
      <c r="E3438">
        <v>0</v>
      </c>
      <c r="F3438">
        <v>112468</v>
      </c>
    </row>
    <row r="3439" spans="5:6">
      <c r="E3439">
        <v>0</v>
      </c>
      <c r="F3439">
        <v>112469</v>
      </c>
    </row>
    <row r="3440" spans="5:6">
      <c r="E3440">
        <v>0</v>
      </c>
      <c r="F3440">
        <v>112470</v>
      </c>
    </row>
    <row r="3441" spans="5:6">
      <c r="E3441">
        <v>0</v>
      </c>
      <c r="F3441">
        <v>112471</v>
      </c>
    </row>
    <row r="3442" spans="5:6">
      <c r="E3442">
        <v>0</v>
      </c>
      <c r="F3442">
        <v>112472</v>
      </c>
    </row>
    <row r="3443" spans="5:6">
      <c r="E3443">
        <v>0</v>
      </c>
      <c r="F3443">
        <v>112473</v>
      </c>
    </row>
    <row r="3444" spans="5:6">
      <c r="E3444">
        <v>0</v>
      </c>
      <c r="F3444">
        <v>112474</v>
      </c>
    </row>
    <row r="3445" spans="5:6">
      <c r="E3445">
        <v>0</v>
      </c>
      <c r="F3445">
        <v>112475</v>
      </c>
    </row>
    <row r="3446" spans="5:6">
      <c r="E3446">
        <v>0</v>
      </c>
      <c r="F3446">
        <v>112476</v>
      </c>
    </row>
    <row r="3447" spans="5:6">
      <c r="E3447">
        <v>0</v>
      </c>
      <c r="F3447">
        <v>112477</v>
      </c>
    </row>
    <row r="3448" spans="5:6">
      <c r="E3448">
        <v>0</v>
      </c>
      <c r="F3448">
        <v>112478</v>
      </c>
    </row>
    <row r="3449" spans="5:6">
      <c r="E3449">
        <v>0</v>
      </c>
      <c r="F3449">
        <v>112479</v>
      </c>
    </row>
    <row r="3450" spans="5:6">
      <c r="E3450">
        <v>0</v>
      </c>
      <c r="F3450">
        <v>112480</v>
      </c>
    </row>
    <row r="3451" spans="5:6">
      <c r="E3451">
        <v>0</v>
      </c>
      <c r="F3451">
        <v>112481</v>
      </c>
    </row>
    <row r="3452" spans="5:6">
      <c r="E3452">
        <v>0</v>
      </c>
      <c r="F3452">
        <v>112482</v>
      </c>
    </row>
    <row r="3453" spans="5:6">
      <c r="E3453">
        <v>0</v>
      </c>
      <c r="F3453">
        <v>112483</v>
      </c>
    </row>
    <row r="3454" spans="5:6">
      <c r="E3454">
        <v>0</v>
      </c>
      <c r="F3454">
        <v>112484</v>
      </c>
    </row>
    <row r="3455" spans="5:6">
      <c r="E3455">
        <v>0</v>
      </c>
      <c r="F3455">
        <v>112485</v>
      </c>
    </row>
    <row r="3456" spans="5:6">
      <c r="E3456">
        <v>0</v>
      </c>
      <c r="F3456">
        <v>112486</v>
      </c>
    </row>
    <row r="3457" spans="5:6">
      <c r="E3457">
        <v>0</v>
      </c>
      <c r="F3457">
        <v>112487</v>
      </c>
    </row>
    <row r="3458" spans="5:6">
      <c r="E3458">
        <v>0</v>
      </c>
      <c r="F3458">
        <v>112488</v>
      </c>
    </row>
    <row r="3459" spans="5:6">
      <c r="E3459">
        <v>0</v>
      </c>
      <c r="F3459">
        <v>112489</v>
      </c>
    </row>
    <row r="3460" spans="5:6">
      <c r="E3460">
        <v>0</v>
      </c>
      <c r="F3460">
        <v>112490</v>
      </c>
    </row>
    <row r="3461" spans="5:6">
      <c r="E3461">
        <v>0</v>
      </c>
      <c r="F3461">
        <v>112491</v>
      </c>
    </row>
    <row r="3462" spans="5:6">
      <c r="E3462">
        <v>0</v>
      </c>
      <c r="F3462">
        <v>112492</v>
      </c>
    </row>
    <row r="3463" spans="5:6">
      <c r="E3463">
        <v>0</v>
      </c>
      <c r="F3463">
        <v>112493</v>
      </c>
    </row>
    <row r="3464" spans="5:6">
      <c r="E3464">
        <v>0</v>
      </c>
      <c r="F3464">
        <v>112494</v>
      </c>
    </row>
    <row r="3465" spans="5:6">
      <c r="E3465">
        <v>0</v>
      </c>
      <c r="F3465">
        <v>112495</v>
      </c>
    </row>
    <row r="3466" spans="5:6">
      <c r="E3466">
        <v>0</v>
      </c>
      <c r="F3466">
        <v>112496</v>
      </c>
    </row>
    <row r="3467" spans="5:6">
      <c r="E3467">
        <v>0</v>
      </c>
      <c r="F3467">
        <v>112497</v>
      </c>
    </row>
    <row r="3468" spans="5:6">
      <c r="E3468">
        <v>0</v>
      </c>
      <c r="F3468">
        <v>112498</v>
      </c>
    </row>
    <row r="3469" spans="5:6">
      <c r="E3469">
        <v>0</v>
      </c>
      <c r="F3469">
        <v>112499</v>
      </c>
    </row>
    <row r="3470" spans="5:6">
      <c r="E3470">
        <v>0</v>
      </c>
      <c r="F3470">
        <v>112500</v>
      </c>
    </row>
    <row r="3471" spans="5:6">
      <c r="E3471">
        <v>0</v>
      </c>
      <c r="F3471">
        <v>112501</v>
      </c>
    </row>
    <row r="3472" spans="5:6">
      <c r="E3472">
        <v>0</v>
      </c>
      <c r="F3472">
        <v>112502</v>
      </c>
    </row>
    <row r="3473" spans="5:6">
      <c r="E3473">
        <v>0</v>
      </c>
      <c r="F3473">
        <v>112503</v>
      </c>
    </row>
    <row r="3474" spans="5:6">
      <c r="E3474">
        <v>0</v>
      </c>
      <c r="F3474">
        <v>112504</v>
      </c>
    </row>
    <row r="3475" spans="5:6">
      <c r="E3475">
        <v>0</v>
      </c>
      <c r="F3475">
        <v>112505</v>
      </c>
    </row>
    <row r="3476" spans="5:6">
      <c r="E3476">
        <v>0</v>
      </c>
      <c r="F3476">
        <v>112506</v>
      </c>
    </row>
    <row r="3477" spans="5:6">
      <c r="E3477">
        <v>0</v>
      </c>
      <c r="F3477">
        <v>112507</v>
      </c>
    </row>
    <row r="3478" spans="5:6">
      <c r="E3478">
        <v>0</v>
      </c>
      <c r="F3478">
        <v>112508</v>
      </c>
    </row>
    <row r="3479" spans="5:6">
      <c r="E3479">
        <v>0</v>
      </c>
      <c r="F3479">
        <v>112509</v>
      </c>
    </row>
    <row r="3480" spans="5:6">
      <c r="E3480">
        <v>0</v>
      </c>
      <c r="F3480">
        <v>112510</v>
      </c>
    </row>
    <row r="3481" spans="5:6">
      <c r="E3481">
        <v>0</v>
      </c>
      <c r="F3481">
        <v>112511</v>
      </c>
    </row>
    <row r="3482" spans="5:6">
      <c r="E3482">
        <v>0</v>
      </c>
      <c r="F3482">
        <v>112512</v>
      </c>
    </row>
    <row r="3483" spans="5:6">
      <c r="E3483">
        <v>0</v>
      </c>
      <c r="F3483">
        <v>112513</v>
      </c>
    </row>
    <row r="3484" spans="5:6">
      <c r="E3484">
        <v>0</v>
      </c>
      <c r="F3484">
        <v>112514</v>
      </c>
    </row>
    <row r="3485" spans="5:6">
      <c r="E3485">
        <v>0</v>
      </c>
      <c r="F3485">
        <v>112515</v>
      </c>
    </row>
    <row r="3486" spans="5:6">
      <c r="E3486">
        <v>0</v>
      </c>
      <c r="F3486">
        <v>112516</v>
      </c>
    </row>
    <row r="3487" spans="5:6">
      <c r="E3487">
        <v>0</v>
      </c>
      <c r="F3487">
        <v>112517</v>
      </c>
    </row>
    <row r="3488" spans="5:6">
      <c r="E3488">
        <v>0</v>
      </c>
      <c r="F3488">
        <v>112518</v>
      </c>
    </row>
    <row r="3489" spans="5:6">
      <c r="E3489">
        <v>0</v>
      </c>
      <c r="F3489">
        <v>112519</v>
      </c>
    </row>
    <row r="3490" spans="5:6">
      <c r="E3490">
        <v>0</v>
      </c>
      <c r="F3490">
        <v>112520</v>
      </c>
    </row>
    <row r="3491" spans="5:6">
      <c r="E3491">
        <v>0</v>
      </c>
      <c r="F3491">
        <v>112521</v>
      </c>
    </row>
    <row r="3492" spans="5:6">
      <c r="E3492">
        <v>0</v>
      </c>
      <c r="F3492">
        <v>112522</v>
      </c>
    </row>
    <row r="3493" spans="5:6">
      <c r="E3493">
        <v>0</v>
      </c>
      <c r="F3493">
        <v>112523</v>
      </c>
    </row>
    <row r="3494" spans="5:6">
      <c r="E3494">
        <v>0</v>
      </c>
      <c r="F3494">
        <v>112524</v>
      </c>
    </row>
    <row r="3495" spans="5:6">
      <c r="E3495">
        <v>0</v>
      </c>
      <c r="F3495">
        <v>112525</v>
      </c>
    </row>
    <row r="3496" spans="5:6">
      <c r="E3496">
        <v>0</v>
      </c>
      <c r="F3496">
        <v>112526</v>
      </c>
    </row>
    <row r="3497" spans="5:6">
      <c r="E3497">
        <v>0</v>
      </c>
      <c r="F3497">
        <v>112527</v>
      </c>
    </row>
    <row r="3498" spans="5:6">
      <c r="E3498">
        <v>0</v>
      </c>
      <c r="F3498">
        <v>112528</v>
      </c>
    </row>
    <row r="3499" spans="5:6">
      <c r="E3499">
        <v>0</v>
      </c>
      <c r="F3499">
        <v>112529</v>
      </c>
    </row>
    <row r="3500" spans="5:6">
      <c r="E3500">
        <v>0</v>
      </c>
      <c r="F3500">
        <v>112530</v>
      </c>
    </row>
    <row r="3501" spans="5:6">
      <c r="E3501">
        <v>0</v>
      </c>
      <c r="F3501">
        <v>112531</v>
      </c>
    </row>
    <row r="3502" spans="5:6">
      <c r="E3502">
        <v>0</v>
      </c>
      <c r="F3502">
        <v>112532</v>
      </c>
    </row>
    <row r="3503" spans="5:6">
      <c r="E3503">
        <v>0</v>
      </c>
      <c r="F3503">
        <v>112533</v>
      </c>
    </row>
    <row r="3504" spans="5:6">
      <c r="E3504">
        <v>0</v>
      </c>
      <c r="F3504">
        <v>112534</v>
      </c>
    </row>
    <row r="3505" spans="5:6">
      <c r="E3505">
        <v>0</v>
      </c>
      <c r="F3505">
        <v>112535</v>
      </c>
    </row>
    <row r="3506" spans="5:6">
      <c r="E3506">
        <v>0</v>
      </c>
      <c r="F3506">
        <v>112536</v>
      </c>
    </row>
    <row r="3507" spans="5:6">
      <c r="E3507">
        <v>0</v>
      </c>
      <c r="F3507">
        <v>112537</v>
      </c>
    </row>
    <row r="3508" spans="5:6">
      <c r="E3508">
        <v>0</v>
      </c>
      <c r="F3508">
        <v>112538</v>
      </c>
    </row>
    <row r="3509" spans="5:6">
      <c r="E3509">
        <v>0</v>
      </c>
      <c r="F3509">
        <v>112539</v>
      </c>
    </row>
    <row r="3510" spans="5:6">
      <c r="E3510">
        <v>0</v>
      </c>
      <c r="F3510">
        <v>112540</v>
      </c>
    </row>
    <row r="3511" spans="5:6">
      <c r="E3511">
        <v>0</v>
      </c>
      <c r="F3511">
        <v>112541</v>
      </c>
    </row>
    <row r="3512" spans="5:6">
      <c r="E3512">
        <v>0</v>
      </c>
      <c r="F3512">
        <v>112542</v>
      </c>
    </row>
    <row r="3513" spans="5:6">
      <c r="E3513">
        <v>-1109284.9099999999</v>
      </c>
      <c r="F3513">
        <v>112543</v>
      </c>
    </row>
    <row r="3514" spans="5:6">
      <c r="E3514">
        <v>-2397449.42</v>
      </c>
      <c r="F3514">
        <v>112544</v>
      </c>
    </row>
    <row r="3515" spans="5:6">
      <c r="E3515">
        <v>-840667.03</v>
      </c>
      <c r="F3515">
        <v>112545</v>
      </c>
    </row>
    <row r="3516" spans="5:6">
      <c r="E3516">
        <v>-788304.52</v>
      </c>
      <c r="F3516">
        <v>112546</v>
      </c>
    </row>
    <row r="3517" spans="5:6">
      <c r="E3517">
        <v>0</v>
      </c>
      <c r="F3517">
        <v>112547</v>
      </c>
    </row>
    <row r="3518" spans="5:6">
      <c r="E3518">
        <v>-761012.73</v>
      </c>
      <c r="F3518">
        <v>112548</v>
      </c>
    </row>
    <row r="3519" spans="5:6">
      <c r="E3519">
        <v>-1822626.2</v>
      </c>
      <c r="F3519">
        <v>112549</v>
      </c>
    </row>
    <row r="3520" spans="5:6">
      <c r="E3520">
        <v>-1211176.3999999999</v>
      </c>
      <c r="F3520">
        <v>112550</v>
      </c>
    </row>
    <row r="3521" spans="5:6">
      <c r="E3521">
        <v>0</v>
      </c>
      <c r="F3521">
        <v>112551</v>
      </c>
    </row>
    <row r="3522" spans="5:6">
      <c r="E3522">
        <v>0</v>
      </c>
      <c r="F3522">
        <v>112552</v>
      </c>
    </row>
    <row r="3523" spans="5:6">
      <c r="E3523">
        <v>0</v>
      </c>
      <c r="F3523">
        <v>112553</v>
      </c>
    </row>
    <row r="3524" spans="5:6">
      <c r="E3524">
        <v>0</v>
      </c>
      <c r="F3524">
        <v>112554</v>
      </c>
    </row>
    <row r="3525" spans="5:6">
      <c r="E3525">
        <v>0</v>
      </c>
      <c r="F3525">
        <v>112555</v>
      </c>
    </row>
    <row r="3526" spans="5:6">
      <c r="E3526">
        <v>0</v>
      </c>
      <c r="F3526">
        <v>112556</v>
      </c>
    </row>
    <row r="3527" spans="5:6">
      <c r="E3527">
        <v>0</v>
      </c>
      <c r="F3527">
        <v>112557</v>
      </c>
    </row>
    <row r="3528" spans="5:6">
      <c r="E3528">
        <v>0</v>
      </c>
      <c r="F3528">
        <v>112558</v>
      </c>
    </row>
    <row r="3529" spans="5:6">
      <c r="E3529">
        <v>0</v>
      </c>
      <c r="F3529">
        <v>112559</v>
      </c>
    </row>
    <row r="3530" spans="5:6">
      <c r="E3530">
        <v>0</v>
      </c>
      <c r="F3530">
        <v>112560</v>
      </c>
    </row>
    <row r="3531" spans="5:6">
      <c r="E3531">
        <v>0</v>
      </c>
      <c r="F3531">
        <v>112561</v>
      </c>
    </row>
    <row r="3532" spans="5:6">
      <c r="E3532">
        <v>0</v>
      </c>
      <c r="F3532">
        <v>112562</v>
      </c>
    </row>
    <row r="3533" spans="5:6">
      <c r="E3533">
        <v>0</v>
      </c>
      <c r="F3533">
        <v>112563</v>
      </c>
    </row>
    <row r="3534" spans="5:6">
      <c r="E3534">
        <v>0</v>
      </c>
      <c r="F3534">
        <v>112564</v>
      </c>
    </row>
    <row r="3535" spans="5:6">
      <c r="E3535">
        <v>0</v>
      </c>
      <c r="F3535">
        <v>112565</v>
      </c>
    </row>
    <row r="3536" spans="5:6">
      <c r="E3536">
        <v>0</v>
      </c>
      <c r="F3536">
        <v>112566</v>
      </c>
    </row>
    <row r="3537" spans="5:6">
      <c r="E3537">
        <v>0</v>
      </c>
      <c r="F3537">
        <v>112567</v>
      </c>
    </row>
    <row r="3538" spans="5:6">
      <c r="E3538">
        <v>0</v>
      </c>
      <c r="F3538">
        <v>112568</v>
      </c>
    </row>
    <row r="3539" spans="5:6">
      <c r="E3539">
        <v>0</v>
      </c>
      <c r="F3539">
        <v>112569</v>
      </c>
    </row>
    <row r="3540" spans="5:6">
      <c r="E3540">
        <v>0</v>
      </c>
      <c r="F3540">
        <v>112570</v>
      </c>
    </row>
    <row r="3541" spans="5:6">
      <c r="E3541">
        <v>0</v>
      </c>
      <c r="F3541">
        <v>112571</v>
      </c>
    </row>
    <row r="3542" spans="5:6">
      <c r="E3542">
        <v>0</v>
      </c>
      <c r="F3542">
        <v>112572</v>
      </c>
    </row>
    <row r="3543" spans="5:6">
      <c r="E3543">
        <v>0</v>
      </c>
      <c r="F3543">
        <v>112573</v>
      </c>
    </row>
    <row r="3544" spans="5:6">
      <c r="E3544">
        <v>0</v>
      </c>
      <c r="F3544">
        <v>112574</v>
      </c>
    </row>
    <row r="3545" spans="5:6">
      <c r="E3545">
        <v>0</v>
      </c>
      <c r="F3545">
        <v>112575</v>
      </c>
    </row>
    <row r="3546" spans="5:6">
      <c r="E3546">
        <v>0</v>
      </c>
      <c r="F3546">
        <v>112576</v>
      </c>
    </row>
    <row r="3547" spans="5:6">
      <c r="E3547">
        <v>0</v>
      </c>
      <c r="F3547">
        <v>112577</v>
      </c>
    </row>
    <row r="3548" spans="5:6">
      <c r="E3548">
        <v>0</v>
      </c>
      <c r="F3548">
        <v>112578</v>
      </c>
    </row>
    <row r="3549" spans="5:6">
      <c r="E3549">
        <v>0</v>
      </c>
      <c r="F3549">
        <v>112579</v>
      </c>
    </row>
    <row r="3550" spans="5:6">
      <c r="E3550">
        <v>0</v>
      </c>
      <c r="F3550">
        <v>112580</v>
      </c>
    </row>
    <row r="3551" spans="5:6">
      <c r="E3551">
        <v>0</v>
      </c>
      <c r="F3551">
        <v>112581</v>
      </c>
    </row>
    <row r="3552" spans="5:6">
      <c r="E3552">
        <v>0</v>
      </c>
      <c r="F3552">
        <v>112582</v>
      </c>
    </row>
    <row r="3553" spans="5:6">
      <c r="E3553">
        <v>0</v>
      </c>
      <c r="F3553">
        <v>112583</v>
      </c>
    </row>
    <row r="3554" spans="5:6">
      <c r="E3554">
        <v>0</v>
      </c>
      <c r="F3554">
        <v>112584</v>
      </c>
    </row>
    <row r="3555" spans="5:6">
      <c r="E3555">
        <v>0</v>
      </c>
      <c r="F3555">
        <v>112585</v>
      </c>
    </row>
    <row r="3556" spans="5:6">
      <c r="E3556">
        <v>0</v>
      </c>
      <c r="F3556">
        <v>112586</v>
      </c>
    </row>
    <row r="3557" spans="5:6">
      <c r="E3557">
        <v>0</v>
      </c>
      <c r="F3557">
        <v>112587</v>
      </c>
    </row>
    <row r="3558" spans="5:6">
      <c r="E3558">
        <v>0</v>
      </c>
      <c r="F3558">
        <v>112588</v>
      </c>
    </row>
    <row r="3559" spans="5:6">
      <c r="E3559">
        <v>0</v>
      </c>
      <c r="F3559">
        <v>112589</v>
      </c>
    </row>
    <row r="3560" spans="5:6">
      <c r="E3560">
        <v>0</v>
      </c>
      <c r="F3560">
        <v>112590</v>
      </c>
    </row>
    <row r="3561" spans="5:6">
      <c r="E3561">
        <v>0</v>
      </c>
      <c r="F3561">
        <v>112591</v>
      </c>
    </row>
    <row r="3562" spans="5:6">
      <c r="E3562">
        <v>0</v>
      </c>
      <c r="F3562">
        <v>112592</v>
      </c>
    </row>
    <row r="3563" spans="5:6">
      <c r="E3563">
        <v>0</v>
      </c>
      <c r="F3563">
        <v>112593</v>
      </c>
    </row>
    <row r="3564" spans="5:6">
      <c r="E3564">
        <v>0</v>
      </c>
      <c r="F3564">
        <v>112594</v>
      </c>
    </row>
    <row r="3565" spans="5:6">
      <c r="E3565">
        <v>0</v>
      </c>
      <c r="F3565">
        <v>112595</v>
      </c>
    </row>
    <row r="3566" spans="5:6">
      <c r="E3566">
        <v>0</v>
      </c>
      <c r="F3566">
        <v>112596</v>
      </c>
    </row>
    <row r="3567" spans="5:6">
      <c r="E3567">
        <v>0</v>
      </c>
      <c r="F3567">
        <v>112597</v>
      </c>
    </row>
    <row r="3568" spans="5:6">
      <c r="E3568">
        <v>0</v>
      </c>
      <c r="F3568">
        <v>112598</v>
      </c>
    </row>
    <row r="3569" spans="5:6">
      <c r="E3569">
        <v>0</v>
      </c>
      <c r="F3569">
        <v>112599</v>
      </c>
    </row>
    <row r="3570" spans="5:6">
      <c r="E3570">
        <v>0</v>
      </c>
      <c r="F3570">
        <v>112600</v>
      </c>
    </row>
    <row r="3571" spans="5:6">
      <c r="E3571">
        <v>0</v>
      </c>
      <c r="F3571">
        <v>112601</v>
      </c>
    </row>
    <row r="3572" spans="5:6">
      <c r="E3572">
        <v>0</v>
      </c>
      <c r="F3572">
        <v>112602</v>
      </c>
    </row>
    <row r="3573" spans="5:6">
      <c r="E3573">
        <v>0</v>
      </c>
      <c r="F3573">
        <v>112603</v>
      </c>
    </row>
    <row r="3574" spans="5:6">
      <c r="E3574">
        <v>0</v>
      </c>
      <c r="F3574">
        <v>112604</v>
      </c>
    </row>
    <row r="3575" spans="5:6">
      <c r="E3575">
        <v>0</v>
      </c>
      <c r="F3575">
        <v>112605</v>
      </c>
    </row>
    <row r="3576" spans="5:6">
      <c r="E3576">
        <v>0</v>
      </c>
      <c r="F3576">
        <v>112606</v>
      </c>
    </row>
    <row r="3577" spans="5:6">
      <c r="E3577">
        <v>-4111784.07</v>
      </c>
      <c r="F3577">
        <v>112607</v>
      </c>
    </row>
    <row r="3578" spans="5:6">
      <c r="E3578">
        <v>-13209121.02</v>
      </c>
      <c r="F3578">
        <v>112608</v>
      </c>
    </row>
    <row r="3579" spans="5:6">
      <c r="E3579">
        <v>-7808368.4699999997</v>
      </c>
      <c r="F3579">
        <v>112609</v>
      </c>
    </row>
    <row r="3580" spans="5:6">
      <c r="E3580">
        <v>-12595532.470000001</v>
      </c>
      <c r="F3580">
        <v>112610</v>
      </c>
    </row>
    <row r="3581" spans="5:6">
      <c r="E3581">
        <v>-5600750.7699999996</v>
      </c>
      <c r="F3581">
        <v>112611</v>
      </c>
    </row>
    <row r="3582" spans="5:6">
      <c r="E3582">
        <v>37573526.030000001</v>
      </c>
      <c r="F3582">
        <v>112612</v>
      </c>
    </row>
    <row r="3583" spans="5:6">
      <c r="E3583">
        <v>-77566204.129999995</v>
      </c>
      <c r="F3583">
        <v>112613</v>
      </c>
    </row>
    <row r="3584" spans="5:6">
      <c r="E3584">
        <v>150456594.28999999</v>
      </c>
      <c r="F3584">
        <v>112614</v>
      </c>
    </row>
    <row r="3585" spans="5:6">
      <c r="E3585">
        <v>-21078254.539999999</v>
      </c>
      <c r="F3585">
        <v>112615</v>
      </c>
    </row>
    <row r="3586" spans="5:6">
      <c r="E3586">
        <v>6937636.6900000004</v>
      </c>
      <c r="F3586">
        <v>112616</v>
      </c>
    </row>
    <row r="3587" spans="5:6">
      <c r="E3587">
        <v>-339.87</v>
      </c>
      <c r="F3587">
        <v>112617</v>
      </c>
    </row>
    <row r="3588" spans="5:6">
      <c r="E3588">
        <v>615232.12</v>
      </c>
      <c r="F3588">
        <v>112618</v>
      </c>
    </row>
    <row r="3589" spans="5:6">
      <c r="E3589">
        <v>-328834.24</v>
      </c>
      <c r="F3589">
        <v>112619</v>
      </c>
    </row>
    <row r="3590" spans="5:6">
      <c r="E3590">
        <v>0</v>
      </c>
      <c r="F3590">
        <v>112620</v>
      </c>
    </row>
    <row r="3591" spans="5:6">
      <c r="E3591">
        <v>0</v>
      </c>
      <c r="F3591">
        <v>112621</v>
      </c>
    </row>
    <row r="3592" spans="5:6">
      <c r="E3592">
        <v>0</v>
      </c>
      <c r="F3592">
        <v>112622</v>
      </c>
    </row>
    <row r="3593" spans="5:6">
      <c r="E3593">
        <v>0</v>
      </c>
      <c r="F3593">
        <v>112623</v>
      </c>
    </row>
    <row r="3594" spans="5:6">
      <c r="E3594">
        <v>0</v>
      </c>
      <c r="F3594">
        <v>112624</v>
      </c>
    </row>
    <row r="3595" spans="5:6">
      <c r="E3595">
        <v>0</v>
      </c>
      <c r="F3595">
        <v>112625</v>
      </c>
    </row>
    <row r="3596" spans="5:6">
      <c r="E3596">
        <v>0</v>
      </c>
      <c r="F3596">
        <v>112626</v>
      </c>
    </row>
    <row r="3597" spans="5:6">
      <c r="E3597">
        <v>0</v>
      </c>
      <c r="F3597">
        <v>112627</v>
      </c>
    </row>
    <row r="3598" spans="5:6">
      <c r="E3598">
        <v>0</v>
      </c>
      <c r="F3598">
        <v>112628</v>
      </c>
    </row>
    <row r="3599" spans="5:6">
      <c r="E3599">
        <v>0</v>
      </c>
      <c r="F3599">
        <v>112629</v>
      </c>
    </row>
    <row r="3600" spans="5:6">
      <c r="E3600">
        <v>0</v>
      </c>
      <c r="F3600">
        <v>112630</v>
      </c>
    </row>
    <row r="3601" spans="5:6">
      <c r="E3601">
        <v>0</v>
      </c>
      <c r="F3601">
        <v>112631</v>
      </c>
    </row>
    <row r="3602" spans="5:6">
      <c r="E3602">
        <v>0</v>
      </c>
      <c r="F3602">
        <v>112632</v>
      </c>
    </row>
    <row r="3603" spans="5:6">
      <c r="E3603">
        <v>0</v>
      </c>
      <c r="F3603">
        <v>112633</v>
      </c>
    </row>
    <row r="3604" spans="5:6">
      <c r="E3604">
        <v>0</v>
      </c>
      <c r="F3604">
        <v>112634</v>
      </c>
    </row>
    <row r="3605" spans="5:6">
      <c r="E3605">
        <v>0</v>
      </c>
      <c r="F3605">
        <v>112635</v>
      </c>
    </row>
    <row r="3606" spans="5:6">
      <c r="E3606">
        <v>0</v>
      </c>
      <c r="F3606">
        <v>112636</v>
      </c>
    </row>
    <row r="3607" spans="5:6">
      <c r="E3607">
        <v>0</v>
      </c>
      <c r="F3607">
        <v>112637</v>
      </c>
    </row>
    <row r="3608" spans="5:6">
      <c r="E3608">
        <v>0</v>
      </c>
      <c r="F3608">
        <v>112638</v>
      </c>
    </row>
    <row r="3609" spans="5:6">
      <c r="E3609">
        <v>0</v>
      </c>
      <c r="F3609">
        <v>112639</v>
      </c>
    </row>
    <row r="3610" spans="5:6">
      <c r="E3610">
        <v>0</v>
      </c>
      <c r="F3610">
        <v>112640</v>
      </c>
    </row>
    <row r="3611" spans="5:6">
      <c r="E3611">
        <v>0</v>
      </c>
      <c r="F3611">
        <v>112641</v>
      </c>
    </row>
    <row r="3612" spans="5:6">
      <c r="E3612">
        <v>0</v>
      </c>
      <c r="F3612">
        <v>112642</v>
      </c>
    </row>
    <row r="3613" spans="5:6">
      <c r="E3613">
        <v>0</v>
      </c>
      <c r="F3613">
        <v>112643</v>
      </c>
    </row>
    <row r="3614" spans="5:6">
      <c r="E3614">
        <v>0</v>
      </c>
      <c r="F3614">
        <v>112644</v>
      </c>
    </row>
    <row r="3615" spans="5:6">
      <c r="E3615">
        <v>0</v>
      </c>
      <c r="F3615">
        <v>112645</v>
      </c>
    </row>
    <row r="3616" spans="5:6">
      <c r="E3616">
        <v>4111784.07</v>
      </c>
      <c r="F3616">
        <v>112646</v>
      </c>
    </row>
    <row r="3617" spans="5:6">
      <c r="E3617">
        <v>3163825.04</v>
      </c>
      <c r="F3617">
        <v>112647</v>
      </c>
    </row>
    <row r="3618" spans="5:6">
      <c r="E3618">
        <v>9260131.2300000004</v>
      </c>
      <c r="F3618">
        <v>112648</v>
      </c>
    </row>
    <row r="3619" spans="5:6">
      <c r="E3619">
        <v>1802635.74</v>
      </c>
      <c r="F3619">
        <v>112649</v>
      </c>
    </row>
    <row r="3620" spans="5:6">
      <c r="E3620">
        <v>5438786.7199999997</v>
      </c>
      <c r="F3620">
        <v>112650</v>
      </c>
    </row>
    <row r="3621" spans="5:6">
      <c r="E3621">
        <v>-42335040.240000002</v>
      </c>
      <c r="F3621">
        <v>112651</v>
      </c>
    </row>
    <row r="3622" spans="5:6">
      <c r="E3622">
        <v>-26518135.140000001</v>
      </c>
      <c r="F3622">
        <v>112652</v>
      </c>
    </row>
    <row r="3623" spans="5:6">
      <c r="E3623">
        <v>-54501231.509999998</v>
      </c>
      <c r="F3623">
        <v>112653</v>
      </c>
    </row>
    <row r="3624" spans="5:6">
      <c r="E3624">
        <v>13329537.41</v>
      </c>
      <c r="F3624">
        <v>112654</v>
      </c>
    </row>
    <row r="3625" spans="5:6">
      <c r="E3625">
        <v>-370680.55</v>
      </c>
      <c r="F3625">
        <v>112655</v>
      </c>
    </row>
    <row r="3626" spans="5:6">
      <c r="E3626">
        <v>-53374.81</v>
      </c>
      <c r="F3626">
        <v>112656</v>
      </c>
    </row>
    <row r="3627" spans="5:6">
      <c r="E3627">
        <v>-1037</v>
      </c>
      <c r="F3627">
        <v>112657</v>
      </c>
    </row>
    <row r="3628" spans="5:6">
      <c r="E3628">
        <v>76877.289999999994</v>
      </c>
      <c r="F3628">
        <v>112658</v>
      </c>
    </row>
    <row r="3629" spans="5:6">
      <c r="E3629">
        <v>0</v>
      </c>
      <c r="F3629">
        <v>112659</v>
      </c>
    </row>
    <row r="3630" spans="5:6">
      <c r="E3630">
        <v>0</v>
      </c>
      <c r="F3630">
        <v>112660</v>
      </c>
    </row>
    <row r="3631" spans="5:6">
      <c r="E3631">
        <v>0</v>
      </c>
      <c r="F3631">
        <v>112661</v>
      </c>
    </row>
    <row r="3632" spans="5:6">
      <c r="E3632">
        <v>0</v>
      </c>
      <c r="F3632">
        <v>112662</v>
      </c>
    </row>
    <row r="3633" spans="5:6">
      <c r="E3633">
        <v>0</v>
      </c>
      <c r="F3633">
        <v>112663</v>
      </c>
    </row>
    <row r="3634" spans="5:6">
      <c r="E3634">
        <v>0</v>
      </c>
      <c r="F3634">
        <v>112664</v>
      </c>
    </row>
    <row r="3635" spans="5:6">
      <c r="E3635">
        <v>0</v>
      </c>
      <c r="F3635">
        <v>112665</v>
      </c>
    </row>
    <row r="3636" spans="5:6">
      <c r="E3636">
        <v>0</v>
      </c>
      <c r="F3636">
        <v>112666</v>
      </c>
    </row>
    <row r="3637" spans="5:6">
      <c r="E3637">
        <v>0</v>
      </c>
      <c r="F3637">
        <v>112667</v>
      </c>
    </row>
    <row r="3638" spans="5:6">
      <c r="E3638">
        <v>0</v>
      </c>
      <c r="F3638">
        <v>112668</v>
      </c>
    </row>
    <row r="3639" spans="5:6">
      <c r="E3639">
        <v>0</v>
      </c>
      <c r="F3639">
        <v>112669</v>
      </c>
    </row>
    <row r="3640" spans="5:6">
      <c r="E3640">
        <v>0</v>
      </c>
      <c r="F3640">
        <v>112670</v>
      </c>
    </row>
    <row r="3641" spans="5:6">
      <c r="E3641">
        <v>0</v>
      </c>
      <c r="F3641">
        <v>112671</v>
      </c>
    </row>
    <row r="3642" spans="5:6">
      <c r="E3642">
        <v>0</v>
      </c>
      <c r="F3642">
        <v>112672</v>
      </c>
    </row>
    <row r="3643" spans="5:6">
      <c r="E3643">
        <v>0</v>
      </c>
      <c r="F3643">
        <v>112673</v>
      </c>
    </row>
    <row r="3644" spans="5:6">
      <c r="E3644">
        <v>0</v>
      </c>
      <c r="F3644">
        <v>112674</v>
      </c>
    </row>
    <row r="3645" spans="5:6">
      <c r="E3645">
        <v>0</v>
      </c>
      <c r="F3645">
        <v>112675</v>
      </c>
    </row>
    <row r="3646" spans="5:6">
      <c r="E3646">
        <v>0</v>
      </c>
      <c r="F3646">
        <v>112676</v>
      </c>
    </row>
    <row r="3647" spans="5:6">
      <c r="E3647">
        <v>0</v>
      </c>
      <c r="F3647">
        <v>112677</v>
      </c>
    </row>
    <row r="3648" spans="5:6">
      <c r="E3648">
        <v>0</v>
      </c>
      <c r="F3648">
        <v>112678</v>
      </c>
    </row>
    <row r="3649" spans="5:6">
      <c r="E3649">
        <v>0</v>
      </c>
      <c r="F3649">
        <v>112679</v>
      </c>
    </row>
    <row r="3650" spans="5:6">
      <c r="E3650">
        <v>0</v>
      </c>
      <c r="F3650">
        <v>112680</v>
      </c>
    </row>
    <row r="3651" spans="5:6">
      <c r="E3651">
        <v>0</v>
      </c>
      <c r="F3651">
        <v>112681</v>
      </c>
    </row>
    <row r="3652" spans="5:6">
      <c r="E3652">
        <v>0</v>
      </c>
      <c r="F3652">
        <v>112682</v>
      </c>
    </row>
    <row r="3653" spans="5:6">
      <c r="E3653">
        <v>0</v>
      </c>
      <c r="F3653">
        <v>112683</v>
      </c>
    </row>
    <row r="3654" spans="5:6">
      <c r="E3654">
        <v>0</v>
      </c>
      <c r="F3654">
        <v>112684</v>
      </c>
    </row>
    <row r="3655" spans="5:6">
      <c r="E3655">
        <v>0</v>
      </c>
      <c r="F3655">
        <v>112685</v>
      </c>
    </row>
    <row r="3656" spans="5:6">
      <c r="E3656">
        <v>0</v>
      </c>
      <c r="F3656">
        <v>112686</v>
      </c>
    </row>
    <row r="3657" spans="5:6">
      <c r="E3657">
        <v>0</v>
      </c>
      <c r="F3657">
        <v>112687</v>
      </c>
    </row>
    <row r="3658" spans="5:6">
      <c r="E3658">
        <v>0</v>
      </c>
      <c r="F3658">
        <v>112688</v>
      </c>
    </row>
    <row r="3659" spans="5:6">
      <c r="E3659">
        <v>0</v>
      </c>
      <c r="F3659">
        <v>112689</v>
      </c>
    </row>
    <row r="3660" spans="5:6">
      <c r="E3660">
        <v>0</v>
      </c>
      <c r="F3660">
        <v>112690</v>
      </c>
    </row>
    <row r="3661" spans="5:6">
      <c r="E3661">
        <v>0</v>
      </c>
      <c r="F3661">
        <v>112691</v>
      </c>
    </row>
    <row r="3662" spans="5:6">
      <c r="E3662">
        <v>0</v>
      </c>
      <c r="F3662">
        <v>112692</v>
      </c>
    </row>
    <row r="3663" spans="5:6">
      <c r="E3663">
        <v>0</v>
      </c>
      <c r="F3663">
        <v>112693</v>
      </c>
    </row>
    <row r="3664" spans="5:6">
      <c r="E3664">
        <v>0</v>
      </c>
      <c r="F3664">
        <v>112694</v>
      </c>
    </row>
    <row r="3665" spans="5:6">
      <c r="E3665">
        <v>0</v>
      </c>
      <c r="F3665">
        <v>112695</v>
      </c>
    </row>
    <row r="3666" spans="5:6">
      <c r="E3666">
        <v>0</v>
      </c>
      <c r="F3666">
        <v>112696</v>
      </c>
    </row>
    <row r="3667" spans="5:6">
      <c r="E3667">
        <v>0</v>
      </c>
      <c r="F3667">
        <v>112697</v>
      </c>
    </row>
    <row r="3668" spans="5:6">
      <c r="E3668">
        <v>0</v>
      </c>
      <c r="F3668">
        <v>112698</v>
      </c>
    </row>
    <row r="3669" spans="5:6">
      <c r="E3669">
        <v>0</v>
      </c>
      <c r="F3669">
        <v>112699</v>
      </c>
    </row>
    <row r="3670" spans="5:6">
      <c r="E3670">
        <v>0</v>
      </c>
      <c r="F3670">
        <v>112700</v>
      </c>
    </row>
    <row r="3671" spans="5:6">
      <c r="E3671">
        <v>0</v>
      </c>
      <c r="F3671">
        <v>112701</v>
      </c>
    </row>
    <row r="3672" spans="5:6">
      <c r="E3672">
        <v>0</v>
      </c>
      <c r="F3672">
        <v>112702</v>
      </c>
    </row>
    <row r="3673" spans="5:6">
      <c r="E3673">
        <v>0</v>
      </c>
      <c r="F3673">
        <v>112703</v>
      </c>
    </row>
    <row r="3674" spans="5:6">
      <c r="E3674">
        <v>0</v>
      </c>
      <c r="F3674">
        <v>112704</v>
      </c>
    </row>
    <row r="3675" spans="5:6">
      <c r="E3675">
        <v>0</v>
      </c>
      <c r="F3675">
        <v>112705</v>
      </c>
    </row>
    <row r="3676" spans="5:6">
      <c r="E3676">
        <v>0</v>
      </c>
      <c r="F3676">
        <v>112706</v>
      </c>
    </row>
    <row r="3677" spans="5:6">
      <c r="E3677">
        <v>0</v>
      </c>
      <c r="F3677">
        <v>112707</v>
      </c>
    </row>
    <row r="3678" spans="5:6">
      <c r="E3678">
        <v>0</v>
      </c>
      <c r="F3678">
        <v>112708</v>
      </c>
    </row>
    <row r="3679" spans="5:6">
      <c r="E3679">
        <v>0</v>
      </c>
      <c r="F3679">
        <v>112709</v>
      </c>
    </row>
    <row r="3680" spans="5:6">
      <c r="E3680">
        <v>0</v>
      </c>
      <c r="F3680">
        <v>112710</v>
      </c>
    </row>
    <row r="3681" spans="5:6">
      <c r="E3681">
        <v>0</v>
      </c>
      <c r="F3681">
        <v>112711</v>
      </c>
    </row>
    <row r="3682" spans="5:6">
      <c r="E3682">
        <v>0</v>
      </c>
      <c r="F3682">
        <v>112712</v>
      </c>
    </row>
    <row r="3683" spans="5:6">
      <c r="E3683">
        <v>0</v>
      </c>
      <c r="F3683">
        <v>112713</v>
      </c>
    </row>
    <row r="3684" spans="5:6">
      <c r="E3684">
        <v>0</v>
      </c>
      <c r="F3684">
        <v>112714</v>
      </c>
    </row>
    <row r="3685" spans="5:6">
      <c r="E3685">
        <v>0</v>
      </c>
      <c r="F3685">
        <v>112715</v>
      </c>
    </row>
    <row r="3686" spans="5:6">
      <c r="E3686">
        <v>0</v>
      </c>
      <c r="F3686">
        <v>112716</v>
      </c>
    </row>
    <row r="3687" spans="5:6">
      <c r="E3687">
        <v>0</v>
      </c>
      <c r="F3687">
        <v>112717</v>
      </c>
    </row>
    <row r="3688" spans="5:6">
      <c r="E3688">
        <v>0</v>
      </c>
      <c r="F3688">
        <v>112718</v>
      </c>
    </row>
    <row r="3689" spans="5:6">
      <c r="E3689">
        <v>0</v>
      </c>
      <c r="F3689">
        <v>112719</v>
      </c>
    </row>
    <row r="3690" spans="5:6">
      <c r="E3690">
        <v>0</v>
      </c>
      <c r="F3690">
        <v>112720</v>
      </c>
    </row>
    <row r="3691" spans="5:6">
      <c r="E3691">
        <v>0</v>
      </c>
      <c r="F3691">
        <v>112721</v>
      </c>
    </row>
    <row r="3692" spans="5:6">
      <c r="E3692">
        <v>0</v>
      </c>
      <c r="F3692">
        <v>112722</v>
      </c>
    </row>
    <row r="3693" spans="5:6">
      <c r="E3693">
        <v>0</v>
      </c>
      <c r="F3693">
        <v>112723</v>
      </c>
    </row>
    <row r="3694" spans="5:6">
      <c r="E3694">
        <v>0</v>
      </c>
      <c r="F3694">
        <v>112724</v>
      </c>
    </row>
    <row r="3695" spans="5:6">
      <c r="E3695">
        <v>0</v>
      </c>
      <c r="F3695">
        <v>112725</v>
      </c>
    </row>
    <row r="3696" spans="5:6">
      <c r="E3696">
        <v>0</v>
      </c>
      <c r="F3696">
        <v>112726</v>
      </c>
    </row>
    <row r="3697" spans="5:6">
      <c r="E3697">
        <v>0</v>
      </c>
      <c r="F3697">
        <v>112727</v>
      </c>
    </row>
    <row r="3698" spans="5:6">
      <c r="E3698">
        <v>0</v>
      </c>
      <c r="F3698">
        <v>112728</v>
      </c>
    </row>
    <row r="3699" spans="5:6">
      <c r="E3699">
        <v>0</v>
      </c>
      <c r="F3699">
        <v>112729</v>
      </c>
    </row>
    <row r="3700" spans="5:6">
      <c r="E3700">
        <v>0</v>
      </c>
      <c r="F3700">
        <v>112730</v>
      </c>
    </row>
    <row r="3701" spans="5:6">
      <c r="E3701">
        <v>0</v>
      </c>
      <c r="F3701">
        <v>112731</v>
      </c>
    </row>
    <row r="3702" spans="5:6">
      <c r="E3702">
        <v>0</v>
      </c>
      <c r="F3702">
        <v>112732</v>
      </c>
    </row>
    <row r="3703" spans="5:6">
      <c r="E3703">
        <v>0</v>
      </c>
      <c r="F3703">
        <v>112733</v>
      </c>
    </row>
    <row r="3704" spans="5:6">
      <c r="E3704">
        <v>0</v>
      </c>
      <c r="F3704">
        <v>112734</v>
      </c>
    </row>
    <row r="3705" spans="5:6">
      <c r="E3705">
        <v>0</v>
      </c>
      <c r="F3705">
        <v>112735</v>
      </c>
    </row>
    <row r="3706" spans="5:6">
      <c r="E3706">
        <v>0</v>
      </c>
      <c r="F3706">
        <v>112736</v>
      </c>
    </row>
    <row r="3707" spans="5:6">
      <c r="E3707">
        <v>0</v>
      </c>
      <c r="F3707">
        <v>112737</v>
      </c>
    </row>
    <row r="3708" spans="5:6">
      <c r="E3708">
        <v>0</v>
      </c>
      <c r="F3708">
        <v>112738</v>
      </c>
    </row>
    <row r="3709" spans="5:6">
      <c r="E3709">
        <v>0</v>
      </c>
      <c r="F3709">
        <v>112739</v>
      </c>
    </row>
    <row r="3710" spans="5:6">
      <c r="E3710">
        <v>0</v>
      </c>
      <c r="F3710">
        <v>112740</v>
      </c>
    </row>
    <row r="3711" spans="5:6">
      <c r="E3711">
        <v>0</v>
      </c>
      <c r="F3711">
        <v>112741</v>
      </c>
    </row>
    <row r="3712" spans="5:6">
      <c r="E3712">
        <v>0</v>
      </c>
      <c r="F3712">
        <v>112742</v>
      </c>
    </row>
    <row r="3713" spans="5:6">
      <c r="E3713">
        <v>0</v>
      </c>
      <c r="F3713">
        <v>112743</v>
      </c>
    </row>
    <row r="3714" spans="5:6">
      <c r="E3714">
        <v>0</v>
      </c>
      <c r="F3714">
        <v>112744</v>
      </c>
    </row>
    <row r="3715" spans="5:6">
      <c r="E3715">
        <v>0</v>
      </c>
      <c r="F3715">
        <v>112745</v>
      </c>
    </row>
    <row r="3716" spans="5:6">
      <c r="E3716">
        <v>0</v>
      </c>
      <c r="F3716">
        <v>112746</v>
      </c>
    </row>
    <row r="3717" spans="5:6">
      <c r="E3717">
        <v>0</v>
      </c>
      <c r="F3717">
        <v>112747</v>
      </c>
    </row>
    <row r="3718" spans="5:6">
      <c r="E3718">
        <v>0</v>
      </c>
      <c r="F3718">
        <v>112748</v>
      </c>
    </row>
    <row r="3719" spans="5:6">
      <c r="E3719">
        <v>0</v>
      </c>
      <c r="F3719">
        <v>112749</v>
      </c>
    </row>
    <row r="3720" spans="5:6">
      <c r="E3720">
        <v>0</v>
      </c>
      <c r="F3720">
        <v>112750</v>
      </c>
    </row>
    <row r="3721" spans="5:6">
      <c r="E3721">
        <v>0</v>
      </c>
      <c r="F3721">
        <v>112751</v>
      </c>
    </row>
    <row r="3722" spans="5:6">
      <c r="E3722">
        <v>0</v>
      </c>
      <c r="F3722">
        <v>112752</v>
      </c>
    </row>
    <row r="3723" spans="5:6">
      <c r="E3723">
        <v>0</v>
      </c>
      <c r="F3723">
        <v>112753</v>
      </c>
    </row>
    <row r="3724" spans="5:6">
      <c r="E3724">
        <v>0</v>
      </c>
      <c r="F3724">
        <v>112754</v>
      </c>
    </row>
    <row r="3725" spans="5:6">
      <c r="E3725">
        <v>0</v>
      </c>
      <c r="F3725">
        <v>112755</v>
      </c>
    </row>
    <row r="3726" spans="5:6">
      <c r="E3726">
        <v>0</v>
      </c>
      <c r="F3726">
        <v>112756</v>
      </c>
    </row>
    <row r="3727" spans="5:6">
      <c r="E3727">
        <v>0</v>
      </c>
      <c r="F3727">
        <v>112757</v>
      </c>
    </row>
    <row r="3728" spans="5:6">
      <c r="E3728">
        <v>0</v>
      </c>
      <c r="F3728">
        <v>112758</v>
      </c>
    </row>
    <row r="3729" spans="5:6">
      <c r="E3729">
        <v>0</v>
      </c>
      <c r="F3729">
        <v>112759</v>
      </c>
    </row>
    <row r="3730" spans="5:6">
      <c r="E3730">
        <v>0</v>
      </c>
      <c r="F3730">
        <v>112760</v>
      </c>
    </row>
    <row r="3731" spans="5:6">
      <c r="E3731">
        <v>0</v>
      </c>
      <c r="F3731">
        <v>112761</v>
      </c>
    </row>
    <row r="3732" spans="5:6">
      <c r="E3732">
        <v>0</v>
      </c>
      <c r="F3732">
        <v>112762</v>
      </c>
    </row>
    <row r="3733" spans="5:6">
      <c r="E3733">
        <v>0</v>
      </c>
      <c r="F3733">
        <v>112763</v>
      </c>
    </row>
    <row r="3734" spans="5:6">
      <c r="E3734">
        <v>0</v>
      </c>
      <c r="F3734">
        <v>112764</v>
      </c>
    </row>
    <row r="3735" spans="5:6">
      <c r="E3735">
        <v>0</v>
      </c>
      <c r="F3735">
        <v>112765</v>
      </c>
    </row>
    <row r="3736" spans="5:6">
      <c r="E3736">
        <v>0</v>
      </c>
      <c r="F3736">
        <v>112766</v>
      </c>
    </row>
    <row r="3737" spans="5:6">
      <c r="E3737">
        <v>0</v>
      </c>
      <c r="F3737">
        <v>112767</v>
      </c>
    </row>
    <row r="3738" spans="5:6">
      <c r="E3738">
        <v>0</v>
      </c>
      <c r="F3738">
        <v>112768</v>
      </c>
    </row>
    <row r="3739" spans="5:6">
      <c r="E3739">
        <v>0</v>
      </c>
      <c r="F3739">
        <v>112769</v>
      </c>
    </row>
    <row r="3740" spans="5:6">
      <c r="E3740">
        <v>0</v>
      </c>
      <c r="F3740">
        <v>112770</v>
      </c>
    </row>
    <row r="3741" spans="5:6">
      <c r="E3741">
        <v>0</v>
      </c>
      <c r="F3741">
        <v>112771</v>
      </c>
    </row>
    <row r="3742" spans="5:6">
      <c r="E3742">
        <v>0</v>
      </c>
      <c r="F3742">
        <v>112772</v>
      </c>
    </row>
    <row r="3743" spans="5:6">
      <c r="E3743">
        <v>0</v>
      </c>
      <c r="F3743">
        <v>112773</v>
      </c>
    </row>
    <row r="3744" spans="5:6">
      <c r="E3744">
        <v>0</v>
      </c>
      <c r="F3744">
        <v>112774</v>
      </c>
    </row>
    <row r="3745" spans="5:6">
      <c r="E3745">
        <v>0</v>
      </c>
      <c r="F3745">
        <v>112775</v>
      </c>
    </row>
    <row r="3746" spans="5:6">
      <c r="E3746">
        <v>0</v>
      </c>
      <c r="F3746">
        <v>112776</v>
      </c>
    </row>
    <row r="3747" spans="5:6">
      <c r="E3747">
        <v>0</v>
      </c>
      <c r="F3747">
        <v>112777</v>
      </c>
    </row>
    <row r="3748" spans="5:6">
      <c r="E3748">
        <v>-12947032.92</v>
      </c>
      <c r="F3748">
        <v>112778</v>
      </c>
    </row>
    <row r="3749" spans="5:6">
      <c r="E3749">
        <v>0</v>
      </c>
      <c r="F3749">
        <v>112779</v>
      </c>
    </row>
    <row r="3750" spans="5:6">
      <c r="E3750">
        <v>0</v>
      </c>
      <c r="F3750">
        <v>112780</v>
      </c>
    </row>
    <row r="3751" spans="5:6">
      <c r="E3751">
        <v>0</v>
      </c>
      <c r="F3751">
        <v>112781</v>
      </c>
    </row>
    <row r="3752" spans="5:6">
      <c r="E3752">
        <v>0</v>
      </c>
      <c r="F3752">
        <v>112782</v>
      </c>
    </row>
    <row r="3753" spans="5:6">
      <c r="E3753">
        <v>0</v>
      </c>
      <c r="F3753">
        <v>112783</v>
      </c>
    </row>
    <row r="3754" spans="5:6">
      <c r="E3754">
        <v>0</v>
      </c>
      <c r="F3754">
        <v>112784</v>
      </c>
    </row>
    <row r="3755" spans="5:6">
      <c r="E3755">
        <v>0</v>
      </c>
      <c r="F3755">
        <v>112785</v>
      </c>
    </row>
    <row r="3756" spans="5:6">
      <c r="E3756">
        <v>0</v>
      </c>
      <c r="F3756">
        <v>112786</v>
      </c>
    </row>
    <row r="3757" spans="5:6">
      <c r="E3757">
        <v>0</v>
      </c>
      <c r="F3757">
        <v>112787</v>
      </c>
    </row>
    <row r="3758" spans="5:6">
      <c r="E3758">
        <v>0</v>
      </c>
      <c r="F3758">
        <v>112788</v>
      </c>
    </row>
    <row r="3759" spans="5:6">
      <c r="E3759">
        <v>0</v>
      </c>
      <c r="F3759">
        <v>112789</v>
      </c>
    </row>
    <row r="3760" spans="5:6">
      <c r="E3760">
        <v>0</v>
      </c>
      <c r="F3760">
        <v>112790</v>
      </c>
    </row>
    <row r="3761" spans="5:6">
      <c r="E3761">
        <v>0</v>
      </c>
      <c r="F3761">
        <v>112791</v>
      </c>
    </row>
    <row r="3762" spans="5:6">
      <c r="E3762">
        <v>0</v>
      </c>
      <c r="F3762">
        <v>112792</v>
      </c>
    </row>
    <row r="3763" spans="5:6">
      <c r="E3763">
        <v>0</v>
      </c>
      <c r="F3763">
        <v>112793</v>
      </c>
    </row>
    <row r="3764" spans="5:6">
      <c r="E3764">
        <v>0</v>
      </c>
      <c r="F3764">
        <v>112794</v>
      </c>
    </row>
    <row r="3765" spans="5:6">
      <c r="E3765">
        <v>0</v>
      </c>
      <c r="F3765">
        <v>112795</v>
      </c>
    </row>
    <row r="3766" spans="5:6">
      <c r="E3766">
        <v>0</v>
      </c>
      <c r="F3766">
        <v>112796</v>
      </c>
    </row>
    <row r="3767" spans="5:6">
      <c r="E3767">
        <v>0</v>
      </c>
      <c r="F3767">
        <v>112797</v>
      </c>
    </row>
    <row r="3768" spans="5:6">
      <c r="E3768">
        <v>0</v>
      </c>
      <c r="F3768">
        <v>112798</v>
      </c>
    </row>
    <row r="3769" spans="5:6">
      <c r="E3769">
        <v>0</v>
      </c>
      <c r="F3769">
        <v>112799</v>
      </c>
    </row>
    <row r="3770" spans="5:6">
      <c r="E3770">
        <v>0</v>
      </c>
      <c r="F3770">
        <v>112800</v>
      </c>
    </row>
    <row r="3771" spans="5:6">
      <c r="E3771">
        <v>0</v>
      </c>
      <c r="F3771">
        <v>112801</v>
      </c>
    </row>
    <row r="3772" spans="5:6">
      <c r="E3772">
        <v>0</v>
      </c>
      <c r="F3772">
        <v>112802</v>
      </c>
    </row>
    <row r="3773" spans="5:6">
      <c r="E3773">
        <v>0</v>
      </c>
      <c r="F3773">
        <v>112803</v>
      </c>
    </row>
    <row r="3774" spans="5:6">
      <c r="E3774">
        <v>0</v>
      </c>
      <c r="F3774">
        <v>112804</v>
      </c>
    </row>
    <row r="3775" spans="5:6">
      <c r="E3775">
        <v>0</v>
      </c>
      <c r="F3775">
        <v>112805</v>
      </c>
    </row>
    <row r="3776" spans="5:6">
      <c r="E3776">
        <v>0</v>
      </c>
      <c r="F3776">
        <v>112806</v>
      </c>
    </row>
    <row r="3777" spans="5:6">
      <c r="E3777">
        <v>0</v>
      </c>
      <c r="F3777">
        <v>112807</v>
      </c>
    </row>
    <row r="3778" spans="5:6">
      <c r="E3778">
        <v>0</v>
      </c>
      <c r="F3778">
        <v>112808</v>
      </c>
    </row>
    <row r="3779" spans="5:6">
      <c r="E3779">
        <v>0</v>
      </c>
      <c r="F3779">
        <v>112809</v>
      </c>
    </row>
    <row r="3780" spans="5:6">
      <c r="E3780">
        <v>0</v>
      </c>
      <c r="F3780">
        <v>112810</v>
      </c>
    </row>
    <row r="3781" spans="5:6">
      <c r="E3781">
        <v>0</v>
      </c>
      <c r="F3781">
        <v>112811</v>
      </c>
    </row>
    <row r="3782" spans="5:6">
      <c r="E3782">
        <v>0</v>
      </c>
      <c r="F3782">
        <v>112812</v>
      </c>
    </row>
    <row r="3783" spans="5:6">
      <c r="E3783">
        <v>0</v>
      </c>
      <c r="F3783">
        <v>112813</v>
      </c>
    </row>
    <row r="3784" spans="5:6">
      <c r="E3784">
        <v>0</v>
      </c>
      <c r="F3784">
        <v>112814</v>
      </c>
    </row>
    <row r="3785" spans="5:6">
      <c r="E3785">
        <v>0</v>
      </c>
      <c r="F3785">
        <v>112815</v>
      </c>
    </row>
    <row r="3786" spans="5:6">
      <c r="E3786">
        <v>0</v>
      </c>
      <c r="F3786">
        <v>112816</v>
      </c>
    </row>
    <row r="3787" spans="5:6">
      <c r="E3787">
        <v>0</v>
      </c>
      <c r="F3787">
        <v>112817</v>
      </c>
    </row>
    <row r="3788" spans="5:6">
      <c r="E3788">
        <v>0</v>
      </c>
      <c r="F3788">
        <v>112818</v>
      </c>
    </row>
    <row r="3789" spans="5:6">
      <c r="E3789">
        <v>0</v>
      </c>
      <c r="F3789">
        <v>112819</v>
      </c>
    </row>
    <row r="3790" spans="5:6">
      <c r="E3790">
        <v>0</v>
      </c>
      <c r="F3790">
        <v>112820</v>
      </c>
    </row>
    <row r="3791" spans="5:6">
      <c r="E3791">
        <v>0</v>
      </c>
      <c r="F3791">
        <v>112821</v>
      </c>
    </row>
    <row r="3792" spans="5:6">
      <c r="E3792">
        <v>0</v>
      </c>
      <c r="F3792">
        <v>112822</v>
      </c>
    </row>
    <row r="3793" spans="5:6">
      <c r="E3793">
        <v>0</v>
      </c>
      <c r="F3793">
        <v>112823</v>
      </c>
    </row>
    <row r="3794" spans="5:6">
      <c r="E3794">
        <v>0</v>
      </c>
      <c r="F3794">
        <v>112824</v>
      </c>
    </row>
    <row r="3795" spans="5:6">
      <c r="E3795">
        <v>0</v>
      </c>
      <c r="F3795">
        <v>112825</v>
      </c>
    </row>
    <row r="3796" spans="5:6">
      <c r="E3796">
        <v>0</v>
      </c>
      <c r="F3796">
        <v>112826</v>
      </c>
    </row>
    <row r="3797" spans="5:6">
      <c r="E3797">
        <v>0</v>
      </c>
      <c r="F3797">
        <v>112827</v>
      </c>
    </row>
    <row r="3798" spans="5:6">
      <c r="E3798">
        <v>0</v>
      </c>
      <c r="F3798">
        <v>112828</v>
      </c>
    </row>
    <row r="3799" spans="5:6">
      <c r="E3799">
        <v>0</v>
      </c>
      <c r="F3799">
        <v>112829</v>
      </c>
    </row>
    <row r="3800" spans="5:6">
      <c r="E3800">
        <v>0</v>
      </c>
      <c r="F3800">
        <v>112830</v>
      </c>
    </row>
    <row r="3801" spans="5:6">
      <c r="E3801">
        <v>0</v>
      </c>
      <c r="F3801">
        <v>112831</v>
      </c>
    </row>
    <row r="3802" spans="5:6">
      <c r="E3802">
        <v>0</v>
      </c>
      <c r="F3802">
        <v>112832</v>
      </c>
    </row>
    <row r="3803" spans="5:6">
      <c r="E3803">
        <v>0</v>
      </c>
      <c r="F3803">
        <v>112833</v>
      </c>
    </row>
    <row r="3804" spans="5:6">
      <c r="E3804">
        <v>0</v>
      </c>
      <c r="F3804">
        <v>112834</v>
      </c>
    </row>
    <row r="3805" spans="5:6">
      <c r="E3805">
        <v>0</v>
      </c>
      <c r="F3805">
        <v>112835</v>
      </c>
    </row>
    <row r="3806" spans="5:6">
      <c r="E3806">
        <v>0</v>
      </c>
      <c r="F3806">
        <v>112836</v>
      </c>
    </row>
    <row r="3807" spans="5:6">
      <c r="E3807">
        <v>0</v>
      </c>
      <c r="F3807">
        <v>112837</v>
      </c>
    </row>
    <row r="3808" spans="5:6">
      <c r="E3808">
        <v>0</v>
      </c>
      <c r="F3808">
        <v>112838</v>
      </c>
    </row>
    <row r="3809" spans="5:6">
      <c r="E3809">
        <v>0</v>
      </c>
      <c r="F3809">
        <v>112839</v>
      </c>
    </row>
    <row r="3810" spans="5:6">
      <c r="E3810">
        <v>0</v>
      </c>
      <c r="F3810">
        <v>112840</v>
      </c>
    </row>
    <row r="3811" spans="5:6">
      <c r="E3811">
        <v>0</v>
      </c>
      <c r="F3811">
        <v>112841</v>
      </c>
    </row>
    <row r="3812" spans="5:6">
      <c r="E3812">
        <v>0</v>
      </c>
      <c r="F3812">
        <v>112842</v>
      </c>
    </row>
    <row r="3813" spans="5:6">
      <c r="E3813">
        <v>0</v>
      </c>
      <c r="F3813">
        <v>112843</v>
      </c>
    </row>
    <row r="3814" spans="5:6">
      <c r="E3814">
        <v>0</v>
      </c>
      <c r="F3814">
        <v>112844</v>
      </c>
    </row>
    <row r="3815" spans="5:6">
      <c r="E3815">
        <v>0</v>
      </c>
      <c r="F3815">
        <v>112845</v>
      </c>
    </row>
    <row r="3816" spans="5:6">
      <c r="E3816">
        <v>0</v>
      </c>
      <c r="F3816">
        <v>112846</v>
      </c>
    </row>
    <row r="3817" spans="5:6">
      <c r="E3817">
        <v>0</v>
      </c>
      <c r="F3817">
        <v>112847</v>
      </c>
    </row>
    <row r="3818" spans="5:6">
      <c r="E3818">
        <v>0</v>
      </c>
      <c r="F3818">
        <v>112848</v>
      </c>
    </row>
    <row r="3819" spans="5:6">
      <c r="E3819">
        <v>0</v>
      </c>
      <c r="F3819">
        <v>112849</v>
      </c>
    </row>
    <row r="3820" spans="5:6">
      <c r="E3820">
        <v>0</v>
      </c>
      <c r="F3820">
        <v>112850</v>
      </c>
    </row>
    <row r="3821" spans="5:6">
      <c r="E3821">
        <v>0</v>
      </c>
      <c r="F3821">
        <v>112851</v>
      </c>
    </row>
    <row r="3822" spans="5:6">
      <c r="E3822">
        <v>0</v>
      </c>
      <c r="F3822">
        <v>112852</v>
      </c>
    </row>
    <row r="3823" spans="5:6">
      <c r="E3823">
        <v>0</v>
      </c>
      <c r="F3823">
        <v>112853</v>
      </c>
    </row>
    <row r="3824" spans="5:6">
      <c r="E3824">
        <v>0</v>
      </c>
      <c r="F3824">
        <v>112854</v>
      </c>
    </row>
    <row r="3825" spans="5:6">
      <c r="E3825">
        <v>0</v>
      </c>
      <c r="F3825">
        <v>112855</v>
      </c>
    </row>
    <row r="3826" spans="5:6">
      <c r="E3826">
        <v>0</v>
      </c>
      <c r="F3826">
        <v>112856</v>
      </c>
    </row>
    <row r="3827" spans="5:6">
      <c r="E3827">
        <v>0</v>
      </c>
      <c r="F3827">
        <v>112857</v>
      </c>
    </row>
    <row r="3828" spans="5:6">
      <c r="E3828">
        <v>0</v>
      </c>
      <c r="F3828">
        <v>112858</v>
      </c>
    </row>
    <row r="3829" spans="5:6">
      <c r="E3829">
        <v>0</v>
      </c>
      <c r="F3829">
        <v>112859</v>
      </c>
    </row>
    <row r="3830" spans="5:6">
      <c r="E3830">
        <v>0</v>
      </c>
      <c r="F3830">
        <v>112860</v>
      </c>
    </row>
    <row r="3831" spans="5:6">
      <c r="E3831">
        <v>0</v>
      </c>
      <c r="F3831">
        <v>112861</v>
      </c>
    </row>
    <row r="3832" spans="5:6">
      <c r="E3832">
        <v>0</v>
      </c>
      <c r="F3832">
        <v>112862</v>
      </c>
    </row>
    <row r="3833" spans="5:6">
      <c r="E3833">
        <v>0</v>
      </c>
      <c r="F3833">
        <v>112863</v>
      </c>
    </row>
    <row r="3834" spans="5:6">
      <c r="E3834">
        <v>0</v>
      </c>
      <c r="F3834">
        <v>112864</v>
      </c>
    </row>
    <row r="3835" spans="5:6">
      <c r="E3835">
        <v>0</v>
      </c>
      <c r="F3835">
        <v>112865</v>
      </c>
    </row>
    <row r="3836" spans="5:6">
      <c r="E3836">
        <v>0</v>
      </c>
      <c r="F3836">
        <v>112866</v>
      </c>
    </row>
    <row r="3837" spans="5:6">
      <c r="E3837">
        <v>0</v>
      </c>
      <c r="F3837">
        <v>112867</v>
      </c>
    </row>
    <row r="3838" spans="5:6">
      <c r="E3838">
        <v>0</v>
      </c>
      <c r="F3838">
        <v>112868</v>
      </c>
    </row>
    <row r="3839" spans="5:6">
      <c r="E3839">
        <v>0</v>
      </c>
      <c r="F3839">
        <v>112869</v>
      </c>
    </row>
    <row r="3840" spans="5:6">
      <c r="E3840">
        <v>0</v>
      </c>
      <c r="F3840">
        <v>112870</v>
      </c>
    </row>
    <row r="3841" spans="5:6">
      <c r="E3841">
        <v>0</v>
      </c>
      <c r="F3841">
        <v>112871</v>
      </c>
    </row>
    <row r="3842" spans="5:6">
      <c r="E3842">
        <v>0</v>
      </c>
      <c r="F3842">
        <v>112872</v>
      </c>
    </row>
    <row r="3843" spans="5:6">
      <c r="E3843">
        <v>0</v>
      </c>
      <c r="F3843">
        <v>112873</v>
      </c>
    </row>
    <row r="3844" spans="5:6">
      <c r="E3844">
        <v>0</v>
      </c>
      <c r="F3844">
        <v>112874</v>
      </c>
    </row>
    <row r="3845" spans="5:6">
      <c r="E3845">
        <v>0</v>
      </c>
      <c r="F3845">
        <v>112875</v>
      </c>
    </row>
    <row r="3846" spans="5:6">
      <c r="E3846">
        <v>0</v>
      </c>
      <c r="F3846">
        <v>112876</v>
      </c>
    </row>
    <row r="3847" spans="5:6">
      <c r="E3847">
        <v>0</v>
      </c>
      <c r="F3847">
        <v>112877</v>
      </c>
    </row>
    <row r="3848" spans="5:6">
      <c r="E3848">
        <v>0</v>
      </c>
      <c r="F3848">
        <v>112878</v>
      </c>
    </row>
    <row r="3849" spans="5:6">
      <c r="E3849">
        <v>0</v>
      </c>
      <c r="F3849">
        <v>112879</v>
      </c>
    </row>
    <row r="3850" spans="5:6">
      <c r="E3850">
        <v>0</v>
      </c>
      <c r="F3850">
        <v>112880</v>
      </c>
    </row>
    <row r="3851" spans="5:6">
      <c r="E3851">
        <v>0</v>
      </c>
      <c r="F3851">
        <v>112881</v>
      </c>
    </row>
    <row r="3852" spans="5:6">
      <c r="E3852">
        <v>0</v>
      </c>
      <c r="F3852">
        <v>112882</v>
      </c>
    </row>
    <row r="3853" spans="5:6">
      <c r="E3853">
        <v>0</v>
      </c>
      <c r="F3853">
        <v>112883</v>
      </c>
    </row>
    <row r="3854" spans="5:6">
      <c r="E3854">
        <v>0</v>
      </c>
      <c r="F3854">
        <v>112884</v>
      </c>
    </row>
    <row r="3855" spans="5:6">
      <c r="E3855">
        <v>0</v>
      </c>
      <c r="F3855">
        <v>112885</v>
      </c>
    </row>
    <row r="3856" spans="5:6">
      <c r="E3856">
        <v>0</v>
      </c>
      <c r="F3856">
        <v>112886</v>
      </c>
    </row>
    <row r="3857" spans="5:6">
      <c r="E3857">
        <v>0</v>
      </c>
      <c r="F3857">
        <v>112887</v>
      </c>
    </row>
    <row r="3858" spans="5:6">
      <c r="E3858">
        <v>0</v>
      </c>
      <c r="F3858">
        <v>112888</v>
      </c>
    </row>
    <row r="3859" spans="5:6">
      <c r="E3859">
        <v>0</v>
      </c>
      <c r="F3859">
        <v>112889</v>
      </c>
    </row>
    <row r="3860" spans="5:6">
      <c r="E3860">
        <v>0</v>
      </c>
      <c r="F3860">
        <v>112890</v>
      </c>
    </row>
    <row r="3861" spans="5:6">
      <c r="E3861">
        <v>0</v>
      </c>
      <c r="F3861">
        <v>112891</v>
      </c>
    </row>
    <row r="3862" spans="5:6">
      <c r="E3862">
        <v>0</v>
      </c>
      <c r="F3862">
        <v>112892</v>
      </c>
    </row>
    <row r="3863" spans="5:6">
      <c r="E3863">
        <v>0</v>
      </c>
      <c r="F3863">
        <v>112893</v>
      </c>
    </row>
    <row r="3864" spans="5:6">
      <c r="E3864">
        <v>0</v>
      </c>
      <c r="F3864">
        <v>112894</v>
      </c>
    </row>
    <row r="3865" spans="5:6">
      <c r="E3865">
        <v>0</v>
      </c>
      <c r="F3865">
        <v>112895</v>
      </c>
    </row>
    <row r="3866" spans="5:6">
      <c r="E3866">
        <v>0</v>
      </c>
      <c r="F3866">
        <v>112896</v>
      </c>
    </row>
    <row r="3867" spans="5:6">
      <c r="E3867">
        <v>0</v>
      </c>
      <c r="F3867">
        <v>112897</v>
      </c>
    </row>
    <row r="3868" spans="5:6">
      <c r="E3868">
        <v>0</v>
      </c>
      <c r="F3868">
        <v>112898</v>
      </c>
    </row>
    <row r="3869" spans="5:6">
      <c r="E3869">
        <v>0</v>
      </c>
      <c r="F3869">
        <v>112899</v>
      </c>
    </row>
    <row r="3870" spans="5:6">
      <c r="E3870">
        <v>0</v>
      </c>
      <c r="F3870">
        <v>112900</v>
      </c>
    </row>
    <row r="3871" spans="5:6">
      <c r="E3871">
        <v>0</v>
      </c>
      <c r="F3871">
        <v>112901</v>
      </c>
    </row>
    <row r="3872" spans="5:6">
      <c r="E3872">
        <v>0</v>
      </c>
      <c r="F3872">
        <v>112902</v>
      </c>
    </row>
    <row r="3873" spans="5:6">
      <c r="E3873">
        <v>0</v>
      </c>
      <c r="F3873">
        <v>112903</v>
      </c>
    </row>
    <row r="3874" spans="5:6">
      <c r="E3874">
        <v>0</v>
      </c>
      <c r="F3874">
        <v>112904</v>
      </c>
    </row>
    <row r="3875" spans="5:6">
      <c r="E3875">
        <v>0</v>
      </c>
      <c r="F3875">
        <v>112905</v>
      </c>
    </row>
    <row r="3876" spans="5:6">
      <c r="E3876">
        <v>0</v>
      </c>
      <c r="F3876">
        <v>112906</v>
      </c>
    </row>
    <row r="3877" spans="5:6">
      <c r="E3877">
        <v>0</v>
      </c>
      <c r="F3877">
        <v>112907</v>
      </c>
    </row>
    <row r="3878" spans="5:6">
      <c r="E3878">
        <v>0</v>
      </c>
      <c r="F3878">
        <v>112908</v>
      </c>
    </row>
    <row r="3879" spans="5:6">
      <c r="E3879">
        <v>0</v>
      </c>
      <c r="F3879">
        <v>112909</v>
      </c>
    </row>
    <row r="3880" spans="5:6">
      <c r="E3880">
        <v>0</v>
      </c>
      <c r="F3880">
        <v>112910</v>
      </c>
    </row>
    <row r="3881" spans="5:6">
      <c r="E3881">
        <v>0</v>
      </c>
      <c r="F3881">
        <v>112911</v>
      </c>
    </row>
    <row r="3882" spans="5:6">
      <c r="E3882">
        <v>0</v>
      </c>
      <c r="F3882">
        <v>112912</v>
      </c>
    </row>
    <row r="3883" spans="5:6">
      <c r="E3883">
        <v>0</v>
      </c>
      <c r="F3883">
        <v>112913</v>
      </c>
    </row>
    <row r="3884" spans="5:6">
      <c r="E3884">
        <v>0</v>
      </c>
      <c r="F3884">
        <v>112914</v>
      </c>
    </row>
    <row r="3885" spans="5:6">
      <c r="E3885">
        <v>0</v>
      </c>
      <c r="F3885">
        <v>112915</v>
      </c>
    </row>
    <row r="3886" spans="5:6">
      <c r="E3886">
        <v>0</v>
      </c>
      <c r="F3886">
        <v>112916</v>
      </c>
    </row>
    <row r="3887" spans="5:6">
      <c r="E3887">
        <v>0</v>
      </c>
      <c r="F3887">
        <v>112917</v>
      </c>
    </row>
    <row r="3888" spans="5:6">
      <c r="E3888">
        <v>0</v>
      </c>
      <c r="F3888">
        <v>112918</v>
      </c>
    </row>
    <row r="3889" spans="5:6">
      <c r="E3889">
        <v>0</v>
      </c>
      <c r="F3889">
        <v>112919</v>
      </c>
    </row>
    <row r="3890" spans="5:6">
      <c r="E3890">
        <v>0</v>
      </c>
      <c r="F3890">
        <v>112920</v>
      </c>
    </row>
    <row r="3891" spans="5:6">
      <c r="E3891">
        <v>0</v>
      </c>
      <c r="F3891">
        <v>112921</v>
      </c>
    </row>
    <row r="3892" spans="5:6">
      <c r="E3892">
        <v>0</v>
      </c>
      <c r="F3892">
        <v>112922</v>
      </c>
    </row>
    <row r="3893" spans="5:6">
      <c r="E3893">
        <v>0</v>
      </c>
      <c r="F3893">
        <v>112923</v>
      </c>
    </row>
    <row r="3894" spans="5:6">
      <c r="E3894">
        <v>0</v>
      </c>
      <c r="F3894">
        <v>112924</v>
      </c>
    </row>
    <row r="3895" spans="5:6">
      <c r="E3895">
        <v>0</v>
      </c>
      <c r="F3895">
        <v>112925</v>
      </c>
    </row>
    <row r="3896" spans="5:6">
      <c r="E3896">
        <v>0</v>
      </c>
      <c r="F3896">
        <v>112926</v>
      </c>
    </row>
    <row r="3897" spans="5:6">
      <c r="E3897">
        <v>0</v>
      </c>
      <c r="F3897">
        <v>112927</v>
      </c>
    </row>
    <row r="3898" spans="5:6">
      <c r="E3898">
        <v>0</v>
      </c>
      <c r="F3898">
        <v>112928</v>
      </c>
    </row>
    <row r="3899" spans="5:6">
      <c r="E3899">
        <v>0</v>
      </c>
      <c r="F3899">
        <v>112929</v>
      </c>
    </row>
    <row r="3900" spans="5:6">
      <c r="E3900">
        <v>0</v>
      </c>
      <c r="F3900">
        <v>112930</v>
      </c>
    </row>
    <row r="3901" spans="5:6">
      <c r="E3901">
        <v>0</v>
      </c>
      <c r="F3901">
        <v>112931</v>
      </c>
    </row>
    <row r="3902" spans="5:6">
      <c r="E3902">
        <v>0</v>
      </c>
      <c r="F3902">
        <v>112932</v>
      </c>
    </row>
    <row r="3903" spans="5:6">
      <c r="E3903">
        <v>0</v>
      </c>
      <c r="F3903">
        <v>112933</v>
      </c>
    </row>
    <row r="3904" spans="5:6">
      <c r="E3904">
        <v>0</v>
      </c>
      <c r="F3904">
        <v>112934</v>
      </c>
    </row>
    <row r="3905" spans="5:6">
      <c r="E3905">
        <v>0</v>
      </c>
      <c r="F3905">
        <v>112935</v>
      </c>
    </row>
    <row r="3906" spans="5:6">
      <c r="E3906">
        <v>0</v>
      </c>
      <c r="F3906">
        <v>112936</v>
      </c>
    </row>
    <row r="3907" spans="5:6">
      <c r="E3907">
        <v>0</v>
      </c>
      <c r="F3907">
        <v>112937</v>
      </c>
    </row>
    <row r="3908" spans="5:6">
      <c r="E3908">
        <v>0</v>
      </c>
      <c r="F3908">
        <v>112938</v>
      </c>
    </row>
    <row r="3909" spans="5:6">
      <c r="E3909">
        <v>0</v>
      </c>
      <c r="F3909">
        <v>112939</v>
      </c>
    </row>
    <row r="3910" spans="5:6">
      <c r="E3910">
        <v>0</v>
      </c>
      <c r="F3910">
        <v>112940</v>
      </c>
    </row>
    <row r="3911" spans="5:6">
      <c r="E3911">
        <v>0</v>
      </c>
      <c r="F3911">
        <v>112941</v>
      </c>
    </row>
    <row r="3912" spans="5:6">
      <c r="E3912">
        <v>0</v>
      </c>
      <c r="F3912">
        <v>112942</v>
      </c>
    </row>
    <row r="3913" spans="5:6">
      <c r="E3913">
        <v>0</v>
      </c>
      <c r="F3913">
        <v>112943</v>
      </c>
    </row>
    <row r="3914" spans="5:6">
      <c r="E3914">
        <v>0</v>
      </c>
      <c r="F3914">
        <v>112944</v>
      </c>
    </row>
    <row r="3915" spans="5:6">
      <c r="E3915">
        <v>0</v>
      </c>
      <c r="F3915">
        <v>112945</v>
      </c>
    </row>
    <row r="3916" spans="5:6">
      <c r="E3916">
        <v>0</v>
      </c>
      <c r="F3916">
        <v>112946</v>
      </c>
    </row>
    <row r="3917" spans="5:6">
      <c r="E3917">
        <v>0</v>
      </c>
      <c r="F3917">
        <v>112947</v>
      </c>
    </row>
    <row r="3918" spans="5:6">
      <c r="E3918">
        <v>0</v>
      </c>
      <c r="F3918">
        <v>112948</v>
      </c>
    </row>
    <row r="3919" spans="5:6">
      <c r="E3919">
        <v>0</v>
      </c>
      <c r="F3919">
        <v>112949</v>
      </c>
    </row>
    <row r="3920" spans="5:6">
      <c r="E3920">
        <v>0</v>
      </c>
      <c r="F3920">
        <v>112950</v>
      </c>
    </row>
    <row r="3921" spans="5:6">
      <c r="E3921">
        <v>0</v>
      </c>
      <c r="F3921">
        <v>112951</v>
      </c>
    </row>
    <row r="3922" spans="5:6">
      <c r="E3922">
        <v>0</v>
      </c>
      <c r="F3922">
        <v>112952</v>
      </c>
    </row>
    <row r="3923" spans="5:6">
      <c r="E3923">
        <v>0</v>
      </c>
      <c r="F3923">
        <v>112953</v>
      </c>
    </row>
    <row r="3924" spans="5:6">
      <c r="E3924">
        <v>0</v>
      </c>
      <c r="F3924">
        <v>112954</v>
      </c>
    </row>
    <row r="3925" spans="5:6">
      <c r="E3925">
        <v>0</v>
      </c>
      <c r="F3925">
        <v>112955</v>
      </c>
    </row>
    <row r="3926" spans="5:6">
      <c r="E3926">
        <v>0</v>
      </c>
      <c r="F3926">
        <v>112956</v>
      </c>
    </row>
    <row r="3927" spans="5:6">
      <c r="E3927">
        <v>0</v>
      </c>
      <c r="F3927">
        <v>112957</v>
      </c>
    </row>
    <row r="3928" spans="5:6">
      <c r="E3928">
        <v>0</v>
      </c>
      <c r="F3928">
        <v>112958</v>
      </c>
    </row>
    <row r="3929" spans="5:6">
      <c r="E3929">
        <v>0</v>
      </c>
      <c r="F3929">
        <v>112959</v>
      </c>
    </row>
    <row r="3930" spans="5:6">
      <c r="E3930">
        <v>0</v>
      </c>
      <c r="F3930">
        <v>112960</v>
      </c>
    </row>
    <row r="3931" spans="5:6">
      <c r="E3931">
        <v>0</v>
      </c>
      <c r="F3931">
        <v>112961</v>
      </c>
    </row>
    <row r="3932" spans="5:6">
      <c r="E3932">
        <v>0</v>
      </c>
      <c r="F3932">
        <v>112962</v>
      </c>
    </row>
    <row r="3933" spans="5:6">
      <c r="E3933">
        <v>0</v>
      </c>
      <c r="F3933">
        <v>112963</v>
      </c>
    </row>
    <row r="3934" spans="5:6">
      <c r="E3934">
        <v>0</v>
      </c>
      <c r="F3934">
        <v>112964</v>
      </c>
    </row>
    <row r="3935" spans="5:6">
      <c r="E3935">
        <v>0</v>
      </c>
      <c r="F3935">
        <v>112965</v>
      </c>
    </row>
    <row r="3936" spans="5:6">
      <c r="E3936">
        <v>0</v>
      </c>
      <c r="F3936">
        <v>112966</v>
      </c>
    </row>
    <row r="3937" spans="5:6">
      <c r="E3937">
        <v>0</v>
      </c>
      <c r="F3937">
        <v>112967</v>
      </c>
    </row>
    <row r="3938" spans="5:6">
      <c r="E3938">
        <v>0</v>
      </c>
      <c r="F3938">
        <v>112968</v>
      </c>
    </row>
    <row r="3939" spans="5:6">
      <c r="E3939">
        <v>0</v>
      </c>
      <c r="F3939">
        <v>112969</v>
      </c>
    </row>
    <row r="3940" spans="5:6">
      <c r="E3940">
        <v>0</v>
      </c>
      <c r="F3940">
        <v>112970</v>
      </c>
    </row>
    <row r="3941" spans="5:6">
      <c r="E3941">
        <v>0</v>
      </c>
      <c r="F3941">
        <v>112971</v>
      </c>
    </row>
    <row r="3942" spans="5:6">
      <c r="E3942">
        <v>0</v>
      </c>
      <c r="F3942">
        <v>112972</v>
      </c>
    </row>
    <row r="3943" spans="5:6">
      <c r="E3943">
        <v>0</v>
      </c>
      <c r="F3943">
        <v>112973</v>
      </c>
    </row>
    <row r="3944" spans="5:6">
      <c r="E3944">
        <v>0</v>
      </c>
      <c r="F3944">
        <v>112974</v>
      </c>
    </row>
    <row r="3945" spans="5:6">
      <c r="E3945">
        <v>0</v>
      </c>
      <c r="F3945">
        <v>112975</v>
      </c>
    </row>
    <row r="3946" spans="5:6">
      <c r="E3946">
        <v>0</v>
      </c>
      <c r="F3946">
        <v>112976</v>
      </c>
    </row>
    <row r="3947" spans="5:6">
      <c r="E3947">
        <v>0</v>
      </c>
      <c r="F3947">
        <v>112977</v>
      </c>
    </row>
    <row r="3948" spans="5:6">
      <c r="E3948">
        <v>0</v>
      </c>
      <c r="F3948">
        <v>112978</v>
      </c>
    </row>
    <row r="3949" spans="5:6">
      <c r="E3949">
        <v>0</v>
      </c>
      <c r="F3949">
        <v>112979</v>
      </c>
    </row>
    <row r="3950" spans="5:6">
      <c r="E3950">
        <v>0</v>
      </c>
      <c r="F3950">
        <v>112980</v>
      </c>
    </row>
    <row r="3951" spans="5:6">
      <c r="E3951">
        <v>0</v>
      </c>
      <c r="F3951">
        <v>112981</v>
      </c>
    </row>
    <row r="3952" spans="5:6">
      <c r="E3952">
        <v>0</v>
      </c>
      <c r="F3952">
        <v>112982</v>
      </c>
    </row>
    <row r="3953" spans="5:6">
      <c r="E3953">
        <v>0</v>
      </c>
      <c r="F3953">
        <v>112983</v>
      </c>
    </row>
    <row r="3954" spans="5:6">
      <c r="E3954">
        <v>0</v>
      </c>
      <c r="F3954">
        <v>112984</v>
      </c>
    </row>
    <row r="3955" spans="5:6">
      <c r="E3955">
        <v>0</v>
      </c>
      <c r="F3955">
        <v>112985</v>
      </c>
    </row>
    <row r="3956" spans="5:6">
      <c r="E3956">
        <v>0</v>
      </c>
      <c r="F3956">
        <v>112986</v>
      </c>
    </row>
    <row r="3957" spans="5:6">
      <c r="E3957">
        <v>0</v>
      </c>
      <c r="F3957">
        <v>112987</v>
      </c>
    </row>
    <row r="3958" spans="5:6">
      <c r="E3958">
        <v>0</v>
      </c>
      <c r="F3958">
        <v>112988</v>
      </c>
    </row>
    <row r="3959" spans="5:6">
      <c r="E3959">
        <v>0</v>
      </c>
      <c r="F3959">
        <v>112989</v>
      </c>
    </row>
    <row r="3960" spans="5:6">
      <c r="E3960">
        <v>0</v>
      </c>
      <c r="F3960">
        <v>112990</v>
      </c>
    </row>
    <row r="3961" spans="5:6">
      <c r="E3961">
        <v>0</v>
      </c>
      <c r="F3961">
        <v>112991</v>
      </c>
    </row>
    <row r="3962" spans="5:6">
      <c r="E3962">
        <v>0</v>
      </c>
      <c r="F3962">
        <v>112992</v>
      </c>
    </row>
    <row r="3963" spans="5:6">
      <c r="E3963">
        <v>0</v>
      </c>
      <c r="F3963">
        <v>112993</v>
      </c>
    </row>
    <row r="3964" spans="5:6">
      <c r="E3964">
        <v>0</v>
      </c>
      <c r="F3964">
        <v>112994</v>
      </c>
    </row>
    <row r="3965" spans="5:6">
      <c r="E3965">
        <v>0</v>
      </c>
      <c r="F3965">
        <v>112995</v>
      </c>
    </row>
    <row r="3966" spans="5:6">
      <c r="E3966">
        <v>0</v>
      </c>
      <c r="F3966">
        <v>112996</v>
      </c>
    </row>
    <row r="3967" spans="5:6">
      <c r="E3967">
        <v>0</v>
      </c>
      <c r="F3967">
        <v>112997</v>
      </c>
    </row>
    <row r="3968" spans="5:6">
      <c r="E3968">
        <v>0</v>
      </c>
      <c r="F3968">
        <v>112998</v>
      </c>
    </row>
    <row r="3969" spans="5:6">
      <c r="E3969">
        <v>0</v>
      </c>
      <c r="F3969">
        <v>112999</v>
      </c>
    </row>
    <row r="3970" spans="5:6">
      <c r="E3970">
        <v>0</v>
      </c>
      <c r="F3970">
        <v>113000</v>
      </c>
    </row>
    <row r="3971" spans="5:6">
      <c r="E3971">
        <v>0</v>
      </c>
      <c r="F3971">
        <v>113001</v>
      </c>
    </row>
    <row r="3972" spans="5:6">
      <c r="E3972">
        <v>0</v>
      </c>
      <c r="F3972">
        <v>113002</v>
      </c>
    </row>
    <row r="3973" spans="5:6">
      <c r="E3973">
        <v>0</v>
      </c>
      <c r="F3973">
        <v>113003</v>
      </c>
    </row>
    <row r="3974" spans="5:6">
      <c r="E3974">
        <v>0</v>
      </c>
      <c r="F3974">
        <v>113004</v>
      </c>
    </row>
    <row r="3975" spans="5:6">
      <c r="E3975">
        <v>0</v>
      </c>
      <c r="F3975">
        <v>113005</v>
      </c>
    </row>
    <row r="3976" spans="5:6">
      <c r="E3976">
        <v>0</v>
      </c>
      <c r="F3976">
        <v>113006</v>
      </c>
    </row>
    <row r="3977" spans="5:6">
      <c r="E3977">
        <v>0</v>
      </c>
      <c r="F3977">
        <v>113007</v>
      </c>
    </row>
    <row r="3978" spans="5:6">
      <c r="E3978">
        <v>0</v>
      </c>
      <c r="F3978">
        <v>113008</v>
      </c>
    </row>
    <row r="3979" spans="5:6">
      <c r="E3979">
        <v>0</v>
      </c>
      <c r="F3979">
        <v>113009</v>
      </c>
    </row>
    <row r="3980" spans="5:6">
      <c r="E3980">
        <v>0</v>
      </c>
      <c r="F3980">
        <v>113010</v>
      </c>
    </row>
    <row r="3981" spans="5:6">
      <c r="E3981">
        <v>0</v>
      </c>
      <c r="F3981">
        <v>113011</v>
      </c>
    </row>
    <row r="3982" spans="5:6">
      <c r="E3982">
        <v>0</v>
      </c>
      <c r="F3982">
        <v>113012</v>
      </c>
    </row>
    <row r="3983" spans="5:6">
      <c r="E3983">
        <v>0</v>
      </c>
      <c r="F3983">
        <v>113013</v>
      </c>
    </row>
    <row r="3984" spans="5:6">
      <c r="E3984">
        <v>0</v>
      </c>
      <c r="F3984">
        <v>113014</v>
      </c>
    </row>
    <row r="3985" spans="5:6">
      <c r="E3985">
        <v>0</v>
      </c>
      <c r="F3985">
        <v>113015</v>
      </c>
    </row>
    <row r="3986" spans="5:6">
      <c r="E3986">
        <v>0</v>
      </c>
      <c r="F3986">
        <v>113016</v>
      </c>
    </row>
    <row r="3987" spans="5:6">
      <c r="E3987">
        <v>0</v>
      </c>
      <c r="F3987">
        <v>113017</v>
      </c>
    </row>
    <row r="3988" spans="5:6">
      <c r="E3988">
        <v>0</v>
      </c>
      <c r="F3988">
        <v>113018</v>
      </c>
    </row>
    <row r="3989" spans="5:6">
      <c r="E3989">
        <v>0</v>
      </c>
      <c r="F3989">
        <v>113019</v>
      </c>
    </row>
    <row r="3990" spans="5:6">
      <c r="E3990">
        <v>0</v>
      </c>
      <c r="F3990">
        <v>113020</v>
      </c>
    </row>
    <row r="3991" spans="5:6">
      <c r="E3991">
        <v>0</v>
      </c>
      <c r="F3991">
        <v>113021</v>
      </c>
    </row>
    <row r="3992" spans="5:6">
      <c r="E3992">
        <v>0</v>
      </c>
      <c r="F3992">
        <v>113022</v>
      </c>
    </row>
    <row r="3993" spans="5:6">
      <c r="E3993">
        <v>0</v>
      </c>
      <c r="F3993">
        <v>113023</v>
      </c>
    </row>
    <row r="3994" spans="5:6">
      <c r="E3994">
        <v>0</v>
      </c>
      <c r="F3994">
        <v>113024</v>
      </c>
    </row>
    <row r="3995" spans="5:6">
      <c r="E3995">
        <v>0</v>
      </c>
      <c r="F3995">
        <v>113025</v>
      </c>
    </row>
    <row r="3996" spans="5:6">
      <c r="E3996">
        <v>0</v>
      </c>
      <c r="F3996">
        <v>113026</v>
      </c>
    </row>
    <row r="3997" spans="5:6">
      <c r="E3997">
        <v>0</v>
      </c>
      <c r="F3997">
        <v>113027</v>
      </c>
    </row>
    <row r="3998" spans="5:6">
      <c r="E3998">
        <v>0</v>
      </c>
      <c r="F3998">
        <v>113028</v>
      </c>
    </row>
    <row r="3999" spans="5:6">
      <c r="E3999">
        <v>0</v>
      </c>
      <c r="F3999">
        <v>113029</v>
      </c>
    </row>
    <row r="4000" spans="5:6">
      <c r="E4000">
        <v>0</v>
      </c>
      <c r="F4000">
        <v>113030</v>
      </c>
    </row>
    <row r="4001" spans="5:6">
      <c r="E4001">
        <v>0</v>
      </c>
      <c r="F4001">
        <v>113031</v>
      </c>
    </row>
    <row r="4002" spans="5:6">
      <c r="E4002">
        <v>0</v>
      </c>
      <c r="F4002">
        <v>113032</v>
      </c>
    </row>
    <row r="4003" spans="5:6">
      <c r="E4003">
        <v>0</v>
      </c>
      <c r="F4003">
        <v>113033</v>
      </c>
    </row>
    <row r="4004" spans="5:6">
      <c r="E4004">
        <v>0</v>
      </c>
      <c r="F4004">
        <v>113034</v>
      </c>
    </row>
    <row r="4005" spans="5:6">
      <c r="E4005">
        <v>0</v>
      </c>
      <c r="F4005">
        <v>113035</v>
      </c>
    </row>
    <row r="4006" spans="5:6">
      <c r="E4006">
        <v>0</v>
      </c>
      <c r="F4006">
        <v>113036</v>
      </c>
    </row>
    <row r="4007" spans="5:6">
      <c r="E4007">
        <v>0</v>
      </c>
      <c r="F4007">
        <v>113037</v>
      </c>
    </row>
    <row r="4008" spans="5:6">
      <c r="E4008">
        <v>0</v>
      </c>
      <c r="F4008">
        <v>113038</v>
      </c>
    </row>
    <row r="4009" spans="5:6">
      <c r="E4009">
        <v>0</v>
      </c>
      <c r="F4009">
        <v>113039</v>
      </c>
    </row>
    <row r="4010" spans="5:6">
      <c r="E4010">
        <v>0</v>
      </c>
      <c r="F4010">
        <v>113040</v>
      </c>
    </row>
    <row r="4011" spans="5:6">
      <c r="E4011">
        <v>0</v>
      </c>
      <c r="F4011">
        <v>113041</v>
      </c>
    </row>
    <row r="4012" spans="5:6">
      <c r="E4012">
        <v>0</v>
      </c>
      <c r="F4012">
        <v>113042</v>
      </c>
    </row>
    <row r="4013" spans="5:6">
      <c r="E4013">
        <v>0</v>
      </c>
      <c r="F4013">
        <v>113043</v>
      </c>
    </row>
    <row r="4014" spans="5:6">
      <c r="E4014">
        <v>0</v>
      </c>
      <c r="F4014">
        <v>113044</v>
      </c>
    </row>
    <row r="4015" spans="5:6">
      <c r="E4015">
        <v>0</v>
      </c>
      <c r="F4015">
        <v>113045</v>
      </c>
    </row>
    <row r="4016" spans="5:6">
      <c r="E4016">
        <v>0</v>
      </c>
      <c r="F4016">
        <v>113046</v>
      </c>
    </row>
    <row r="4017" spans="5:6">
      <c r="E4017">
        <v>0</v>
      </c>
      <c r="F4017">
        <v>113047</v>
      </c>
    </row>
    <row r="4018" spans="5:6">
      <c r="E4018">
        <v>0</v>
      </c>
      <c r="F4018">
        <v>113048</v>
      </c>
    </row>
    <row r="4019" spans="5:6">
      <c r="E4019">
        <v>0</v>
      </c>
      <c r="F4019">
        <v>113049</v>
      </c>
    </row>
    <row r="4020" spans="5:6">
      <c r="E4020">
        <v>0</v>
      </c>
      <c r="F4020">
        <v>113050</v>
      </c>
    </row>
    <row r="4021" spans="5:6">
      <c r="E4021">
        <v>0</v>
      </c>
      <c r="F4021">
        <v>113051</v>
      </c>
    </row>
    <row r="4022" spans="5:6">
      <c r="E4022">
        <v>0</v>
      </c>
      <c r="F4022">
        <v>113052</v>
      </c>
    </row>
    <row r="4023" spans="5:6">
      <c r="E4023">
        <v>0</v>
      </c>
      <c r="F4023">
        <v>113053</v>
      </c>
    </row>
    <row r="4024" spans="5:6">
      <c r="E4024">
        <v>0</v>
      </c>
      <c r="F4024">
        <v>113054</v>
      </c>
    </row>
    <row r="4025" spans="5:6">
      <c r="E4025">
        <v>0</v>
      </c>
      <c r="F4025">
        <v>113055</v>
      </c>
    </row>
    <row r="4026" spans="5:6">
      <c r="E4026">
        <v>0</v>
      </c>
      <c r="F4026">
        <v>113056</v>
      </c>
    </row>
    <row r="4027" spans="5:6">
      <c r="E4027">
        <v>0</v>
      </c>
      <c r="F4027">
        <v>113057</v>
      </c>
    </row>
    <row r="4028" spans="5:6">
      <c r="E4028">
        <v>0</v>
      </c>
      <c r="F4028">
        <v>113058</v>
      </c>
    </row>
    <row r="4029" spans="5:6">
      <c r="E4029">
        <v>0</v>
      </c>
      <c r="F4029">
        <v>113059</v>
      </c>
    </row>
    <row r="4030" spans="5:6">
      <c r="E4030">
        <v>0</v>
      </c>
      <c r="F4030">
        <v>113060</v>
      </c>
    </row>
    <row r="4031" spans="5:6">
      <c r="E4031">
        <v>0</v>
      </c>
      <c r="F4031">
        <v>113061</v>
      </c>
    </row>
    <row r="4032" spans="5:6">
      <c r="E4032">
        <v>0</v>
      </c>
      <c r="F4032">
        <v>113062</v>
      </c>
    </row>
    <row r="4033" spans="5:6">
      <c r="E4033">
        <v>0</v>
      </c>
      <c r="F4033">
        <v>113063</v>
      </c>
    </row>
    <row r="4034" spans="5:6">
      <c r="E4034">
        <v>0</v>
      </c>
      <c r="F4034">
        <v>113064</v>
      </c>
    </row>
    <row r="4035" spans="5:6">
      <c r="E4035">
        <v>0</v>
      </c>
      <c r="F4035">
        <v>113065</v>
      </c>
    </row>
    <row r="4036" spans="5:6">
      <c r="E4036">
        <v>0</v>
      </c>
      <c r="F4036">
        <v>113066</v>
      </c>
    </row>
    <row r="4037" spans="5:6">
      <c r="E4037">
        <v>0</v>
      </c>
      <c r="F4037">
        <v>113067</v>
      </c>
    </row>
    <row r="4038" spans="5:6">
      <c r="E4038">
        <v>0</v>
      </c>
      <c r="F4038">
        <v>113068</v>
      </c>
    </row>
    <row r="4039" spans="5:6">
      <c r="E4039">
        <v>0</v>
      </c>
      <c r="F4039">
        <v>113069</v>
      </c>
    </row>
    <row r="4040" spans="5:6">
      <c r="E4040">
        <v>0</v>
      </c>
      <c r="F4040">
        <v>113070</v>
      </c>
    </row>
    <row r="4041" spans="5:6">
      <c r="E4041">
        <v>0</v>
      </c>
      <c r="F4041">
        <v>113071</v>
      </c>
    </row>
    <row r="4042" spans="5:6">
      <c r="E4042">
        <v>0</v>
      </c>
      <c r="F4042">
        <v>113072</v>
      </c>
    </row>
    <row r="4043" spans="5:6">
      <c r="E4043">
        <v>0</v>
      </c>
      <c r="F4043">
        <v>113073</v>
      </c>
    </row>
    <row r="4044" spans="5:6">
      <c r="E4044">
        <v>0</v>
      </c>
      <c r="F4044">
        <v>113074</v>
      </c>
    </row>
    <row r="4045" spans="5:6">
      <c r="E4045">
        <v>0</v>
      </c>
      <c r="F4045">
        <v>113075</v>
      </c>
    </row>
    <row r="4046" spans="5:6">
      <c r="E4046">
        <v>0</v>
      </c>
      <c r="F4046">
        <v>113076</v>
      </c>
    </row>
    <row r="4047" spans="5:6">
      <c r="E4047">
        <v>0</v>
      </c>
      <c r="F4047">
        <v>113077</v>
      </c>
    </row>
    <row r="4048" spans="5:6">
      <c r="E4048">
        <v>0</v>
      </c>
      <c r="F4048">
        <v>113078</v>
      </c>
    </row>
    <row r="4049" spans="5:6">
      <c r="E4049">
        <v>0</v>
      </c>
      <c r="F4049">
        <v>113079</v>
      </c>
    </row>
    <row r="4050" spans="5:6">
      <c r="E4050">
        <v>0</v>
      </c>
      <c r="F4050">
        <v>113080</v>
      </c>
    </row>
    <row r="4051" spans="5:6">
      <c r="E4051">
        <v>0</v>
      </c>
      <c r="F4051">
        <v>113081</v>
      </c>
    </row>
    <row r="4052" spans="5:6">
      <c r="E4052">
        <v>0</v>
      </c>
      <c r="F4052">
        <v>113082</v>
      </c>
    </row>
    <row r="4053" spans="5:6">
      <c r="E4053">
        <v>0</v>
      </c>
      <c r="F4053">
        <v>113083</v>
      </c>
    </row>
    <row r="4054" spans="5:6">
      <c r="E4054">
        <v>0</v>
      </c>
      <c r="F4054">
        <v>113084</v>
      </c>
    </row>
    <row r="4055" spans="5:6">
      <c r="E4055">
        <v>0</v>
      </c>
      <c r="F4055">
        <v>113085</v>
      </c>
    </row>
    <row r="4056" spans="5:6">
      <c r="E4056">
        <v>0</v>
      </c>
      <c r="F4056">
        <v>113086</v>
      </c>
    </row>
    <row r="4057" spans="5:6">
      <c r="E4057">
        <v>0</v>
      </c>
      <c r="F4057">
        <v>113087</v>
      </c>
    </row>
    <row r="4058" spans="5:6">
      <c r="E4058">
        <v>0</v>
      </c>
      <c r="F4058">
        <v>113088</v>
      </c>
    </row>
    <row r="4059" spans="5:6">
      <c r="E4059">
        <v>0</v>
      </c>
      <c r="F4059">
        <v>113089</v>
      </c>
    </row>
    <row r="4060" spans="5:6">
      <c r="E4060">
        <v>0</v>
      </c>
      <c r="F4060">
        <v>113090</v>
      </c>
    </row>
    <row r="4061" spans="5:6">
      <c r="E4061">
        <v>0</v>
      </c>
      <c r="F4061">
        <v>113091</v>
      </c>
    </row>
    <row r="4062" spans="5:6">
      <c r="E4062">
        <v>0</v>
      </c>
      <c r="F4062">
        <v>113092</v>
      </c>
    </row>
    <row r="4063" spans="5:6">
      <c r="E4063">
        <v>0</v>
      </c>
      <c r="F4063">
        <v>113093</v>
      </c>
    </row>
    <row r="4064" spans="5:6">
      <c r="E4064">
        <v>0</v>
      </c>
      <c r="F4064">
        <v>113094</v>
      </c>
    </row>
    <row r="4065" spans="5:6">
      <c r="E4065">
        <v>0</v>
      </c>
      <c r="F4065">
        <v>113095</v>
      </c>
    </row>
    <row r="4066" spans="5:6">
      <c r="E4066">
        <v>0</v>
      </c>
      <c r="F4066">
        <v>113096</v>
      </c>
    </row>
    <row r="4067" spans="5:6">
      <c r="E4067">
        <v>0</v>
      </c>
      <c r="F4067">
        <v>113097</v>
      </c>
    </row>
    <row r="4068" spans="5:6">
      <c r="E4068">
        <v>0</v>
      </c>
      <c r="F4068">
        <v>113098</v>
      </c>
    </row>
    <row r="4069" spans="5:6">
      <c r="E4069">
        <v>0</v>
      </c>
      <c r="F4069">
        <v>113099</v>
      </c>
    </row>
    <row r="4070" spans="5:6">
      <c r="E4070">
        <v>0</v>
      </c>
      <c r="F4070">
        <v>113100</v>
      </c>
    </row>
    <row r="4071" spans="5:6">
      <c r="E4071">
        <v>0</v>
      </c>
      <c r="F4071">
        <v>113101</v>
      </c>
    </row>
    <row r="4072" spans="5:6">
      <c r="E4072">
        <v>0</v>
      </c>
      <c r="F4072">
        <v>113102</v>
      </c>
    </row>
    <row r="4073" spans="5:6">
      <c r="E4073">
        <v>0</v>
      </c>
      <c r="F4073">
        <v>113103</v>
      </c>
    </row>
    <row r="4074" spans="5:6">
      <c r="E4074">
        <v>0</v>
      </c>
      <c r="F4074">
        <v>113104</v>
      </c>
    </row>
    <row r="4075" spans="5:6">
      <c r="E4075">
        <v>0</v>
      </c>
      <c r="F4075">
        <v>113105</v>
      </c>
    </row>
    <row r="4076" spans="5:6">
      <c r="E4076">
        <v>0</v>
      </c>
      <c r="F4076">
        <v>113106</v>
      </c>
    </row>
    <row r="4077" spans="5:6">
      <c r="E4077">
        <v>0</v>
      </c>
      <c r="F4077">
        <v>113107</v>
      </c>
    </row>
    <row r="4078" spans="5:6">
      <c r="E4078">
        <v>0</v>
      </c>
      <c r="F4078">
        <v>113108</v>
      </c>
    </row>
    <row r="4079" spans="5:6">
      <c r="E4079">
        <v>0</v>
      </c>
      <c r="F4079">
        <v>113109</v>
      </c>
    </row>
    <row r="4080" spans="5:6">
      <c r="E4080">
        <v>0</v>
      </c>
      <c r="F4080">
        <v>113110</v>
      </c>
    </row>
    <row r="4081" spans="5:6">
      <c r="E4081">
        <v>0</v>
      </c>
      <c r="F4081">
        <v>113111</v>
      </c>
    </row>
    <row r="4082" spans="5:6">
      <c r="E4082">
        <v>0</v>
      </c>
      <c r="F4082">
        <v>113112</v>
      </c>
    </row>
    <row r="4083" spans="5:6">
      <c r="E4083">
        <v>0</v>
      </c>
      <c r="F4083">
        <v>113113</v>
      </c>
    </row>
    <row r="4084" spans="5:6">
      <c r="E4084">
        <v>0</v>
      </c>
      <c r="F4084">
        <v>113114</v>
      </c>
    </row>
    <row r="4085" spans="5:6">
      <c r="E4085">
        <v>0</v>
      </c>
      <c r="F4085">
        <v>113115</v>
      </c>
    </row>
    <row r="4086" spans="5:6">
      <c r="E4086">
        <v>0</v>
      </c>
      <c r="F4086">
        <v>113116</v>
      </c>
    </row>
    <row r="4087" spans="5:6">
      <c r="E4087">
        <v>0</v>
      </c>
      <c r="F4087">
        <v>113117</v>
      </c>
    </row>
    <row r="4088" spans="5:6">
      <c r="E4088">
        <v>0</v>
      </c>
      <c r="F4088">
        <v>113118</v>
      </c>
    </row>
    <row r="4089" spans="5:6">
      <c r="E4089">
        <v>0</v>
      </c>
      <c r="F4089">
        <v>113119</v>
      </c>
    </row>
    <row r="4090" spans="5:6">
      <c r="E4090">
        <v>-1</v>
      </c>
      <c r="F4090">
        <v>113120</v>
      </c>
    </row>
    <row r="4091" spans="5:6">
      <c r="E4091">
        <v>0</v>
      </c>
      <c r="F4091">
        <v>113121</v>
      </c>
    </row>
    <row r="4092" spans="5:6">
      <c r="E4092">
        <v>0</v>
      </c>
      <c r="F4092">
        <v>113122</v>
      </c>
    </row>
    <row r="4093" spans="5:6">
      <c r="E4093">
        <v>0</v>
      </c>
      <c r="F4093">
        <v>113123</v>
      </c>
    </row>
    <row r="4094" spans="5:6">
      <c r="E4094">
        <v>0</v>
      </c>
      <c r="F4094">
        <v>113124</v>
      </c>
    </row>
    <row r="4095" spans="5:6">
      <c r="E4095">
        <v>0</v>
      </c>
      <c r="F4095">
        <v>113125</v>
      </c>
    </row>
    <row r="4096" spans="5:6">
      <c r="E4096">
        <v>0</v>
      </c>
      <c r="F4096">
        <v>113126</v>
      </c>
    </row>
    <row r="4097" spans="5:6">
      <c r="E4097">
        <v>0</v>
      </c>
      <c r="F4097">
        <v>113127</v>
      </c>
    </row>
    <row r="4098" spans="5:6">
      <c r="E4098">
        <v>0</v>
      </c>
      <c r="F4098">
        <v>113128</v>
      </c>
    </row>
    <row r="4099" spans="5:6">
      <c r="E4099">
        <v>0</v>
      </c>
      <c r="F4099">
        <v>113129</v>
      </c>
    </row>
    <row r="4100" spans="5:6">
      <c r="E4100">
        <v>0</v>
      </c>
      <c r="F4100">
        <v>113130</v>
      </c>
    </row>
    <row r="4101" spans="5:6">
      <c r="E4101">
        <v>0</v>
      </c>
      <c r="F4101">
        <v>113131</v>
      </c>
    </row>
    <row r="4102" spans="5:6">
      <c r="E4102">
        <v>0</v>
      </c>
      <c r="F4102">
        <v>113132</v>
      </c>
    </row>
    <row r="4103" spans="5:6">
      <c r="E4103">
        <v>0</v>
      </c>
      <c r="F4103">
        <v>113133</v>
      </c>
    </row>
    <row r="4104" spans="5:6">
      <c r="E4104">
        <v>0</v>
      </c>
      <c r="F4104">
        <v>113134</v>
      </c>
    </row>
    <row r="4105" spans="5:6">
      <c r="E4105">
        <v>0</v>
      </c>
      <c r="F4105">
        <v>113135</v>
      </c>
    </row>
    <row r="4106" spans="5:6">
      <c r="E4106">
        <v>0</v>
      </c>
      <c r="F4106">
        <v>113136</v>
      </c>
    </row>
    <row r="4107" spans="5:6">
      <c r="E4107">
        <v>0</v>
      </c>
      <c r="F4107">
        <v>113137</v>
      </c>
    </row>
    <row r="4108" spans="5:6">
      <c r="E4108">
        <v>0</v>
      </c>
      <c r="F4108">
        <v>113138</v>
      </c>
    </row>
    <row r="4109" spans="5:6">
      <c r="E4109">
        <v>0</v>
      </c>
      <c r="F4109">
        <v>113139</v>
      </c>
    </row>
    <row r="4110" spans="5:6">
      <c r="E4110">
        <v>0</v>
      </c>
      <c r="F4110">
        <v>113140</v>
      </c>
    </row>
    <row r="4111" spans="5:6">
      <c r="E4111">
        <v>0</v>
      </c>
      <c r="F4111">
        <v>113141</v>
      </c>
    </row>
    <row r="4112" spans="5:6">
      <c r="E4112">
        <v>0</v>
      </c>
      <c r="F4112">
        <v>113142</v>
      </c>
    </row>
    <row r="4113" spans="5:6">
      <c r="E4113">
        <v>0</v>
      </c>
      <c r="F4113">
        <v>113143</v>
      </c>
    </row>
    <row r="4114" spans="5:6">
      <c r="E4114">
        <v>0</v>
      </c>
      <c r="F4114">
        <v>113144</v>
      </c>
    </row>
    <row r="4115" spans="5:6">
      <c r="E4115">
        <v>0</v>
      </c>
      <c r="F4115">
        <v>113145</v>
      </c>
    </row>
    <row r="4116" spans="5:6">
      <c r="E4116">
        <v>0</v>
      </c>
      <c r="F4116">
        <v>113146</v>
      </c>
    </row>
    <row r="4117" spans="5:6">
      <c r="E4117">
        <v>0</v>
      </c>
      <c r="F4117">
        <v>113147</v>
      </c>
    </row>
    <row r="4118" spans="5:6">
      <c r="E4118">
        <v>0</v>
      </c>
      <c r="F4118">
        <v>113148</v>
      </c>
    </row>
    <row r="4119" spans="5:6">
      <c r="E4119">
        <v>0</v>
      </c>
      <c r="F4119">
        <v>113149</v>
      </c>
    </row>
    <row r="4120" spans="5:6">
      <c r="E4120">
        <v>0</v>
      </c>
      <c r="F4120">
        <v>113150</v>
      </c>
    </row>
    <row r="4121" spans="5:6">
      <c r="E4121">
        <v>0</v>
      </c>
      <c r="F4121">
        <v>113151</v>
      </c>
    </row>
    <row r="4122" spans="5:6">
      <c r="E4122">
        <v>0</v>
      </c>
      <c r="F4122">
        <v>113152</v>
      </c>
    </row>
    <row r="4123" spans="5:6">
      <c r="E4123">
        <v>0</v>
      </c>
      <c r="F4123">
        <v>113153</v>
      </c>
    </row>
    <row r="4124" spans="5:6">
      <c r="E4124">
        <v>0</v>
      </c>
      <c r="F4124">
        <v>113154</v>
      </c>
    </row>
    <row r="4125" spans="5:6">
      <c r="E4125">
        <v>0</v>
      </c>
      <c r="F4125">
        <v>113155</v>
      </c>
    </row>
    <row r="4126" spans="5:6">
      <c r="E4126">
        <v>0</v>
      </c>
      <c r="F4126">
        <v>113156</v>
      </c>
    </row>
    <row r="4127" spans="5:6">
      <c r="E4127">
        <v>0</v>
      </c>
      <c r="F4127">
        <v>113157</v>
      </c>
    </row>
    <row r="4128" spans="5:6">
      <c r="E4128">
        <v>0</v>
      </c>
      <c r="F4128">
        <v>113158</v>
      </c>
    </row>
    <row r="4129" spans="5:6">
      <c r="E4129">
        <v>0</v>
      </c>
      <c r="F4129">
        <v>113159</v>
      </c>
    </row>
    <row r="4130" spans="5:6">
      <c r="E4130">
        <v>0</v>
      </c>
      <c r="F4130">
        <v>113160</v>
      </c>
    </row>
    <row r="4131" spans="5:6">
      <c r="E4131">
        <v>0</v>
      </c>
      <c r="F4131">
        <v>113161</v>
      </c>
    </row>
    <row r="4132" spans="5:6">
      <c r="E4132">
        <v>0</v>
      </c>
      <c r="F4132">
        <v>113162</v>
      </c>
    </row>
    <row r="4133" spans="5:6">
      <c r="E4133">
        <v>0</v>
      </c>
      <c r="F4133">
        <v>113163</v>
      </c>
    </row>
    <row r="4134" spans="5:6">
      <c r="E4134">
        <v>0</v>
      </c>
      <c r="F4134">
        <v>113164</v>
      </c>
    </row>
    <row r="4135" spans="5:6">
      <c r="E4135">
        <v>0</v>
      </c>
      <c r="F4135">
        <v>113165</v>
      </c>
    </row>
    <row r="4136" spans="5:6">
      <c r="E4136">
        <v>0</v>
      </c>
      <c r="F4136">
        <v>113166</v>
      </c>
    </row>
    <row r="4137" spans="5:6">
      <c r="E4137">
        <v>0</v>
      </c>
      <c r="F4137">
        <v>113167</v>
      </c>
    </row>
    <row r="4138" spans="5:6">
      <c r="E4138">
        <v>0</v>
      </c>
      <c r="F4138">
        <v>113168</v>
      </c>
    </row>
    <row r="4139" spans="5:6">
      <c r="E4139">
        <v>0</v>
      </c>
      <c r="F4139">
        <v>113169</v>
      </c>
    </row>
    <row r="4140" spans="5:6">
      <c r="E4140">
        <v>0</v>
      </c>
      <c r="F4140">
        <v>113170</v>
      </c>
    </row>
    <row r="4141" spans="5:6">
      <c r="E4141">
        <v>0</v>
      </c>
      <c r="F4141">
        <v>113171</v>
      </c>
    </row>
    <row r="4142" spans="5:6">
      <c r="E4142">
        <v>0</v>
      </c>
      <c r="F4142">
        <v>113172</v>
      </c>
    </row>
    <row r="4143" spans="5:6">
      <c r="E4143">
        <v>0</v>
      </c>
      <c r="F4143">
        <v>113173</v>
      </c>
    </row>
    <row r="4144" spans="5:6">
      <c r="E4144">
        <v>0</v>
      </c>
      <c r="F4144">
        <v>113174</v>
      </c>
    </row>
    <row r="4145" spans="5:6">
      <c r="E4145">
        <v>0</v>
      </c>
      <c r="F4145">
        <v>113175</v>
      </c>
    </row>
    <row r="4146" spans="5:6">
      <c r="E4146">
        <v>0</v>
      </c>
      <c r="F4146">
        <v>113176</v>
      </c>
    </row>
    <row r="4147" spans="5:6">
      <c r="E4147">
        <v>0</v>
      </c>
      <c r="F4147">
        <v>113177</v>
      </c>
    </row>
    <row r="4148" spans="5:6">
      <c r="E4148">
        <v>0</v>
      </c>
      <c r="F4148">
        <v>113178</v>
      </c>
    </row>
    <row r="4149" spans="5:6">
      <c r="E4149">
        <v>0</v>
      </c>
      <c r="F4149">
        <v>113179</v>
      </c>
    </row>
    <row r="4150" spans="5:6">
      <c r="E4150">
        <v>0</v>
      </c>
      <c r="F4150">
        <v>113180</v>
      </c>
    </row>
    <row r="4151" spans="5:6">
      <c r="E4151">
        <v>0</v>
      </c>
      <c r="F4151">
        <v>113181</v>
      </c>
    </row>
    <row r="4152" spans="5:6">
      <c r="E4152">
        <v>0</v>
      </c>
      <c r="F4152">
        <v>113182</v>
      </c>
    </row>
    <row r="4153" spans="5:6">
      <c r="E4153">
        <v>0</v>
      </c>
      <c r="F4153">
        <v>113183</v>
      </c>
    </row>
    <row r="4154" spans="5:6">
      <c r="E4154">
        <v>0</v>
      </c>
      <c r="F4154">
        <v>113184</v>
      </c>
    </row>
    <row r="4155" spans="5:6">
      <c r="E4155">
        <v>0</v>
      </c>
      <c r="F4155">
        <v>113185</v>
      </c>
    </row>
    <row r="4156" spans="5:6">
      <c r="E4156">
        <v>0</v>
      </c>
      <c r="F4156">
        <v>113186</v>
      </c>
    </row>
    <row r="4157" spans="5:6">
      <c r="E4157">
        <v>0</v>
      </c>
      <c r="F4157">
        <v>113187</v>
      </c>
    </row>
    <row r="4158" spans="5:6">
      <c r="E4158">
        <v>0</v>
      </c>
      <c r="F4158">
        <v>113188</v>
      </c>
    </row>
    <row r="4159" spans="5:6">
      <c r="E4159">
        <v>0</v>
      </c>
      <c r="F4159">
        <v>113189</v>
      </c>
    </row>
    <row r="4160" spans="5:6">
      <c r="E4160">
        <v>0</v>
      </c>
      <c r="F4160">
        <v>113190</v>
      </c>
    </row>
    <row r="4161" spans="5:6">
      <c r="E4161">
        <v>0</v>
      </c>
      <c r="F4161">
        <v>113191</v>
      </c>
    </row>
    <row r="4162" spans="5:6">
      <c r="E4162">
        <v>0</v>
      </c>
      <c r="F4162">
        <v>113192</v>
      </c>
    </row>
    <row r="4163" spans="5:6">
      <c r="E4163">
        <v>0</v>
      </c>
      <c r="F4163">
        <v>113193</v>
      </c>
    </row>
    <row r="4164" spans="5:6">
      <c r="E4164">
        <v>0</v>
      </c>
      <c r="F4164">
        <v>113194</v>
      </c>
    </row>
    <row r="4165" spans="5:6">
      <c r="E4165">
        <v>0</v>
      </c>
      <c r="F4165">
        <v>113195</v>
      </c>
    </row>
    <row r="4166" spans="5:6">
      <c r="E4166">
        <v>0</v>
      </c>
      <c r="F4166">
        <v>113196</v>
      </c>
    </row>
    <row r="4167" spans="5:6">
      <c r="E4167">
        <v>0</v>
      </c>
      <c r="F4167">
        <v>113197</v>
      </c>
    </row>
    <row r="4168" spans="5:6">
      <c r="E4168">
        <v>0</v>
      </c>
      <c r="F4168">
        <v>113198</v>
      </c>
    </row>
    <row r="4169" spans="5:6">
      <c r="E4169">
        <v>0</v>
      </c>
      <c r="F4169">
        <v>113199</v>
      </c>
    </row>
    <row r="4170" spans="5:6">
      <c r="E4170">
        <v>0</v>
      </c>
      <c r="F4170">
        <v>113200</v>
      </c>
    </row>
    <row r="4171" spans="5:6">
      <c r="E4171">
        <v>0</v>
      </c>
      <c r="F4171">
        <v>113201</v>
      </c>
    </row>
    <row r="4172" spans="5:6">
      <c r="E4172">
        <v>0</v>
      </c>
      <c r="F4172">
        <v>113202</v>
      </c>
    </row>
    <row r="4173" spans="5:6">
      <c r="E4173">
        <v>0</v>
      </c>
      <c r="F4173">
        <v>113203</v>
      </c>
    </row>
    <row r="4174" spans="5:6">
      <c r="E4174">
        <v>0</v>
      </c>
      <c r="F4174">
        <v>113204</v>
      </c>
    </row>
    <row r="4175" spans="5:6">
      <c r="E4175">
        <v>0</v>
      </c>
      <c r="F4175">
        <v>113205</v>
      </c>
    </row>
    <row r="4176" spans="5:6">
      <c r="E4176">
        <v>0</v>
      </c>
      <c r="F4176">
        <v>113206</v>
      </c>
    </row>
    <row r="4177" spans="5:6">
      <c r="E4177">
        <v>0</v>
      </c>
      <c r="F4177">
        <v>113207</v>
      </c>
    </row>
    <row r="4178" spans="5:6">
      <c r="E4178">
        <v>0</v>
      </c>
      <c r="F4178">
        <v>113208</v>
      </c>
    </row>
    <row r="4179" spans="5:6">
      <c r="E4179">
        <v>0</v>
      </c>
      <c r="F4179">
        <v>113209</v>
      </c>
    </row>
    <row r="4180" spans="5:6">
      <c r="E4180">
        <v>0</v>
      </c>
      <c r="F4180">
        <v>113210</v>
      </c>
    </row>
    <row r="4181" spans="5:6">
      <c r="E4181">
        <v>0</v>
      </c>
      <c r="F4181">
        <v>113211</v>
      </c>
    </row>
    <row r="4182" spans="5:6">
      <c r="E4182">
        <v>0</v>
      </c>
      <c r="F4182">
        <v>113212</v>
      </c>
    </row>
    <row r="4183" spans="5:6">
      <c r="E4183">
        <v>0</v>
      </c>
      <c r="F4183">
        <v>113213</v>
      </c>
    </row>
    <row r="4184" spans="5:6">
      <c r="E4184">
        <v>0</v>
      </c>
      <c r="F4184">
        <v>113214</v>
      </c>
    </row>
    <row r="4185" spans="5:6">
      <c r="E4185">
        <v>0</v>
      </c>
      <c r="F4185">
        <v>113215</v>
      </c>
    </row>
    <row r="4186" spans="5:6">
      <c r="E4186">
        <v>0</v>
      </c>
      <c r="F4186">
        <v>113216</v>
      </c>
    </row>
    <row r="4187" spans="5:6">
      <c r="E4187">
        <v>0</v>
      </c>
      <c r="F4187">
        <v>113217</v>
      </c>
    </row>
    <row r="4188" spans="5:6">
      <c r="E4188">
        <v>0</v>
      </c>
      <c r="F4188">
        <v>113218</v>
      </c>
    </row>
    <row r="4189" spans="5:6">
      <c r="E4189">
        <v>0</v>
      </c>
      <c r="F4189">
        <v>113219</v>
      </c>
    </row>
    <row r="4190" spans="5:6">
      <c r="E4190">
        <v>0</v>
      </c>
      <c r="F4190">
        <v>113220</v>
      </c>
    </row>
    <row r="4191" spans="5:6">
      <c r="E4191">
        <v>0</v>
      </c>
      <c r="F4191">
        <v>113221</v>
      </c>
    </row>
    <row r="4192" spans="5:6">
      <c r="E4192">
        <v>0</v>
      </c>
      <c r="F4192">
        <v>113222</v>
      </c>
    </row>
    <row r="4193" spans="5:6">
      <c r="E4193">
        <v>0</v>
      </c>
      <c r="F4193">
        <v>113223</v>
      </c>
    </row>
    <row r="4194" spans="5:6">
      <c r="E4194">
        <v>0</v>
      </c>
      <c r="F4194">
        <v>113224</v>
      </c>
    </row>
    <row r="4195" spans="5:6">
      <c r="E4195">
        <v>0</v>
      </c>
      <c r="F4195">
        <v>113225</v>
      </c>
    </row>
    <row r="4196" spans="5:6">
      <c r="E4196">
        <v>0</v>
      </c>
      <c r="F4196">
        <v>113226</v>
      </c>
    </row>
    <row r="4197" spans="5:6">
      <c r="E4197">
        <v>0</v>
      </c>
      <c r="F4197">
        <v>113227</v>
      </c>
    </row>
    <row r="4198" spans="5:6">
      <c r="E4198">
        <v>0</v>
      </c>
      <c r="F4198">
        <v>113228</v>
      </c>
    </row>
    <row r="4199" spans="5:6">
      <c r="E4199">
        <v>0</v>
      </c>
      <c r="F4199">
        <v>113229</v>
      </c>
    </row>
    <row r="4200" spans="5:6">
      <c r="E4200">
        <v>0</v>
      </c>
      <c r="F4200">
        <v>113230</v>
      </c>
    </row>
    <row r="4201" spans="5:6">
      <c r="E4201">
        <v>0</v>
      </c>
      <c r="F4201">
        <v>113231</v>
      </c>
    </row>
    <row r="4202" spans="5:6">
      <c r="E4202">
        <v>0</v>
      </c>
      <c r="F4202">
        <v>113232</v>
      </c>
    </row>
    <row r="4203" spans="5:6">
      <c r="E4203">
        <v>0</v>
      </c>
      <c r="F4203">
        <v>113233</v>
      </c>
    </row>
    <row r="4204" spans="5:6">
      <c r="E4204">
        <v>0</v>
      </c>
      <c r="F4204">
        <v>113234</v>
      </c>
    </row>
    <row r="4205" spans="5:6">
      <c r="E4205">
        <v>0</v>
      </c>
      <c r="F4205">
        <v>113235</v>
      </c>
    </row>
    <row r="4206" spans="5:6">
      <c r="E4206">
        <v>0</v>
      </c>
      <c r="F4206">
        <v>113236</v>
      </c>
    </row>
    <row r="4207" spans="5:6">
      <c r="E4207">
        <v>0</v>
      </c>
      <c r="F4207">
        <v>113237</v>
      </c>
    </row>
    <row r="4208" spans="5:6">
      <c r="E4208">
        <v>0</v>
      </c>
      <c r="F4208">
        <v>113238</v>
      </c>
    </row>
    <row r="4209" spans="5:6">
      <c r="E4209">
        <v>0</v>
      </c>
      <c r="F4209">
        <v>113239</v>
      </c>
    </row>
    <row r="4210" spans="5:6">
      <c r="E4210">
        <v>0</v>
      </c>
      <c r="F4210">
        <v>113240</v>
      </c>
    </row>
    <row r="4211" spans="5:6">
      <c r="E4211">
        <v>0</v>
      </c>
      <c r="F4211">
        <v>113241</v>
      </c>
    </row>
    <row r="4212" spans="5:6">
      <c r="E4212">
        <v>0</v>
      </c>
      <c r="F4212">
        <v>113242</v>
      </c>
    </row>
    <row r="4213" spans="5:6">
      <c r="E4213">
        <v>0</v>
      </c>
      <c r="F4213">
        <v>113243</v>
      </c>
    </row>
    <row r="4214" spans="5:6">
      <c r="E4214">
        <v>0</v>
      </c>
      <c r="F4214">
        <v>113244</v>
      </c>
    </row>
    <row r="4215" spans="5:6">
      <c r="E4215">
        <v>0</v>
      </c>
      <c r="F4215">
        <v>113245</v>
      </c>
    </row>
    <row r="4216" spans="5:6">
      <c r="E4216">
        <v>0</v>
      </c>
      <c r="F4216">
        <v>113246</v>
      </c>
    </row>
    <row r="4217" spans="5:6">
      <c r="E4217">
        <v>0</v>
      </c>
      <c r="F4217">
        <v>113247</v>
      </c>
    </row>
    <row r="4218" spans="5:6">
      <c r="E4218">
        <v>0</v>
      </c>
      <c r="F4218">
        <v>113248</v>
      </c>
    </row>
    <row r="4219" spans="5:6">
      <c r="E4219">
        <v>0</v>
      </c>
      <c r="F4219">
        <v>113249</v>
      </c>
    </row>
    <row r="4220" spans="5:6">
      <c r="E4220">
        <v>0</v>
      </c>
      <c r="F4220">
        <v>113250</v>
      </c>
    </row>
    <row r="4221" spans="5:6">
      <c r="E4221">
        <v>0</v>
      </c>
      <c r="F4221">
        <v>113251</v>
      </c>
    </row>
    <row r="4222" spans="5:6">
      <c r="E4222">
        <v>0</v>
      </c>
      <c r="F4222">
        <v>113252</v>
      </c>
    </row>
    <row r="4223" spans="5:6">
      <c r="E4223">
        <v>0</v>
      </c>
      <c r="F4223">
        <v>113253</v>
      </c>
    </row>
    <row r="4224" spans="5:6">
      <c r="E4224">
        <v>0</v>
      </c>
      <c r="F4224">
        <v>113254</v>
      </c>
    </row>
    <row r="4225" spans="5:6">
      <c r="E4225">
        <v>0</v>
      </c>
      <c r="F4225">
        <v>113255</v>
      </c>
    </row>
    <row r="4226" spans="5:6">
      <c r="E4226">
        <v>0</v>
      </c>
      <c r="F4226">
        <v>113256</v>
      </c>
    </row>
    <row r="4227" spans="5:6">
      <c r="E4227">
        <v>0</v>
      </c>
      <c r="F4227">
        <v>113257</v>
      </c>
    </row>
    <row r="4228" spans="5:6">
      <c r="E4228">
        <v>0</v>
      </c>
      <c r="F4228">
        <v>113258</v>
      </c>
    </row>
    <row r="4229" spans="5:6">
      <c r="E4229">
        <v>0</v>
      </c>
      <c r="F4229">
        <v>113259</v>
      </c>
    </row>
    <row r="4230" spans="5:6">
      <c r="E4230">
        <v>0</v>
      </c>
      <c r="F4230">
        <v>113260</v>
      </c>
    </row>
    <row r="4231" spans="5:6">
      <c r="E4231">
        <v>0</v>
      </c>
      <c r="F4231">
        <v>113261</v>
      </c>
    </row>
    <row r="4232" spans="5:6">
      <c r="E4232">
        <v>0</v>
      </c>
      <c r="F4232">
        <v>113262</v>
      </c>
    </row>
    <row r="4233" spans="5:6">
      <c r="E4233">
        <v>0</v>
      </c>
      <c r="F4233">
        <v>113263</v>
      </c>
    </row>
    <row r="4234" spans="5:6">
      <c r="E4234">
        <v>0</v>
      </c>
      <c r="F4234">
        <v>113264</v>
      </c>
    </row>
    <row r="4235" spans="5:6">
      <c r="E4235">
        <v>0</v>
      </c>
      <c r="F4235">
        <v>113265</v>
      </c>
    </row>
    <row r="4236" spans="5:6">
      <c r="E4236">
        <v>0</v>
      </c>
      <c r="F4236">
        <v>113266</v>
      </c>
    </row>
    <row r="4237" spans="5:6">
      <c r="E4237">
        <v>0</v>
      </c>
      <c r="F4237">
        <v>113267</v>
      </c>
    </row>
    <row r="4238" spans="5:6">
      <c r="E4238">
        <v>0</v>
      </c>
      <c r="F4238">
        <v>113268</v>
      </c>
    </row>
    <row r="4239" spans="5:6">
      <c r="E4239">
        <v>0</v>
      </c>
      <c r="F4239">
        <v>113269</v>
      </c>
    </row>
    <row r="4240" spans="5:6">
      <c r="E4240">
        <v>0</v>
      </c>
      <c r="F4240">
        <v>113270</v>
      </c>
    </row>
    <row r="4241" spans="5:6">
      <c r="E4241">
        <v>0</v>
      </c>
      <c r="F4241">
        <v>113271</v>
      </c>
    </row>
    <row r="4242" spans="5:6">
      <c r="E4242">
        <v>0</v>
      </c>
      <c r="F4242">
        <v>113272</v>
      </c>
    </row>
    <row r="4243" spans="5:6">
      <c r="E4243">
        <v>0</v>
      </c>
      <c r="F4243">
        <v>113273</v>
      </c>
    </row>
    <row r="4244" spans="5:6">
      <c r="E4244">
        <v>0</v>
      </c>
      <c r="F4244">
        <v>113274</v>
      </c>
    </row>
    <row r="4245" spans="5:6">
      <c r="E4245">
        <v>0</v>
      </c>
      <c r="F4245">
        <v>113275</v>
      </c>
    </row>
    <row r="4246" spans="5:6">
      <c r="E4246">
        <v>0</v>
      </c>
      <c r="F4246">
        <v>113276</v>
      </c>
    </row>
    <row r="4247" spans="5:6">
      <c r="E4247">
        <v>0</v>
      </c>
      <c r="F4247">
        <v>113277</v>
      </c>
    </row>
    <row r="4248" spans="5:6">
      <c r="E4248">
        <v>0</v>
      </c>
      <c r="F4248">
        <v>113278</v>
      </c>
    </row>
    <row r="4249" spans="5:6">
      <c r="E4249">
        <v>0</v>
      </c>
      <c r="F4249">
        <v>113279</v>
      </c>
    </row>
    <row r="4250" spans="5:6">
      <c r="E4250">
        <v>0</v>
      </c>
      <c r="F4250">
        <v>113280</v>
      </c>
    </row>
    <row r="4251" spans="5:6">
      <c r="E4251">
        <v>0</v>
      </c>
      <c r="F4251">
        <v>113281</v>
      </c>
    </row>
    <row r="4252" spans="5:6">
      <c r="E4252">
        <v>0</v>
      </c>
      <c r="F4252">
        <v>113282</v>
      </c>
    </row>
    <row r="4253" spans="5:6">
      <c r="E4253">
        <v>0</v>
      </c>
      <c r="F4253">
        <v>113283</v>
      </c>
    </row>
    <row r="4254" spans="5:6">
      <c r="E4254">
        <v>0</v>
      </c>
      <c r="F4254">
        <v>113284</v>
      </c>
    </row>
    <row r="4255" spans="5:6">
      <c r="E4255">
        <v>0</v>
      </c>
      <c r="F4255">
        <v>113285</v>
      </c>
    </row>
    <row r="4256" spans="5:6">
      <c r="E4256">
        <v>0</v>
      </c>
      <c r="F4256">
        <v>113286</v>
      </c>
    </row>
    <row r="4257" spans="5:6">
      <c r="E4257">
        <v>0</v>
      </c>
      <c r="F4257">
        <v>113287</v>
      </c>
    </row>
    <row r="4258" spans="5:6">
      <c r="E4258">
        <v>0</v>
      </c>
      <c r="F4258">
        <v>113288</v>
      </c>
    </row>
    <row r="4259" spans="5:6">
      <c r="E4259">
        <v>0</v>
      </c>
      <c r="F4259">
        <v>113289</v>
      </c>
    </row>
    <row r="4260" spans="5:6">
      <c r="E4260">
        <v>0</v>
      </c>
      <c r="F4260">
        <v>113290</v>
      </c>
    </row>
    <row r="4261" spans="5:6">
      <c r="E4261">
        <v>0</v>
      </c>
      <c r="F4261">
        <v>113291</v>
      </c>
    </row>
    <row r="4262" spans="5:6">
      <c r="E4262">
        <v>0</v>
      </c>
      <c r="F4262">
        <v>113292</v>
      </c>
    </row>
    <row r="4263" spans="5:6">
      <c r="E4263">
        <v>0</v>
      </c>
      <c r="F4263">
        <v>113293</v>
      </c>
    </row>
    <row r="4264" spans="5:6">
      <c r="E4264">
        <v>0</v>
      </c>
      <c r="F4264">
        <v>113294</v>
      </c>
    </row>
    <row r="4265" spans="5:6">
      <c r="E4265">
        <v>0</v>
      </c>
      <c r="F4265">
        <v>113295</v>
      </c>
    </row>
    <row r="4266" spans="5:6">
      <c r="E4266">
        <v>0</v>
      </c>
      <c r="F4266">
        <v>113296</v>
      </c>
    </row>
    <row r="4267" spans="5:6">
      <c r="E4267">
        <v>0</v>
      </c>
      <c r="F4267">
        <v>113297</v>
      </c>
    </row>
    <row r="4268" spans="5:6">
      <c r="E4268">
        <v>0</v>
      </c>
      <c r="F4268">
        <v>113298</v>
      </c>
    </row>
    <row r="4269" spans="5:6">
      <c r="E4269">
        <v>0</v>
      </c>
      <c r="F4269">
        <v>113299</v>
      </c>
    </row>
    <row r="4270" spans="5:6">
      <c r="E4270">
        <v>0</v>
      </c>
      <c r="F4270">
        <v>113300</v>
      </c>
    </row>
    <row r="4271" spans="5:6">
      <c r="E4271">
        <v>0</v>
      </c>
      <c r="F4271">
        <v>113301</v>
      </c>
    </row>
    <row r="4272" spans="5:6">
      <c r="E4272">
        <v>0</v>
      </c>
      <c r="F4272">
        <v>113302</v>
      </c>
    </row>
    <row r="4273" spans="5:6">
      <c r="E4273">
        <v>0</v>
      </c>
      <c r="F4273">
        <v>113303</v>
      </c>
    </row>
    <row r="4274" spans="5:6">
      <c r="E4274">
        <v>0</v>
      </c>
      <c r="F4274">
        <v>113304</v>
      </c>
    </row>
    <row r="4275" spans="5:6">
      <c r="E4275">
        <v>0</v>
      </c>
      <c r="F4275">
        <v>113305</v>
      </c>
    </row>
    <row r="4276" spans="5:6">
      <c r="E4276">
        <v>0</v>
      </c>
      <c r="F4276">
        <v>113306</v>
      </c>
    </row>
    <row r="4277" spans="5:6">
      <c r="E4277">
        <v>0</v>
      </c>
      <c r="F4277">
        <v>113307</v>
      </c>
    </row>
    <row r="4278" spans="5:6">
      <c r="E4278">
        <v>0</v>
      </c>
      <c r="F4278">
        <v>113308</v>
      </c>
    </row>
    <row r="4279" spans="5:6">
      <c r="E4279">
        <v>0</v>
      </c>
      <c r="F4279">
        <v>113309</v>
      </c>
    </row>
    <row r="4280" spans="5:6">
      <c r="E4280">
        <v>0</v>
      </c>
      <c r="F4280">
        <v>113310</v>
      </c>
    </row>
    <row r="4281" spans="5:6">
      <c r="E4281">
        <v>0</v>
      </c>
      <c r="F4281">
        <v>113311</v>
      </c>
    </row>
    <row r="4282" spans="5:6">
      <c r="E4282">
        <v>0</v>
      </c>
      <c r="F4282">
        <v>113312</v>
      </c>
    </row>
    <row r="4283" spans="5:6">
      <c r="E4283">
        <v>0</v>
      </c>
      <c r="F4283">
        <v>113313</v>
      </c>
    </row>
    <row r="4284" spans="5:6">
      <c r="E4284">
        <v>0</v>
      </c>
      <c r="F4284">
        <v>113314</v>
      </c>
    </row>
    <row r="4285" spans="5:6">
      <c r="E4285">
        <v>0</v>
      </c>
      <c r="F4285">
        <v>113315</v>
      </c>
    </row>
    <row r="4286" spans="5:6">
      <c r="E4286">
        <v>0</v>
      </c>
      <c r="F4286">
        <v>113316</v>
      </c>
    </row>
    <row r="4287" spans="5:6">
      <c r="E4287">
        <v>0</v>
      </c>
      <c r="F4287">
        <v>113317</v>
      </c>
    </row>
    <row r="4288" spans="5:6">
      <c r="E4288">
        <v>0</v>
      </c>
      <c r="F4288">
        <v>113318</v>
      </c>
    </row>
    <row r="4289" spans="5:6">
      <c r="E4289">
        <v>0</v>
      </c>
      <c r="F4289">
        <v>113319</v>
      </c>
    </row>
    <row r="4290" spans="5:6">
      <c r="E4290">
        <v>0</v>
      </c>
      <c r="F4290">
        <v>113320</v>
      </c>
    </row>
    <row r="4291" spans="5:6">
      <c r="E4291">
        <v>0</v>
      </c>
      <c r="F4291">
        <v>113321</v>
      </c>
    </row>
    <row r="4292" spans="5:6">
      <c r="E4292">
        <v>0</v>
      </c>
      <c r="F4292">
        <v>113322</v>
      </c>
    </row>
    <row r="4293" spans="5:6">
      <c r="E4293">
        <v>0</v>
      </c>
      <c r="F4293">
        <v>113323</v>
      </c>
    </row>
    <row r="4294" spans="5:6">
      <c r="E4294">
        <v>0</v>
      </c>
      <c r="F4294">
        <v>113324</v>
      </c>
    </row>
    <row r="4295" spans="5:6">
      <c r="E4295">
        <v>0</v>
      </c>
      <c r="F4295">
        <v>113325</v>
      </c>
    </row>
    <row r="4296" spans="5:6">
      <c r="E4296">
        <v>0</v>
      </c>
      <c r="F4296">
        <v>113326</v>
      </c>
    </row>
    <row r="4297" spans="5:6">
      <c r="E4297">
        <v>0</v>
      </c>
      <c r="F4297">
        <v>113327</v>
      </c>
    </row>
    <row r="4298" spans="5:6">
      <c r="E4298">
        <v>0</v>
      </c>
      <c r="F4298">
        <v>113328</v>
      </c>
    </row>
    <row r="4299" spans="5:6">
      <c r="E4299">
        <v>0</v>
      </c>
      <c r="F4299">
        <v>113329</v>
      </c>
    </row>
    <row r="4300" spans="5:6">
      <c r="E4300">
        <v>0</v>
      </c>
      <c r="F4300">
        <v>113330</v>
      </c>
    </row>
    <row r="4301" spans="5:6">
      <c r="E4301">
        <v>0</v>
      </c>
      <c r="F4301">
        <v>113331</v>
      </c>
    </row>
    <row r="4302" spans="5:6">
      <c r="E4302">
        <v>0</v>
      </c>
      <c r="F4302">
        <v>113332</v>
      </c>
    </row>
    <row r="4303" spans="5:6">
      <c r="E4303">
        <v>0</v>
      </c>
      <c r="F4303">
        <v>113333</v>
      </c>
    </row>
    <row r="4304" spans="5:6">
      <c r="E4304">
        <v>0</v>
      </c>
      <c r="F4304">
        <v>113334</v>
      </c>
    </row>
    <row r="4305" spans="5:6">
      <c r="E4305">
        <v>0</v>
      </c>
      <c r="F4305">
        <v>113335</v>
      </c>
    </row>
    <row r="4306" spans="5:6">
      <c r="E4306">
        <v>0</v>
      </c>
      <c r="F4306">
        <v>113336</v>
      </c>
    </row>
    <row r="4307" spans="5:6">
      <c r="E4307">
        <v>0</v>
      </c>
      <c r="F4307">
        <v>113337</v>
      </c>
    </row>
    <row r="4308" spans="5:6">
      <c r="E4308">
        <v>0</v>
      </c>
      <c r="F4308">
        <v>113338</v>
      </c>
    </row>
    <row r="4309" spans="5:6">
      <c r="E4309">
        <v>0</v>
      </c>
      <c r="F4309">
        <v>113339</v>
      </c>
    </row>
    <row r="4310" spans="5:6">
      <c r="E4310">
        <v>0</v>
      </c>
      <c r="F4310">
        <v>113340</v>
      </c>
    </row>
    <row r="4311" spans="5:6">
      <c r="E4311">
        <v>0</v>
      </c>
      <c r="F4311">
        <v>113341</v>
      </c>
    </row>
    <row r="4312" spans="5:6">
      <c r="E4312">
        <v>0</v>
      </c>
      <c r="F4312">
        <v>113342</v>
      </c>
    </row>
    <row r="4313" spans="5:6">
      <c r="E4313">
        <v>0</v>
      </c>
      <c r="F4313">
        <v>113343</v>
      </c>
    </row>
    <row r="4314" spans="5:6">
      <c r="E4314">
        <v>0</v>
      </c>
      <c r="F4314">
        <v>113344</v>
      </c>
    </row>
    <row r="4315" spans="5:6">
      <c r="E4315">
        <v>0</v>
      </c>
      <c r="F4315">
        <v>113345</v>
      </c>
    </row>
    <row r="4316" spans="5:6">
      <c r="E4316">
        <v>0</v>
      </c>
      <c r="F4316">
        <v>113346</v>
      </c>
    </row>
    <row r="4317" spans="5:6">
      <c r="E4317">
        <v>0</v>
      </c>
      <c r="F4317">
        <v>113347</v>
      </c>
    </row>
    <row r="4318" spans="5:6">
      <c r="E4318">
        <v>0</v>
      </c>
      <c r="F4318">
        <v>113348</v>
      </c>
    </row>
    <row r="4319" spans="5:6">
      <c r="E4319">
        <v>0</v>
      </c>
      <c r="F4319">
        <v>113349</v>
      </c>
    </row>
    <row r="4320" spans="5:6">
      <c r="E4320">
        <v>0</v>
      </c>
      <c r="F4320">
        <v>113350</v>
      </c>
    </row>
    <row r="4321" spans="5:6">
      <c r="E4321">
        <v>0</v>
      </c>
      <c r="F4321">
        <v>113351</v>
      </c>
    </row>
    <row r="4322" spans="5:6">
      <c r="E4322">
        <v>0</v>
      </c>
      <c r="F4322">
        <v>113352</v>
      </c>
    </row>
    <row r="4323" spans="5:6">
      <c r="E4323">
        <v>0</v>
      </c>
      <c r="F4323">
        <v>113353</v>
      </c>
    </row>
    <row r="4324" spans="5:6">
      <c r="E4324">
        <v>0</v>
      </c>
      <c r="F4324">
        <v>113354</v>
      </c>
    </row>
    <row r="4325" spans="5:6">
      <c r="E4325">
        <v>0</v>
      </c>
      <c r="F4325">
        <v>113355</v>
      </c>
    </row>
    <row r="4326" spans="5:6">
      <c r="E4326">
        <v>0</v>
      </c>
      <c r="F4326">
        <v>113356</v>
      </c>
    </row>
    <row r="4327" spans="5:6">
      <c r="E4327">
        <v>0</v>
      </c>
      <c r="F4327">
        <v>113357</v>
      </c>
    </row>
    <row r="4328" spans="5:6">
      <c r="E4328">
        <v>0</v>
      </c>
      <c r="F4328">
        <v>113358</v>
      </c>
    </row>
    <row r="4329" spans="5:6">
      <c r="E4329">
        <v>0</v>
      </c>
      <c r="F4329">
        <v>113359</v>
      </c>
    </row>
    <row r="4330" spans="5:6">
      <c r="E4330">
        <v>0</v>
      </c>
      <c r="F4330">
        <v>113360</v>
      </c>
    </row>
    <row r="4331" spans="5:6">
      <c r="E4331">
        <v>0</v>
      </c>
      <c r="F4331">
        <v>113361</v>
      </c>
    </row>
    <row r="4332" spans="5:6">
      <c r="E4332">
        <v>0</v>
      </c>
      <c r="F4332">
        <v>113362</v>
      </c>
    </row>
    <row r="4333" spans="5:6">
      <c r="E4333">
        <v>0</v>
      </c>
      <c r="F4333">
        <v>113363</v>
      </c>
    </row>
    <row r="4334" spans="5:6">
      <c r="E4334">
        <v>0</v>
      </c>
      <c r="F4334">
        <v>113364</v>
      </c>
    </row>
    <row r="4335" spans="5:6">
      <c r="E4335">
        <v>0</v>
      </c>
      <c r="F4335">
        <v>113365</v>
      </c>
    </row>
    <row r="4336" spans="5:6">
      <c r="E4336">
        <v>0</v>
      </c>
      <c r="F4336">
        <v>113366</v>
      </c>
    </row>
    <row r="4337" spans="5:6">
      <c r="E4337">
        <v>0</v>
      </c>
      <c r="F4337">
        <v>113367</v>
      </c>
    </row>
    <row r="4338" spans="5:6">
      <c r="E4338">
        <v>0</v>
      </c>
      <c r="F4338">
        <v>113368</v>
      </c>
    </row>
    <row r="4339" spans="5:6">
      <c r="E4339">
        <v>0</v>
      </c>
      <c r="F4339">
        <v>113369</v>
      </c>
    </row>
    <row r="4340" spans="5:6">
      <c r="E4340">
        <v>0</v>
      </c>
      <c r="F4340">
        <v>113370</v>
      </c>
    </row>
    <row r="4341" spans="5:6">
      <c r="E4341">
        <v>0</v>
      </c>
      <c r="F4341">
        <v>113371</v>
      </c>
    </row>
    <row r="4342" spans="5:6">
      <c r="E4342">
        <v>0</v>
      </c>
      <c r="F4342">
        <v>113372</v>
      </c>
    </row>
    <row r="4343" spans="5:6">
      <c r="E4343">
        <v>0</v>
      </c>
      <c r="F4343">
        <v>113373</v>
      </c>
    </row>
    <row r="4344" spans="5:6">
      <c r="E4344">
        <v>0</v>
      </c>
      <c r="F4344">
        <v>113374</v>
      </c>
    </row>
    <row r="4345" spans="5:6">
      <c r="E4345">
        <v>0</v>
      </c>
      <c r="F4345">
        <v>113375</v>
      </c>
    </row>
    <row r="4346" spans="5:6">
      <c r="E4346">
        <v>0</v>
      </c>
      <c r="F4346">
        <v>113376</v>
      </c>
    </row>
    <row r="4347" spans="5:6">
      <c r="E4347">
        <v>0</v>
      </c>
      <c r="F4347">
        <v>113377</v>
      </c>
    </row>
    <row r="4348" spans="5:6">
      <c r="E4348">
        <v>0</v>
      </c>
      <c r="F4348">
        <v>113378</v>
      </c>
    </row>
    <row r="4349" spans="5:6">
      <c r="E4349">
        <v>0</v>
      </c>
      <c r="F4349">
        <v>113379</v>
      </c>
    </row>
    <row r="4350" spans="5:6">
      <c r="E4350">
        <v>0</v>
      </c>
      <c r="F4350">
        <v>113380</v>
      </c>
    </row>
    <row r="4351" spans="5:6">
      <c r="E4351">
        <v>0</v>
      </c>
      <c r="F4351">
        <v>113381</v>
      </c>
    </row>
    <row r="4352" spans="5:6">
      <c r="E4352">
        <v>0</v>
      </c>
      <c r="F4352">
        <v>113382</v>
      </c>
    </row>
    <row r="4353" spans="5:6">
      <c r="E4353">
        <v>0</v>
      </c>
      <c r="F4353">
        <v>113383</v>
      </c>
    </row>
    <row r="4354" spans="5:6">
      <c r="E4354">
        <v>0</v>
      </c>
      <c r="F4354">
        <v>113384</v>
      </c>
    </row>
    <row r="4355" spans="5:6">
      <c r="E4355">
        <v>0</v>
      </c>
      <c r="F4355">
        <v>113385</v>
      </c>
    </row>
    <row r="4356" spans="5:6">
      <c r="E4356">
        <v>0</v>
      </c>
      <c r="F4356">
        <v>113386</v>
      </c>
    </row>
    <row r="4357" spans="5:6">
      <c r="E4357">
        <v>0</v>
      </c>
      <c r="F4357">
        <v>113387</v>
      </c>
    </row>
    <row r="4358" spans="5:6">
      <c r="E4358">
        <v>0</v>
      </c>
      <c r="F4358">
        <v>113388</v>
      </c>
    </row>
    <row r="4359" spans="5:6">
      <c r="E4359">
        <v>0</v>
      </c>
      <c r="F4359">
        <v>113389</v>
      </c>
    </row>
    <row r="4360" spans="5:6">
      <c r="E4360">
        <v>0</v>
      </c>
      <c r="F4360">
        <v>113390</v>
      </c>
    </row>
    <row r="4361" spans="5:6">
      <c r="E4361">
        <v>0</v>
      </c>
      <c r="F4361">
        <v>113391</v>
      </c>
    </row>
    <row r="4362" spans="5:6">
      <c r="E4362">
        <v>0</v>
      </c>
      <c r="F4362">
        <v>113392</v>
      </c>
    </row>
    <row r="4363" spans="5:6">
      <c r="E4363">
        <v>0</v>
      </c>
      <c r="F4363">
        <v>113393</v>
      </c>
    </row>
    <row r="4364" spans="5:6">
      <c r="E4364">
        <v>0</v>
      </c>
      <c r="F4364">
        <v>113394</v>
      </c>
    </row>
    <row r="4365" spans="5:6">
      <c r="E4365">
        <v>0</v>
      </c>
      <c r="F4365">
        <v>113395</v>
      </c>
    </row>
    <row r="4366" spans="5:6">
      <c r="E4366">
        <v>0</v>
      </c>
      <c r="F4366">
        <v>113396</v>
      </c>
    </row>
    <row r="4367" spans="5:6">
      <c r="E4367">
        <v>0</v>
      </c>
      <c r="F4367">
        <v>113397</v>
      </c>
    </row>
    <row r="4368" spans="5:6">
      <c r="E4368">
        <v>0</v>
      </c>
      <c r="F4368">
        <v>113398</v>
      </c>
    </row>
    <row r="4369" spans="5:6">
      <c r="E4369">
        <v>0</v>
      </c>
      <c r="F4369">
        <v>113399</v>
      </c>
    </row>
    <row r="4370" spans="5:6">
      <c r="E4370">
        <v>0</v>
      </c>
      <c r="F4370">
        <v>113400</v>
      </c>
    </row>
    <row r="4371" spans="5:6">
      <c r="E4371">
        <v>0</v>
      </c>
      <c r="F4371">
        <v>113401</v>
      </c>
    </row>
    <row r="4372" spans="5:6">
      <c r="E4372">
        <v>0</v>
      </c>
      <c r="F4372">
        <v>113402</v>
      </c>
    </row>
    <row r="4373" spans="5:6">
      <c r="E4373">
        <v>0</v>
      </c>
      <c r="F4373">
        <v>113403</v>
      </c>
    </row>
    <row r="4374" spans="5:6">
      <c r="E4374">
        <v>0</v>
      </c>
      <c r="F4374">
        <v>113404</v>
      </c>
    </row>
    <row r="4375" spans="5:6">
      <c r="E4375">
        <v>0</v>
      </c>
      <c r="F4375">
        <v>113405</v>
      </c>
    </row>
    <row r="4376" spans="5:6">
      <c r="E4376">
        <v>0</v>
      </c>
      <c r="F4376">
        <v>113406</v>
      </c>
    </row>
    <row r="4377" spans="5:6">
      <c r="E4377">
        <v>0</v>
      </c>
      <c r="F4377">
        <v>113407</v>
      </c>
    </row>
    <row r="4378" spans="5:6">
      <c r="E4378">
        <v>0</v>
      </c>
      <c r="F4378">
        <v>113408</v>
      </c>
    </row>
    <row r="4379" spans="5:6">
      <c r="E4379">
        <v>0</v>
      </c>
      <c r="F4379">
        <v>113409</v>
      </c>
    </row>
    <row r="4380" spans="5:6">
      <c r="E4380">
        <v>0</v>
      </c>
      <c r="F4380">
        <v>113410</v>
      </c>
    </row>
    <row r="4381" spans="5:6">
      <c r="E4381">
        <v>0</v>
      </c>
      <c r="F4381">
        <v>113411</v>
      </c>
    </row>
    <row r="4382" spans="5:6">
      <c r="E4382">
        <v>0</v>
      </c>
      <c r="F4382">
        <v>113412</v>
      </c>
    </row>
    <row r="4383" spans="5:6">
      <c r="E4383">
        <v>0</v>
      </c>
      <c r="F4383">
        <v>113413</v>
      </c>
    </row>
    <row r="4384" spans="5:6">
      <c r="E4384">
        <v>0</v>
      </c>
      <c r="F4384">
        <v>113414</v>
      </c>
    </row>
    <row r="4385" spans="5:6">
      <c r="E4385">
        <v>0</v>
      </c>
      <c r="F4385">
        <v>113415</v>
      </c>
    </row>
    <row r="4386" spans="5:6">
      <c r="E4386">
        <v>0</v>
      </c>
      <c r="F4386">
        <v>113416</v>
      </c>
    </row>
    <row r="4387" spans="5:6">
      <c r="E4387">
        <v>0</v>
      </c>
      <c r="F4387">
        <v>113417</v>
      </c>
    </row>
    <row r="4388" spans="5:6">
      <c r="E4388">
        <v>0</v>
      </c>
      <c r="F4388">
        <v>113418</v>
      </c>
    </row>
    <row r="4389" spans="5:6">
      <c r="E4389">
        <v>0</v>
      </c>
      <c r="F4389">
        <v>113419</v>
      </c>
    </row>
    <row r="4390" spans="5:6">
      <c r="E4390">
        <v>0</v>
      </c>
      <c r="F4390">
        <v>113420</v>
      </c>
    </row>
    <row r="4391" spans="5:6">
      <c r="E4391">
        <v>0</v>
      </c>
      <c r="F4391">
        <v>113421</v>
      </c>
    </row>
    <row r="4392" spans="5:6">
      <c r="E4392">
        <v>0</v>
      </c>
      <c r="F4392">
        <v>113422</v>
      </c>
    </row>
    <row r="4393" spans="5:6">
      <c r="E4393">
        <v>0</v>
      </c>
      <c r="F4393">
        <v>113423</v>
      </c>
    </row>
    <row r="4394" spans="5:6">
      <c r="E4394">
        <v>0</v>
      </c>
      <c r="F4394">
        <v>113424</v>
      </c>
    </row>
    <row r="4395" spans="5:6">
      <c r="E4395">
        <v>0</v>
      </c>
      <c r="F4395">
        <v>113425</v>
      </c>
    </row>
    <row r="4396" spans="5:6">
      <c r="E4396">
        <v>0</v>
      </c>
      <c r="F4396">
        <v>113426</v>
      </c>
    </row>
    <row r="4397" spans="5:6">
      <c r="E4397">
        <v>0</v>
      </c>
      <c r="F4397">
        <v>113427</v>
      </c>
    </row>
    <row r="4398" spans="5:6">
      <c r="E4398">
        <v>0</v>
      </c>
      <c r="F4398">
        <v>113428</v>
      </c>
    </row>
    <row r="4399" spans="5:6">
      <c r="E4399">
        <v>0</v>
      </c>
      <c r="F4399">
        <v>113429</v>
      </c>
    </row>
    <row r="4400" spans="5:6">
      <c r="E4400">
        <v>0</v>
      </c>
      <c r="F4400">
        <v>113430</v>
      </c>
    </row>
    <row r="4401" spans="5:6">
      <c r="E4401">
        <v>0</v>
      </c>
      <c r="F4401">
        <v>113431</v>
      </c>
    </row>
    <row r="4402" spans="5:6">
      <c r="E4402">
        <v>0</v>
      </c>
      <c r="F4402">
        <v>113432</v>
      </c>
    </row>
    <row r="4403" spans="5:6">
      <c r="E4403">
        <v>0</v>
      </c>
      <c r="F4403">
        <v>113433</v>
      </c>
    </row>
    <row r="4404" spans="5:6">
      <c r="E4404">
        <v>0</v>
      </c>
      <c r="F4404">
        <v>113434</v>
      </c>
    </row>
    <row r="4405" spans="5:6">
      <c r="E4405">
        <v>0</v>
      </c>
      <c r="F4405">
        <v>113435</v>
      </c>
    </row>
    <row r="4406" spans="5:6">
      <c r="E4406">
        <v>0</v>
      </c>
      <c r="F4406">
        <v>113436</v>
      </c>
    </row>
    <row r="4407" spans="5:6">
      <c r="E4407">
        <v>0</v>
      </c>
      <c r="F4407">
        <v>113437</v>
      </c>
    </row>
    <row r="4408" spans="5:6">
      <c r="E4408">
        <v>0</v>
      </c>
      <c r="F4408">
        <v>113438</v>
      </c>
    </row>
    <row r="4409" spans="5:6">
      <c r="E4409">
        <v>0</v>
      </c>
      <c r="F4409">
        <v>113439</v>
      </c>
    </row>
    <row r="4410" spans="5:6">
      <c r="E4410">
        <v>0</v>
      </c>
      <c r="F4410">
        <v>113440</v>
      </c>
    </row>
    <row r="4411" spans="5:6">
      <c r="E4411">
        <v>0</v>
      </c>
      <c r="F4411">
        <v>113441</v>
      </c>
    </row>
    <row r="4412" spans="5:6">
      <c r="E4412">
        <v>0</v>
      </c>
      <c r="F4412">
        <v>113442</v>
      </c>
    </row>
    <row r="4413" spans="5:6">
      <c r="E4413">
        <v>0</v>
      </c>
      <c r="F4413">
        <v>113443</v>
      </c>
    </row>
    <row r="4414" spans="5:6">
      <c r="E4414">
        <v>0</v>
      </c>
      <c r="F4414">
        <v>113444</v>
      </c>
    </row>
    <row r="4415" spans="5:6">
      <c r="E4415">
        <v>0</v>
      </c>
      <c r="F4415">
        <v>113445</v>
      </c>
    </row>
    <row r="4416" spans="5:6">
      <c r="E4416">
        <v>0</v>
      </c>
      <c r="F4416">
        <v>113446</v>
      </c>
    </row>
    <row r="4417" spans="5:6">
      <c r="E4417">
        <v>0</v>
      </c>
      <c r="F4417">
        <v>113447</v>
      </c>
    </row>
    <row r="4418" spans="5:6">
      <c r="E4418">
        <v>0</v>
      </c>
      <c r="F4418">
        <v>113448</v>
      </c>
    </row>
    <row r="4419" spans="5:6">
      <c r="E4419">
        <v>0</v>
      </c>
      <c r="F4419">
        <v>113449</v>
      </c>
    </row>
    <row r="4420" spans="5:6">
      <c r="E4420">
        <v>0</v>
      </c>
      <c r="F4420">
        <v>113450</v>
      </c>
    </row>
    <row r="4421" spans="5:6">
      <c r="E4421">
        <v>0</v>
      </c>
      <c r="F4421">
        <v>113451</v>
      </c>
    </row>
    <row r="4422" spans="5:6">
      <c r="E4422">
        <v>0</v>
      </c>
      <c r="F4422">
        <v>113452</v>
      </c>
    </row>
    <row r="4423" spans="5:6">
      <c r="E4423">
        <v>0</v>
      </c>
      <c r="F4423">
        <v>113453</v>
      </c>
    </row>
    <row r="4424" spans="5:6">
      <c r="E4424">
        <v>0</v>
      </c>
      <c r="F4424">
        <v>113454</v>
      </c>
    </row>
    <row r="4425" spans="5:6">
      <c r="E4425">
        <v>0</v>
      </c>
      <c r="F4425">
        <v>113455</v>
      </c>
    </row>
    <row r="4426" spans="5:6">
      <c r="E4426">
        <v>0</v>
      </c>
      <c r="F4426">
        <v>113456</v>
      </c>
    </row>
    <row r="4427" spans="5:6">
      <c r="E4427">
        <v>0</v>
      </c>
      <c r="F4427">
        <v>113457</v>
      </c>
    </row>
    <row r="4428" spans="5:6">
      <c r="E4428">
        <v>0</v>
      </c>
      <c r="F4428">
        <v>113458</v>
      </c>
    </row>
    <row r="4429" spans="5:6">
      <c r="E4429">
        <v>0</v>
      </c>
      <c r="F4429">
        <v>113459</v>
      </c>
    </row>
    <row r="4430" spans="5:6">
      <c r="E4430">
        <v>0</v>
      </c>
      <c r="F4430">
        <v>113460</v>
      </c>
    </row>
    <row r="4431" spans="5:6">
      <c r="E4431">
        <v>0</v>
      </c>
      <c r="F4431">
        <v>113461</v>
      </c>
    </row>
    <row r="4432" spans="5:6">
      <c r="E4432">
        <v>0</v>
      </c>
      <c r="F4432">
        <v>113462</v>
      </c>
    </row>
    <row r="4433" spans="5:6">
      <c r="E4433">
        <v>0</v>
      </c>
      <c r="F4433">
        <v>113463</v>
      </c>
    </row>
    <row r="4434" spans="5:6">
      <c r="E4434">
        <v>0</v>
      </c>
      <c r="F4434">
        <v>113464</v>
      </c>
    </row>
    <row r="4435" spans="5:6">
      <c r="E4435">
        <v>0</v>
      </c>
      <c r="F4435">
        <v>113465</v>
      </c>
    </row>
    <row r="4436" spans="5:6">
      <c r="E4436">
        <v>0</v>
      </c>
      <c r="F4436">
        <v>113466</v>
      </c>
    </row>
    <row r="4437" spans="5:6">
      <c r="E4437">
        <v>0</v>
      </c>
      <c r="F4437">
        <v>113467</v>
      </c>
    </row>
    <row r="4438" spans="5:6">
      <c r="E4438">
        <v>0</v>
      </c>
      <c r="F4438">
        <v>113468</v>
      </c>
    </row>
    <row r="4439" spans="5:6">
      <c r="E4439">
        <v>0</v>
      </c>
      <c r="F4439">
        <v>113469</v>
      </c>
    </row>
    <row r="4440" spans="5:6">
      <c r="E4440">
        <v>0</v>
      </c>
      <c r="F4440">
        <v>113470</v>
      </c>
    </row>
    <row r="4441" spans="5:6">
      <c r="E4441">
        <v>0</v>
      </c>
      <c r="F4441">
        <v>113471</v>
      </c>
    </row>
    <row r="4442" spans="5:6">
      <c r="E4442">
        <v>0</v>
      </c>
      <c r="F4442">
        <v>113472</v>
      </c>
    </row>
    <row r="4443" spans="5:6">
      <c r="E4443">
        <v>0</v>
      </c>
      <c r="F4443">
        <v>113473</v>
      </c>
    </row>
    <row r="4444" spans="5:6">
      <c r="E4444">
        <v>0</v>
      </c>
      <c r="F4444">
        <v>113474</v>
      </c>
    </row>
    <row r="4445" spans="5:6">
      <c r="E4445">
        <v>0</v>
      </c>
      <c r="F4445">
        <v>113475</v>
      </c>
    </row>
    <row r="4446" spans="5:6">
      <c r="E4446">
        <v>0</v>
      </c>
      <c r="F4446">
        <v>113476</v>
      </c>
    </row>
    <row r="4447" spans="5:6">
      <c r="E4447">
        <v>0</v>
      </c>
      <c r="F4447">
        <v>113477</v>
      </c>
    </row>
    <row r="4448" spans="5:6">
      <c r="E4448">
        <v>0</v>
      </c>
      <c r="F4448">
        <v>113478</v>
      </c>
    </row>
    <row r="4449" spans="5:6">
      <c r="E4449">
        <v>0</v>
      </c>
      <c r="F4449">
        <v>113479</v>
      </c>
    </row>
    <row r="4450" spans="5:6">
      <c r="E4450">
        <v>0</v>
      </c>
      <c r="F4450">
        <v>113480</v>
      </c>
    </row>
    <row r="4451" spans="5:6">
      <c r="E4451">
        <v>0</v>
      </c>
      <c r="F4451">
        <v>113481</v>
      </c>
    </row>
    <row r="4452" spans="5:6">
      <c r="E4452">
        <v>0</v>
      </c>
      <c r="F4452">
        <v>113482</v>
      </c>
    </row>
    <row r="4453" spans="5:6">
      <c r="E4453">
        <v>0</v>
      </c>
      <c r="F4453">
        <v>113483</v>
      </c>
    </row>
    <row r="4454" spans="5:6">
      <c r="E4454">
        <v>0</v>
      </c>
      <c r="F4454">
        <v>113484</v>
      </c>
    </row>
    <row r="4455" spans="5:6">
      <c r="E4455">
        <v>0</v>
      </c>
      <c r="F4455">
        <v>113485</v>
      </c>
    </row>
    <row r="4456" spans="5:6">
      <c r="E4456">
        <v>0</v>
      </c>
      <c r="F4456">
        <v>113486</v>
      </c>
    </row>
    <row r="4457" spans="5:6">
      <c r="E4457">
        <v>0</v>
      </c>
      <c r="F4457">
        <v>113487</v>
      </c>
    </row>
    <row r="4458" spans="5:6">
      <c r="E4458">
        <v>0</v>
      </c>
      <c r="F4458">
        <v>113488</v>
      </c>
    </row>
    <row r="4459" spans="5:6">
      <c r="E4459">
        <v>0</v>
      </c>
      <c r="F4459">
        <v>113489</v>
      </c>
    </row>
    <row r="4460" spans="5:6">
      <c r="E4460">
        <v>0</v>
      </c>
      <c r="F4460">
        <v>113490</v>
      </c>
    </row>
    <row r="4461" spans="5:6">
      <c r="E4461">
        <v>0</v>
      </c>
      <c r="F4461">
        <v>113491</v>
      </c>
    </row>
    <row r="4462" spans="5:6">
      <c r="E4462">
        <v>0</v>
      </c>
      <c r="F4462">
        <v>113492</v>
      </c>
    </row>
    <row r="4463" spans="5:6">
      <c r="E4463">
        <v>0</v>
      </c>
      <c r="F4463">
        <v>113493</v>
      </c>
    </row>
    <row r="4464" spans="5:6">
      <c r="E4464">
        <v>0</v>
      </c>
      <c r="F4464">
        <v>113494</v>
      </c>
    </row>
    <row r="4465" spans="5:6">
      <c r="E4465">
        <v>0</v>
      </c>
      <c r="F4465">
        <v>113495</v>
      </c>
    </row>
    <row r="4466" spans="5:6">
      <c r="E4466">
        <v>0</v>
      </c>
      <c r="F4466">
        <v>113496</v>
      </c>
    </row>
    <row r="4467" spans="5:6">
      <c r="E4467">
        <v>0</v>
      </c>
      <c r="F4467">
        <v>113497</v>
      </c>
    </row>
    <row r="4468" spans="5:6">
      <c r="E4468">
        <v>0</v>
      </c>
      <c r="F4468">
        <v>113498</v>
      </c>
    </row>
    <row r="4469" spans="5:6">
      <c r="E4469">
        <v>0</v>
      </c>
      <c r="F4469">
        <v>113499</v>
      </c>
    </row>
    <row r="4470" spans="5:6">
      <c r="E4470">
        <v>0</v>
      </c>
      <c r="F4470">
        <v>113500</v>
      </c>
    </row>
    <row r="4471" spans="5:6">
      <c r="E4471">
        <v>0</v>
      </c>
      <c r="F4471">
        <v>113501</v>
      </c>
    </row>
    <row r="4472" spans="5:6">
      <c r="E4472">
        <v>0</v>
      </c>
      <c r="F4472">
        <v>113502</v>
      </c>
    </row>
    <row r="4473" spans="5:6">
      <c r="E4473">
        <v>0</v>
      </c>
      <c r="F4473">
        <v>113503</v>
      </c>
    </row>
    <row r="4474" spans="5:6">
      <c r="E4474">
        <v>0</v>
      </c>
      <c r="F4474">
        <v>113504</v>
      </c>
    </row>
    <row r="4475" spans="5:6">
      <c r="E4475">
        <v>0</v>
      </c>
      <c r="F4475">
        <v>113505</v>
      </c>
    </row>
    <row r="4476" spans="5:6">
      <c r="E4476">
        <v>0</v>
      </c>
      <c r="F4476">
        <v>113506</v>
      </c>
    </row>
    <row r="4477" spans="5:6">
      <c r="E4477">
        <v>0</v>
      </c>
      <c r="F4477">
        <v>113507</v>
      </c>
    </row>
    <row r="4478" spans="5:6">
      <c r="E4478">
        <v>0</v>
      </c>
      <c r="F4478">
        <v>113508</v>
      </c>
    </row>
    <row r="4479" spans="5:6">
      <c r="E4479">
        <v>0</v>
      </c>
      <c r="F4479">
        <v>113509</v>
      </c>
    </row>
    <row r="4480" spans="5:6">
      <c r="E4480">
        <v>0</v>
      </c>
      <c r="F4480">
        <v>113510</v>
      </c>
    </row>
    <row r="4481" spans="5:6">
      <c r="E4481">
        <v>0</v>
      </c>
      <c r="F4481">
        <v>113511</v>
      </c>
    </row>
    <row r="4482" spans="5:6">
      <c r="E4482">
        <v>0</v>
      </c>
      <c r="F4482">
        <v>113512</v>
      </c>
    </row>
    <row r="4483" spans="5:6">
      <c r="E4483">
        <v>0</v>
      </c>
      <c r="F4483">
        <v>113513</v>
      </c>
    </row>
    <row r="4484" spans="5:6">
      <c r="E4484">
        <v>0</v>
      </c>
      <c r="F4484">
        <v>113514</v>
      </c>
    </row>
    <row r="4485" spans="5:6">
      <c r="E4485">
        <v>0</v>
      </c>
      <c r="F4485">
        <v>113515</v>
      </c>
    </row>
    <row r="4486" spans="5:6">
      <c r="E4486">
        <v>0</v>
      </c>
      <c r="F4486">
        <v>113516</v>
      </c>
    </row>
    <row r="4487" spans="5:6">
      <c r="E4487">
        <v>0</v>
      </c>
      <c r="F4487">
        <v>113517</v>
      </c>
    </row>
    <row r="4488" spans="5:6">
      <c r="E4488">
        <v>0</v>
      </c>
      <c r="F4488">
        <v>113518</v>
      </c>
    </row>
    <row r="4489" spans="5:6">
      <c r="E4489">
        <v>0</v>
      </c>
      <c r="F4489">
        <v>113519</v>
      </c>
    </row>
    <row r="4490" spans="5:6">
      <c r="E4490">
        <v>0</v>
      </c>
      <c r="F4490">
        <v>113520</v>
      </c>
    </row>
    <row r="4491" spans="5:6">
      <c r="E4491">
        <v>0</v>
      </c>
      <c r="F4491">
        <v>113521</v>
      </c>
    </row>
    <row r="4492" spans="5:6">
      <c r="E4492">
        <v>0</v>
      </c>
      <c r="F4492">
        <v>113522</v>
      </c>
    </row>
    <row r="4493" spans="5:6">
      <c r="E4493">
        <v>0</v>
      </c>
      <c r="F4493">
        <v>113523</v>
      </c>
    </row>
    <row r="4494" spans="5:6">
      <c r="E4494">
        <v>0</v>
      </c>
      <c r="F4494">
        <v>113524</v>
      </c>
    </row>
    <row r="4495" spans="5:6">
      <c r="E4495">
        <v>0</v>
      </c>
      <c r="F4495">
        <v>113525</v>
      </c>
    </row>
    <row r="4496" spans="5:6">
      <c r="E4496">
        <v>0</v>
      </c>
      <c r="F4496">
        <v>113526</v>
      </c>
    </row>
    <row r="4497" spans="5:6">
      <c r="E4497">
        <v>0</v>
      </c>
      <c r="F4497">
        <v>113527</v>
      </c>
    </row>
    <row r="4498" spans="5:6">
      <c r="E4498">
        <v>0</v>
      </c>
      <c r="F4498">
        <v>113528</v>
      </c>
    </row>
    <row r="4499" spans="5:6">
      <c r="E4499">
        <v>0</v>
      </c>
      <c r="F4499">
        <v>113529</v>
      </c>
    </row>
    <row r="4500" spans="5:6">
      <c r="E4500">
        <v>0</v>
      </c>
      <c r="F4500">
        <v>113530</v>
      </c>
    </row>
    <row r="4501" spans="5:6">
      <c r="E4501">
        <v>0</v>
      </c>
      <c r="F4501">
        <v>113531</v>
      </c>
    </row>
    <row r="4502" spans="5:6">
      <c r="E4502">
        <v>0</v>
      </c>
      <c r="F4502">
        <v>113532</v>
      </c>
    </row>
    <row r="4503" spans="5:6">
      <c r="E4503">
        <v>0</v>
      </c>
      <c r="F4503">
        <v>113533</v>
      </c>
    </row>
    <row r="4504" spans="5:6">
      <c r="E4504">
        <v>0</v>
      </c>
      <c r="F4504">
        <v>113534</v>
      </c>
    </row>
    <row r="4505" spans="5:6">
      <c r="E4505">
        <v>0</v>
      </c>
      <c r="F4505">
        <v>113535</v>
      </c>
    </row>
    <row r="4506" spans="5:6">
      <c r="E4506">
        <v>0</v>
      </c>
      <c r="F4506">
        <v>113536</v>
      </c>
    </row>
    <row r="4507" spans="5:6">
      <c r="E4507">
        <v>0</v>
      </c>
      <c r="F4507">
        <v>113537</v>
      </c>
    </row>
    <row r="4508" spans="5:6">
      <c r="E4508">
        <v>0</v>
      </c>
      <c r="F4508">
        <v>113538</v>
      </c>
    </row>
    <row r="4509" spans="5:6">
      <c r="E4509">
        <v>0</v>
      </c>
      <c r="F4509">
        <v>113539</v>
      </c>
    </row>
    <row r="4510" spans="5:6">
      <c r="E4510">
        <v>0</v>
      </c>
      <c r="F4510">
        <v>113540</v>
      </c>
    </row>
    <row r="4511" spans="5:6">
      <c r="E4511">
        <v>0</v>
      </c>
      <c r="F4511">
        <v>113541</v>
      </c>
    </row>
    <row r="4512" spans="5:6">
      <c r="E4512">
        <v>0</v>
      </c>
      <c r="F4512">
        <v>113542</v>
      </c>
    </row>
    <row r="4513" spans="5:6">
      <c r="E4513">
        <v>0</v>
      </c>
      <c r="F4513">
        <v>113543</v>
      </c>
    </row>
    <row r="4514" spans="5:6">
      <c r="E4514">
        <v>-3176187.39</v>
      </c>
      <c r="F4514">
        <v>113544</v>
      </c>
    </row>
    <row r="4515" spans="5:6">
      <c r="E4515">
        <v>-1331798.8600000001</v>
      </c>
      <c r="F4515">
        <v>113545</v>
      </c>
    </row>
    <row r="4516" spans="5:6">
      <c r="E4516">
        <v>144970.68</v>
      </c>
      <c r="F4516">
        <v>113546</v>
      </c>
    </row>
    <row r="4517" spans="5:6">
      <c r="E4517">
        <v>-10067592.119999999</v>
      </c>
      <c r="F4517">
        <v>113547</v>
      </c>
    </row>
    <row r="4518" spans="5:6">
      <c r="E4518">
        <v>1317826.47</v>
      </c>
      <c r="F4518">
        <v>113548</v>
      </c>
    </row>
    <row r="4519" spans="5:6">
      <c r="E4519">
        <v>77052401.579999998</v>
      </c>
      <c r="F4519">
        <v>113549</v>
      </c>
    </row>
    <row r="4520" spans="5:6">
      <c r="E4520">
        <v>-168382431.94999999</v>
      </c>
      <c r="F4520">
        <v>113550</v>
      </c>
    </row>
    <row r="4521" spans="5:6">
      <c r="E4521">
        <v>-37772797.969999999</v>
      </c>
      <c r="F4521">
        <v>113551</v>
      </c>
    </row>
    <row r="4522" spans="5:6">
      <c r="E4522">
        <v>-6720609.96</v>
      </c>
      <c r="F4522">
        <v>113552</v>
      </c>
    </row>
    <row r="4523" spans="5:6">
      <c r="E4523">
        <v>11544.92</v>
      </c>
      <c r="F4523">
        <v>113553</v>
      </c>
    </row>
    <row r="4524" spans="5:6">
      <c r="E4524">
        <v>-615232.12</v>
      </c>
      <c r="F4524">
        <v>113554</v>
      </c>
    </row>
    <row r="4525" spans="5:6">
      <c r="E4525">
        <v>0</v>
      </c>
      <c r="F4525">
        <v>113555</v>
      </c>
    </row>
    <row r="4526" spans="5:6">
      <c r="E4526">
        <v>0</v>
      </c>
      <c r="F4526">
        <v>113556</v>
      </c>
    </row>
    <row r="4527" spans="5:6">
      <c r="E4527">
        <v>0</v>
      </c>
      <c r="F4527">
        <v>113557</v>
      </c>
    </row>
    <row r="4528" spans="5:6">
      <c r="E4528">
        <v>0</v>
      </c>
      <c r="F4528">
        <v>113558</v>
      </c>
    </row>
    <row r="4529" spans="5:6">
      <c r="E4529">
        <v>0</v>
      </c>
      <c r="F4529">
        <v>113559</v>
      </c>
    </row>
    <row r="4530" spans="5:6">
      <c r="E4530">
        <v>0</v>
      </c>
      <c r="F4530">
        <v>113560</v>
      </c>
    </row>
    <row r="4531" spans="5:6">
      <c r="E4531">
        <v>0</v>
      </c>
      <c r="F4531">
        <v>113561</v>
      </c>
    </row>
    <row r="4532" spans="5:6">
      <c r="E4532">
        <v>0</v>
      </c>
      <c r="F4532">
        <v>113562</v>
      </c>
    </row>
    <row r="4533" spans="5:6">
      <c r="E4533">
        <v>0</v>
      </c>
      <c r="F4533">
        <v>113563</v>
      </c>
    </row>
    <row r="4534" spans="5:6">
      <c r="E4534">
        <v>0</v>
      </c>
      <c r="F4534">
        <v>113564</v>
      </c>
    </row>
    <row r="4535" spans="5:6">
      <c r="E4535">
        <v>0</v>
      </c>
      <c r="F4535">
        <v>113565</v>
      </c>
    </row>
    <row r="4536" spans="5:6">
      <c r="E4536">
        <v>0</v>
      </c>
      <c r="F4536">
        <v>113566</v>
      </c>
    </row>
    <row r="4537" spans="5:6">
      <c r="E4537">
        <v>0</v>
      </c>
      <c r="F4537">
        <v>113567</v>
      </c>
    </row>
    <row r="4538" spans="5:6">
      <c r="E4538">
        <v>0</v>
      </c>
      <c r="F4538">
        <v>113568</v>
      </c>
    </row>
    <row r="4539" spans="5:6">
      <c r="E4539">
        <v>0</v>
      </c>
      <c r="F4539">
        <v>113569</v>
      </c>
    </row>
    <row r="4540" spans="5:6">
      <c r="E4540">
        <v>0</v>
      </c>
      <c r="F4540">
        <v>113570</v>
      </c>
    </row>
    <row r="4541" spans="5:6">
      <c r="E4541">
        <v>0</v>
      </c>
      <c r="F4541">
        <v>113571</v>
      </c>
    </row>
    <row r="4542" spans="5:6">
      <c r="E4542">
        <v>0</v>
      </c>
      <c r="F4542">
        <v>113572</v>
      </c>
    </row>
    <row r="4543" spans="5:6">
      <c r="E4543">
        <v>0</v>
      </c>
      <c r="F4543">
        <v>113573</v>
      </c>
    </row>
    <row r="4544" spans="5:6">
      <c r="E4544">
        <v>0</v>
      </c>
      <c r="F4544">
        <v>113574</v>
      </c>
    </row>
    <row r="4545" spans="5:6">
      <c r="E4545">
        <v>0</v>
      </c>
      <c r="F4545">
        <v>113575</v>
      </c>
    </row>
    <row r="4546" spans="5:6">
      <c r="E4546">
        <v>0</v>
      </c>
      <c r="F4546">
        <v>113576</v>
      </c>
    </row>
    <row r="4547" spans="5:6">
      <c r="E4547">
        <v>0</v>
      </c>
      <c r="F4547">
        <v>113577</v>
      </c>
    </row>
    <row r="4548" spans="5:6">
      <c r="E4548">
        <v>0</v>
      </c>
      <c r="F4548">
        <v>113578</v>
      </c>
    </row>
    <row r="4549" spans="5:6">
      <c r="E4549">
        <v>0</v>
      </c>
      <c r="F4549">
        <v>113579</v>
      </c>
    </row>
    <row r="4550" spans="5:6">
      <c r="E4550">
        <v>0</v>
      </c>
      <c r="F4550">
        <v>113580</v>
      </c>
    </row>
    <row r="4551" spans="5:6">
      <c r="E4551">
        <v>0</v>
      </c>
      <c r="F4551">
        <v>113581</v>
      </c>
    </row>
    <row r="4552" spans="5:6">
      <c r="E4552">
        <v>0</v>
      </c>
      <c r="F4552">
        <v>113582</v>
      </c>
    </row>
    <row r="4553" spans="5:6">
      <c r="E4553">
        <v>0</v>
      </c>
      <c r="F4553">
        <v>113583</v>
      </c>
    </row>
    <row r="4554" spans="5:6">
      <c r="E4554">
        <v>0</v>
      </c>
      <c r="F4554">
        <v>113584</v>
      </c>
    </row>
    <row r="4555" spans="5:6">
      <c r="E4555">
        <v>0</v>
      </c>
      <c r="F4555">
        <v>113585</v>
      </c>
    </row>
    <row r="4556" spans="5:6">
      <c r="E4556">
        <v>0</v>
      </c>
      <c r="F4556">
        <v>113586</v>
      </c>
    </row>
    <row r="4557" spans="5:6">
      <c r="E4557">
        <v>0</v>
      </c>
      <c r="F4557">
        <v>113587</v>
      </c>
    </row>
    <row r="4558" spans="5:6">
      <c r="E4558">
        <v>0</v>
      </c>
      <c r="F4558">
        <v>113588</v>
      </c>
    </row>
    <row r="4559" spans="5:6">
      <c r="E4559">
        <v>0</v>
      </c>
      <c r="F4559">
        <v>113589</v>
      </c>
    </row>
    <row r="4560" spans="5:6">
      <c r="E4560">
        <v>0</v>
      </c>
      <c r="F4560">
        <v>113590</v>
      </c>
    </row>
    <row r="4561" spans="5:6">
      <c r="E4561">
        <v>0</v>
      </c>
      <c r="F4561">
        <v>113591</v>
      </c>
    </row>
    <row r="4562" spans="5:6">
      <c r="E4562">
        <v>0</v>
      </c>
      <c r="F4562">
        <v>113592</v>
      </c>
    </row>
    <row r="4563" spans="5:6">
      <c r="E4563">
        <v>0</v>
      </c>
      <c r="F4563">
        <v>113593</v>
      </c>
    </row>
    <row r="4564" spans="5:6">
      <c r="E4564">
        <v>0</v>
      </c>
      <c r="F4564">
        <v>113594</v>
      </c>
    </row>
    <row r="4565" spans="5:6">
      <c r="E4565">
        <v>0</v>
      </c>
      <c r="F4565">
        <v>113595</v>
      </c>
    </row>
    <row r="4566" spans="5:6">
      <c r="E4566">
        <v>0</v>
      </c>
      <c r="F4566">
        <v>113596</v>
      </c>
    </row>
    <row r="4567" spans="5:6">
      <c r="E4567">
        <v>0</v>
      </c>
      <c r="F4567">
        <v>113597</v>
      </c>
    </row>
    <row r="4568" spans="5:6">
      <c r="E4568">
        <v>0</v>
      </c>
      <c r="F4568">
        <v>113598</v>
      </c>
    </row>
    <row r="4569" spans="5:6">
      <c r="E4569">
        <v>0</v>
      </c>
      <c r="F4569">
        <v>113599</v>
      </c>
    </row>
    <row r="4570" spans="5:6">
      <c r="E4570">
        <v>0</v>
      </c>
      <c r="F4570">
        <v>113600</v>
      </c>
    </row>
    <row r="4571" spans="5:6">
      <c r="E4571">
        <v>0</v>
      </c>
      <c r="F4571">
        <v>113601</v>
      </c>
    </row>
    <row r="4572" spans="5:6">
      <c r="E4572">
        <v>0</v>
      </c>
      <c r="F4572">
        <v>113602</v>
      </c>
    </row>
    <row r="4573" spans="5:6">
      <c r="E4573">
        <v>0</v>
      </c>
      <c r="F4573">
        <v>113603</v>
      </c>
    </row>
    <row r="4574" spans="5:6">
      <c r="E4574">
        <v>0</v>
      </c>
      <c r="F4574">
        <v>113604</v>
      </c>
    </row>
    <row r="4575" spans="5:6">
      <c r="E4575">
        <v>0</v>
      </c>
      <c r="F4575">
        <v>113605</v>
      </c>
    </row>
    <row r="4576" spans="5:6">
      <c r="E4576">
        <v>0</v>
      </c>
      <c r="F4576">
        <v>113606</v>
      </c>
    </row>
    <row r="4577" spans="5:6">
      <c r="E4577">
        <v>0</v>
      </c>
      <c r="F4577">
        <v>113607</v>
      </c>
    </row>
    <row r="4578" spans="5:6">
      <c r="E4578">
        <v>0</v>
      </c>
      <c r="F4578">
        <v>113608</v>
      </c>
    </row>
    <row r="4579" spans="5:6">
      <c r="E4579">
        <v>0</v>
      </c>
      <c r="F4579">
        <v>113609</v>
      </c>
    </row>
    <row r="4580" spans="5:6">
      <c r="E4580">
        <v>0</v>
      </c>
      <c r="F4580">
        <v>113610</v>
      </c>
    </row>
    <row r="4581" spans="5:6">
      <c r="E4581">
        <v>0</v>
      </c>
      <c r="F4581">
        <v>113611</v>
      </c>
    </row>
    <row r="4582" spans="5:6">
      <c r="E4582">
        <v>0</v>
      </c>
      <c r="F4582">
        <v>113612</v>
      </c>
    </row>
    <row r="4583" spans="5:6">
      <c r="E4583">
        <v>0</v>
      </c>
      <c r="F4583">
        <v>113613</v>
      </c>
    </row>
    <row r="4584" spans="5:6">
      <c r="E4584">
        <v>0</v>
      </c>
      <c r="F4584">
        <v>113614</v>
      </c>
    </row>
    <row r="4585" spans="5:6">
      <c r="E4585">
        <v>0</v>
      </c>
      <c r="F4585">
        <v>113615</v>
      </c>
    </row>
    <row r="4586" spans="5:6">
      <c r="E4586">
        <v>0</v>
      </c>
      <c r="F4586">
        <v>113616</v>
      </c>
    </row>
    <row r="4587" spans="5:6">
      <c r="E4587">
        <v>0</v>
      </c>
      <c r="F4587">
        <v>113617</v>
      </c>
    </row>
    <row r="4588" spans="5:6">
      <c r="E4588">
        <v>0</v>
      </c>
      <c r="F4588">
        <v>113618</v>
      </c>
    </row>
    <row r="4589" spans="5:6">
      <c r="E4589">
        <v>0</v>
      </c>
      <c r="F4589">
        <v>113619</v>
      </c>
    </row>
    <row r="4590" spans="5:6">
      <c r="E4590">
        <v>0</v>
      </c>
      <c r="F4590">
        <v>113620</v>
      </c>
    </row>
    <row r="4591" spans="5:6">
      <c r="E4591">
        <v>0</v>
      </c>
      <c r="F4591">
        <v>113621</v>
      </c>
    </row>
    <row r="4592" spans="5:6">
      <c r="E4592">
        <v>0</v>
      </c>
      <c r="F4592">
        <v>113622</v>
      </c>
    </row>
    <row r="4593" spans="5:6">
      <c r="E4593">
        <v>0</v>
      </c>
      <c r="F4593">
        <v>113623</v>
      </c>
    </row>
    <row r="4594" spans="5:6">
      <c r="E4594">
        <v>0</v>
      </c>
      <c r="F4594">
        <v>113624</v>
      </c>
    </row>
    <row r="4595" spans="5:6">
      <c r="E4595">
        <v>0</v>
      </c>
      <c r="F4595">
        <v>113625</v>
      </c>
    </row>
    <row r="4596" spans="5:6">
      <c r="E4596">
        <v>0</v>
      </c>
      <c r="F4596">
        <v>113626</v>
      </c>
    </row>
    <row r="4597" spans="5:6">
      <c r="E4597">
        <v>0</v>
      </c>
      <c r="F4597">
        <v>113627</v>
      </c>
    </row>
    <row r="4598" spans="5:6">
      <c r="E4598">
        <v>0</v>
      </c>
      <c r="F4598">
        <v>113628</v>
      </c>
    </row>
    <row r="4599" spans="5:6">
      <c r="E4599">
        <v>0</v>
      </c>
      <c r="F4599">
        <v>113629</v>
      </c>
    </row>
    <row r="4600" spans="5:6">
      <c r="E4600">
        <v>0</v>
      </c>
      <c r="F4600">
        <v>113630</v>
      </c>
    </row>
    <row r="4601" spans="5:6">
      <c r="E4601">
        <v>0</v>
      </c>
      <c r="F4601">
        <v>113631</v>
      </c>
    </row>
    <row r="4602" spans="5:6">
      <c r="E4602">
        <v>0</v>
      </c>
      <c r="F4602">
        <v>113632</v>
      </c>
    </row>
    <row r="4603" spans="5:6">
      <c r="E4603">
        <v>0</v>
      </c>
      <c r="F4603">
        <v>113633</v>
      </c>
    </row>
    <row r="4604" spans="5:6">
      <c r="E4604">
        <v>0</v>
      </c>
      <c r="F4604">
        <v>113634</v>
      </c>
    </row>
    <row r="4605" spans="5:6">
      <c r="E4605">
        <v>0</v>
      </c>
      <c r="F4605">
        <v>113635</v>
      </c>
    </row>
    <row r="4606" spans="5:6">
      <c r="E4606">
        <v>0</v>
      </c>
      <c r="F4606">
        <v>113636</v>
      </c>
    </row>
    <row r="4607" spans="5:6">
      <c r="E4607">
        <v>0</v>
      </c>
      <c r="F4607">
        <v>113637</v>
      </c>
    </row>
    <row r="4608" spans="5:6">
      <c r="E4608">
        <v>0</v>
      </c>
      <c r="F4608">
        <v>113638</v>
      </c>
    </row>
    <row r="4609" spans="5:6">
      <c r="E4609">
        <v>0</v>
      </c>
      <c r="F4609">
        <v>113639</v>
      </c>
    </row>
    <row r="4610" spans="5:6">
      <c r="E4610">
        <v>0</v>
      </c>
      <c r="F4610">
        <v>113640</v>
      </c>
    </row>
    <row r="4611" spans="5:6">
      <c r="E4611">
        <v>0</v>
      </c>
      <c r="F4611">
        <v>113641</v>
      </c>
    </row>
    <row r="4612" spans="5:6">
      <c r="E4612">
        <v>0</v>
      </c>
      <c r="F4612">
        <v>113642</v>
      </c>
    </row>
    <row r="4613" spans="5:6">
      <c r="E4613">
        <v>0</v>
      </c>
      <c r="F4613">
        <v>113643</v>
      </c>
    </row>
    <row r="4614" spans="5:6">
      <c r="E4614">
        <v>0</v>
      </c>
      <c r="F4614">
        <v>113644</v>
      </c>
    </row>
    <row r="4615" spans="5:6">
      <c r="E4615">
        <v>0</v>
      </c>
      <c r="F4615">
        <v>113645</v>
      </c>
    </row>
    <row r="4616" spans="5:6">
      <c r="E4616">
        <v>0</v>
      </c>
      <c r="F4616">
        <v>113646</v>
      </c>
    </row>
    <row r="4617" spans="5:6">
      <c r="E4617">
        <v>0</v>
      </c>
      <c r="F4617">
        <v>113647</v>
      </c>
    </row>
    <row r="4618" spans="5:6">
      <c r="E4618">
        <v>0</v>
      </c>
      <c r="F4618">
        <v>113648</v>
      </c>
    </row>
    <row r="4619" spans="5:6">
      <c r="E4619">
        <v>0</v>
      </c>
      <c r="F4619">
        <v>113649</v>
      </c>
    </row>
    <row r="4620" spans="5:6">
      <c r="E4620">
        <v>0</v>
      </c>
      <c r="F4620">
        <v>113650</v>
      </c>
    </row>
    <row r="4621" spans="5:6">
      <c r="E4621">
        <v>0</v>
      </c>
      <c r="F4621">
        <v>113651</v>
      </c>
    </row>
    <row r="4622" spans="5:6">
      <c r="E4622">
        <v>0</v>
      </c>
      <c r="F4622">
        <v>113652</v>
      </c>
    </row>
    <row r="4623" spans="5:6">
      <c r="E4623">
        <v>0</v>
      </c>
      <c r="F4623">
        <v>113653</v>
      </c>
    </row>
    <row r="4624" spans="5:6">
      <c r="E4624">
        <v>0</v>
      </c>
      <c r="F4624">
        <v>113654</v>
      </c>
    </row>
    <row r="4625" spans="5:6">
      <c r="E4625">
        <v>0</v>
      </c>
      <c r="F4625">
        <v>113655</v>
      </c>
    </row>
    <row r="4626" spans="5:6">
      <c r="E4626">
        <v>0</v>
      </c>
      <c r="F4626">
        <v>113656</v>
      </c>
    </row>
    <row r="4627" spans="5:6">
      <c r="E4627">
        <v>0</v>
      </c>
      <c r="F4627">
        <v>113657</v>
      </c>
    </row>
    <row r="4628" spans="5:6">
      <c r="E4628">
        <v>0</v>
      </c>
      <c r="F4628">
        <v>113658</v>
      </c>
    </row>
    <row r="4629" spans="5:6">
      <c r="E4629">
        <v>0</v>
      </c>
      <c r="F4629">
        <v>113659</v>
      </c>
    </row>
    <row r="4630" spans="5:6">
      <c r="E4630">
        <v>0</v>
      </c>
      <c r="F4630">
        <v>113660</v>
      </c>
    </row>
    <row r="4631" spans="5:6">
      <c r="E4631">
        <v>0</v>
      </c>
      <c r="F4631">
        <v>113661</v>
      </c>
    </row>
    <row r="4632" spans="5:6">
      <c r="E4632">
        <v>0</v>
      </c>
      <c r="F4632">
        <v>113662</v>
      </c>
    </row>
    <row r="4633" spans="5:6">
      <c r="E4633">
        <v>0</v>
      </c>
      <c r="F4633">
        <v>113663</v>
      </c>
    </row>
    <row r="4634" spans="5:6">
      <c r="E4634">
        <v>0</v>
      </c>
      <c r="F4634">
        <v>113664</v>
      </c>
    </row>
    <row r="4635" spans="5:6">
      <c r="E4635">
        <v>0</v>
      </c>
      <c r="F4635">
        <v>113665</v>
      </c>
    </row>
    <row r="4636" spans="5:6">
      <c r="E4636">
        <v>0</v>
      </c>
      <c r="F4636">
        <v>113666</v>
      </c>
    </row>
    <row r="4637" spans="5:6">
      <c r="E4637">
        <v>0</v>
      </c>
      <c r="F4637">
        <v>113667</v>
      </c>
    </row>
    <row r="4638" spans="5:6">
      <c r="E4638">
        <v>0</v>
      </c>
      <c r="F4638">
        <v>113668</v>
      </c>
    </row>
    <row r="4639" spans="5:6">
      <c r="E4639">
        <v>0</v>
      </c>
      <c r="F4639">
        <v>113669</v>
      </c>
    </row>
    <row r="4640" spans="5:6">
      <c r="E4640">
        <v>0</v>
      </c>
      <c r="F4640">
        <v>113670</v>
      </c>
    </row>
    <row r="4641" spans="5:6">
      <c r="E4641">
        <v>0</v>
      </c>
      <c r="F4641">
        <v>113671</v>
      </c>
    </row>
    <row r="4642" spans="5:6">
      <c r="E4642">
        <v>0</v>
      </c>
      <c r="F4642">
        <v>113672</v>
      </c>
    </row>
    <row r="4643" spans="5:6">
      <c r="E4643">
        <v>0</v>
      </c>
      <c r="F4643">
        <v>113673</v>
      </c>
    </row>
    <row r="4644" spans="5:6">
      <c r="E4644">
        <v>0</v>
      </c>
      <c r="F4644">
        <v>113674</v>
      </c>
    </row>
    <row r="4645" spans="5:6">
      <c r="E4645">
        <v>0</v>
      </c>
      <c r="F4645">
        <v>113675</v>
      </c>
    </row>
    <row r="4646" spans="5:6">
      <c r="E4646">
        <v>0</v>
      </c>
      <c r="F4646">
        <v>113676</v>
      </c>
    </row>
    <row r="4647" spans="5:6">
      <c r="E4647">
        <v>0</v>
      </c>
      <c r="F4647">
        <v>113677</v>
      </c>
    </row>
    <row r="4648" spans="5:6">
      <c r="E4648">
        <v>0</v>
      </c>
      <c r="F4648">
        <v>113678</v>
      </c>
    </row>
    <row r="4649" spans="5:6">
      <c r="E4649">
        <v>0</v>
      </c>
      <c r="F4649">
        <v>113679</v>
      </c>
    </row>
    <row r="4650" spans="5:6">
      <c r="E4650">
        <v>0</v>
      </c>
      <c r="F4650">
        <v>113680</v>
      </c>
    </row>
    <row r="4651" spans="5:6">
      <c r="E4651">
        <v>0</v>
      </c>
      <c r="F4651">
        <v>113681</v>
      </c>
    </row>
    <row r="4652" spans="5:6">
      <c r="E4652">
        <v>0</v>
      </c>
      <c r="F4652">
        <v>113682</v>
      </c>
    </row>
    <row r="4653" spans="5:6">
      <c r="E4653">
        <v>0</v>
      </c>
      <c r="F4653">
        <v>113683</v>
      </c>
    </row>
    <row r="4654" spans="5:6">
      <c r="E4654">
        <v>0</v>
      </c>
      <c r="F4654">
        <v>113684</v>
      </c>
    </row>
    <row r="4655" spans="5:6">
      <c r="E4655">
        <v>0</v>
      </c>
      <c r="F4655">
        <v>113685</v>
      </c>
    </row>
    <row r="4656" spans="5:6">
      <c r="E4656">
        <v>0</v>
      </c>
      <c r="F4656">
        <v>113686</v>
      </c>
    </row>
    <row r="4657" spans="5:6">
      <c r="E4657">
        <v>0</v>
      </c>
      <c r="F4657">
        <v>113687</v>
      </c>
    </row>
    <row r="4658" spans="5:6">
      <c r="E4658">
        <v>0</v>
      </c>
      <c r="F4658">
        <v>113688</v>
      </c>
    </row>
    <row r="4659" spans="5:6">
      <c r="E4659">
        <v>0</v>
      </c>
      <c r="F4659">
        <v>113689</v>
      </c>
    </row>
    <row r="4660" spans="5:6">
      <c r="E4660">
        <v>0</v>
      </c>
      <c r="F4660">
        <v>113690</v>
      </c>
    </row>
    <row r="4661" spans="5:6">
      <c r="E4661">
        <v>0</v>
      </c>
      <c r="F4661">
        <v>113691</v>
      </c>
    </row>
    <row r="4662" spans="5:6">
      <c r="E4662">
        <v>0</v>
      </c>
      <c r="F4662">
        <v>113692</v>
      </c>
    </row>
    <row r="4663" spans="5:6">
      <c r="E4663">
        <v>0</v>
      </c>
      <c r="F4663">
        <v>113693</v>
      </c>
    </row>
    <row r="4664" spans="5:6">
      <c r="E4664">
        <v>0</v>
      </c>
      <c r="F4664">
        <v>113694</v>
      </c>
    </row>
    <row r="4665" spans="5:6">
      <c r="E4665">
        <v>0</v>
      </c>
      <c r="F4665">
        <v>113695</v>
      </c>
    </row>
    <row r="4666" spans="5:6">
      <c r="E4666">
        <v>0</v>
      </c>
      <c r="F4666">
        <v>113696</v>
      </c>
    </row>
    <row r="4667" spans="5:6">
      <c r="E4667">
        <v>0</v>
      </c>
      <c r="F4667">
        <v>113697</v>
      </c>
    </row>
    <row r="4668" spans="5:6">
      <c r="E4668">
        <v>0</v>
      </c>
      <c r="F4668">
        <v>113698</v>
      </c>
    </row>
    <row r="4669" spans="5:6">
      <c r="E4669">
        <v>0</v>
      </c>
      <c r="F4669">
        <v>113699</v>
      </c>
    </row>
    <row r="4670" spans="5:6">
      <c r="E4670">
        <v>0</v>
      </c>
      <c r="F4670">
        <v>113700</v>
      </c>
    </row>
    <row r="4671" spans="5:6">
      <c r="E4671">
        <v>0</v>
      </c>
      <c r="F4671">
        <v>113701</v>
      </c>
    </row>
    <row r="4672" spans="5:6">
      <c r="E4672">
        <v>0</v>
      </c>
      <c r="F4672">
        <v>113702</v>
      </c>
    </row>
    <row r="4673" spans="5:6">
      <c r="E4673">
        <v>0</v>
      </c>
      <c r="F4673">
        <v>113703</v>
      </c>
    </row>
    <row r="4674" spans="5:6">
      <c r="E4674">
        <v>0</v>
      </c>
      <c r="F4674">
        <v>113704</v>
      </c>
    </row>
    <row r="4675" spans="5:6">
      <c r="E4675">
        <v>0</v>
      </c>
      <c r="F4675">
        <v>113705</v>
      </c>
    </row>
    <row r="4676" spans="5:6">
      <c r="E4676">
        <v>0</v>
      </c>
      <c r="F4676">
        <v>113706</v>
      </c>
    </row>
    <row r="4677" spans="5:6">
      <c r="E4677">
        <v>0</v>
      </c>
      <c r="F4677">
        <v>113707</v>
      </c>
    </row>
    <row r="4678" spans="5:6">
      <c r="E4678">
        <v>0</v>
      </c>
      <c r="F4678">
        <v>113708</v>
      </c>
    </row>
    <row r="4679" spans="5:6">
      <c r="E4679">
        <v>0</v>
      </c>
      <c r="F4679">
        <v>113709</v>
      </c>
    </row>
    <row r="4680" spans="5:6">
      <c r="E4680">
        <v>0</v>
      </c>
      <c r="F4680">
        <v>113710</v>
      </c>
    </row>
    <row r="4681" spans="5:6">
      <c r="E4681">
        <v>0</v>
      </c>
      <c r="F4681">
        <v>113711</v>
      </c>
    </row>
    <row r="4682" spans="5:6">
      <c r="E4682">
        <v>0</v>
      </c>
      <c r="F4682">
        <v>113712</v>
      </c>
    </row>
    <row r="4683" spans="5:6">
      <c r="E4683">
        <v>0</v>
      </c>
      <c r="F4683">
        <v>113713</v>
      </c>
    </row>
    <row r="4684" spans="5:6">
      <c r="E4684">
        <v>0</v>
      </c>
      <c r="F4684">
        <v>113714</v>
      </c>
    </row>
    <row r="4685" spans="5:6">
      <c r="E4685">
        <v>0</v>
      </c>
      <c r="F4685">
        <v>113715</v>
      </c>
    </row>
    <row r="4686" spans="5:6">
      <c r="E4686">
        <v>0</v>
      </c>
      <c r="F4686">
        <v>113716</v>
      </c>
    </row>
    <row r="4687" spans="5:6">
      <c r="E4687">
        <v>0</v>
      </c>
      <c r="F4687">
        <v>113717</v>
      </c>
    </row>
    <row r="4688" spans="5:6">
      <c r="E4688">
        <v>0</v>
      </c>
      <c r="F4688">
        <v>113718</v>
      </c>
    </row>
    <row r="4689" spans="5:6">
      <c r="E4689">
        <v>0</v>
      </c>
      <c r="F4689">
        <v>113719</v>
      </c>
    </row>
    <row r="4690" spans="5:6">
      <c r="E4690">
        <v>0</v>
      </c>
      <c r="F4690">
        <v>113720</v>
      </c>
    </row>
    <row r="4691" spans="5:6">
      <c r="E4691">
        <v>0</v>
      </c>
      <c r="F4691">
        <v>113721</v>
      </c>
    </row>
    <row r="4692" spans="5:6">
      <c r="E4692">
        <v>0</v>
      </c>
      <c r="F4692">
        <v>113722</v>
      </c>
    </row>
    <row r="4693" spans="5:6">
      <c r="E4693">
        <v>0</v>
      </c>
      <c r="F4693">
        <v>113723</v>
      </c>
    </row>
    <row r="4694" spans="5:6">
      <c r="E4694">
        <v>0</v>
      </c>
      <c r="F4694">
        <v>113724</v>
      </c>
    </row>
    <row r="4695" spans="5:6">
      <c r="E4695">
        <v>0</v>
      </c>
      <c r="F4695">
        <v>113725</v>
      </c>
    </row>
    <row r="4696" spans="5:6">
      <c r="E4696">
        <v>-2598042.2999999998</v>
      </c>
      <c r="F4696">
        <v>113726</v>
      </c>
    </row>
    <row r="4697" spans="5:6">
      <c r="E4697">
        <v>-3803489.87</v>
      </c>
      <c r="F4697">
        <v>113727</v>
      </c>
    </row>
    <row r="4698" spans="5:6">
      <c r="E4698">
        <v>-1694002.03</v>
      </c>
      <c r="F4698">
        <v>113728</v>
      </c>
    </row>
    <row r="4699" spans="5:6">
      <c r="E4699">
        <v>-4413267.4400000004</v>
      </c>
      <c r="F4699">
        <v>113729</v>
      </c>
    </row>
    <row r="4700" spans="5:6">
      <c r="E4700">
        <v>-12993524.710000001</v>
      </c>
      <c r="F4700">
        <v>113730</v>
      </c>
    </row>
    <row r="4701" spans="5:6">
      <c r="E4701">
        <v>-6826846.7300000004</v>
      </c>
      <c r="F4701">
        <v>113731</v>
      </c>
    </row>
    <row r="4702" spans="5:6">
      <c r="E4702">
        <v>-40136799.759999998</v>
      </c>
      <c r="F4702">
        <v>113732</v>
      </c>
    </row>
    <row r="4703" spans="5:6">
      <c r="E4703">
        <v>0</v>
      </c>
      <c r="F4703">
        <v>113733</v>
      </c>
    </row>
    <row r="4704" spans="5:6">
      <c r="E4704">
        <v>-521795.36</v>
      </c>
      <c r="F4704">
        <v>113734</v>
      </c>
    </row>
    <row r="4705" spans="5:6">
      <c r="E4705">
        <v>0</v>
      </c>
      <c r="F4705">
        <v>113735</v>
      </c>
    </row>
    <row r="4706" spans="5:6">
      <c r="E4706">
        <v>0</v>
      </c>
      <c r="F4706">
        <v>113736</v>
      </c>
    </row>
    <row r="4707" spans="5:6">
      <c r="E4707">
        <v>0</v>
      </c>
      <c r="F4707">
        <v>113737</v>
      </c>
    </row>
    <row r="4708" spans="5:6">
      <c r="E4708">
        <v>0</v>
      </c>
      <c r="F4708">
        <v>113738</v>
      </c>
    </row>
    <row r="4709" spans="5:6">
      <c r="E4709">
        <v>0</v>
      </c>
      <c r="F4709">
        <v>113739</v>
      </c>
    </row>
    <row r="4710" spans="5:6">
      <c r="E4710">
        <v>0</v>
      </c>
      <c r="F4710">
        <v>113740</v>
      </c>
    </row>
    <row r="4711" spans="5:6">
      <c r="E4711">
        <v>0</v>
      </c>
      <c r="F4711">
        <v>113741</v>
      </c>
    </row>
    <row r="4712" spans="5:6">
      <c r="E4712">
        <v>0</v>
      </c>
      <c r="F4712">
        <v>113742</v>
      </c>
    </row>
    <row r="4713" spans="5:6">
      <c r="E4713">
        <v>0</v>
      </c>
      <c r="F4713">
        <v>113743</v>
      </c>
    </row>
    <row r="4714" spans="5:6">
      <c r="E4714">
        <v>0</v>
      </c>
      <c r="F4714">
        <v>113744</v>
      </c>
    </row>
    <row r="4715" spans="5:6">
      <c r="E4715">
        <v>0</v>
      </c>
      <c r="F4715">
        <v>113745</v>
      </c>
    </row>
    <row r="4716" spans="5:6">
      <c r="E4716">
        <v>0</v>
      </c>
      <c r="F4716">
        <v>113746</v>
      </c>
    </row>
    <row r="4717" spans="5:6">
      <c r="E4717">
        <v>0</v>
      </c>
      <c r="F4717">
        <v>113747</v>
      </c>
    </row>
    <row r="4718" spans="5:6">
      <c r="E4718">
        <v>0</v>
      </c>
      <c r="F4718">
        <v>113748</v>
      </c>
    </row>
    <row r="4719" spans="5:6">
      <c r="E4719">
        <v>0</v>
      </c>
      <c r="F4719">
        <v>113749</v>
      </c>
    </row>
    <row r="4720" spans="5:6">
      <c r="E4720">
        <v>0</v>
      </c>
      <c r="F4720">
        <v>113750</v>
      </c>
    </row>
    <row r="4721" spans="5:6">
      <c r="E4721">
        <v>0</v>
      </c>
      <c r="F4721">
        <v>113751</v>
      </c>
    </row>
    <row r="4722" spans="5:6">
      <c r="E4722">
        <v>0</v>
      </c>
      <c r="F4722">
        <v>113752</v>
      </c>
    </row>
    <row r="4723" spans="5:6">
      <c r="E4723">
        <v>0</v>
      </c>
      <c r="F4723">
        <v>113753</v>
      </c>
    </row>
    <row r="4724" spans="5:6">
      <c r="E4724">
        <v>0</v>
      </c>
      <c r="F4724">
        <v>113754</v>
      </c>
    </row>
    <row r="4725" spans="5:6">
      <c r="E4725">
        <v>0</v>
      </c>
      <c r="F4725">
        <v>113755</v>
      </c>
    </row>
    <row r="4726" spans="5:6">
      <c r="E4726">
        <v>0</v>
      </c>
      <c r="F4726">
        <v>113756</v>
      </c>
    </row>
    <row r="4727" spans="5:6">
      <c r="E4727">
        <v>0</v>
      </c>
      <c r="F4727">
        <v>113757</v>
      </c>
    </row>
    <row r="4728" spans="5:6">
      <c r="E4728">
        <v>0</v>
      </c>
      <c r="F4728">
        <v>113758</v>
      </c>
    </row>
    <row r="4729" spans="5:6">
      <c r="E4729">
        <v>0</v>
      </c>
      <c r="F4729">
        <v>113759</v>
      </c>
    </row>
    <row r="4730" spans="5:6">
      <c r="E4730">
        <v>0</v>
      </c>
      <c r="F4730">
        <v>113760</v>
      </c>
    </row>
    <row r="4731" spans="5:6">
      <c r="E4731">
        <v>0</v>
      </c>
      <c r="F4731">
        <v>113761</v>
      </c>
    </row>
    <row r="4732" spans="5:6">
      <c r="E4732">
        <v>0</v>
      </c>
      <c r="F4732">
        <v>113762</v>
      </c>
    </row>
    <row r="4733" spans="5:6">
      <c r="E4733">
        <v>0</v>
      </c>
      <c r="F4733">
        <v>113763</v>
      </c>
    </row>
    <row r="4734" spans="5:6">
      <c r="E4734">
        <v>0</v>
      </c>
      <c r="F4734">
        <v>113764</v>
      </c>
    </row>
    <row r="4735" spans="5:6">
      <c r="E4735">
        <v>0</v>
      </c>
      <c r="F4735">
        <v>113765</v>
      </c>
    </row>
    <row r="4736" spans="5:6">
      <c r="E4736">
        <v>0</v>
      </c>
      <c r="F4736">
        <v>113766</v>
      </c>
    </row>
    <row r="4737" spans="5:6">
      <c r="E4737">
        <v>0</v>
      </c>
      <c r="F4737">
        <v>113767</v>
      </c>
    </row>
    <row r="4738" spans="5:6">
      <c r="E4738">
        <v>0</v>
      </c>
      <c r="F4738">
        <v>113768</v>
      </c>
    </row>
    <row r="4739" spans="5:6">
      <c r="E4739">
        <v>0</v>
      </c>
      <c r="F4739">
        <v>113769</v>
      </c>
    </row>
    <row r="4740" spans="5:6">
      <c r="E4740">
        <v>0</v>
      </c>
      <c r="F4740">
        <v>113770</v>
      </c>
    </row>
    <row r="4741" spans="5:6">
      <c r="E4741">
        <v>0</v>
      </c>
      <c r="F4741">
        <v>113771</v>
      </c>
    </row>
    <row r="4742" spans="5:6">
      <c r="E4742">
        <v>0</v>
      </c>
      <c r="F4742">
        <v>113772</v>
      </c>
    </row>
    <row r="4743" spans="5:6">
      <c r="E4743">
        <v>0</v>
      </c>
      <c r="F4743">
        <v>113773</v>
      </c>
    </row>
    <row r="4744" spans="5:6">
      <c r="E4744">
        <v>0</v>
      </c>
      <c r="F4744">
        <v>113774</v>
      </c>
    </row>
    <row r="4745" spans="5:6">
      <c r="E4745">
        <v>0</v>
      </c>
      <c r="F4745">
        <v>113775</v>
      </c>
    </row>
    <row r="4746" spans="5:6">
      <c r="E4746">
        <v>0</v>
      </c>
      <c r="F4746">
        <v>113776</v>
      </c>
    </row>
    <row r="4747" spans="5:6">
      <c r="E4747">
        <v>0</v>
      </c>
      <c r="F4747">
        <v>113777</v>
      </c>
    </row>
    <row r="4748" spans="5:6">
      <c r="E4748">
        <v>0</v>
      </c>
      <c r="F4748">
        <v>113778</v>
      </c>
    </row>
    <row r="4749" spans="5:6">
      <c r="E4749">
        <v>0</v>
      </c>
      <c r="F4749">
        <v>113779</v>
      </c>
    </row>
    <row r="4750" spans="5:6">
      <c r="E4750">
        <v>0</v>
      </c>
      <c r="F4750">
        <v>113780</v>
      </c>
    </row>
    <row r="4751" spans="5:6">
      <c r="E4751">
        <v>0</v>
      </c>
      <c r="F4751">
        <v>113781</v>
      </c>
    </row>
    <row r="4752" spans="5:6">
      <c r="E4752">
        <v>0</v>
      </c>
      <c r="F4752">
        <v>113782</v>
      </c>
    </row>
    <row r="4753" spans="5:6">
      <c r="E4753">
        <v>-6519573.0800000001</v>
      </c>
      <c r="F4753">
        <v>113783</v>
      </c>
    </row>
    <row r="4754" spans="5:6">
      <c r="E4754">
        <v>-4187279.9</v>
      </c>
      <c r="F4754">
        <v>113784</v>
      </c>
    </row>
    <row r="4755" spans="5:6">
      <c r="E4755">
        <v>-11296254.210000001</v>
      </c>
      <c r="F4755">
        <v>113785</v>
      </c>
    </row>
    <row r="4756" spans="5:6">
      <c r="E4756">
        <v>0</v>
      </c>
      <c r="F4756">
        <v>113786</v>
      </c>
    </row>
    <row r="4757" spans="5:6">
      <c r="E4757">
        <v>0</v>
      </c>
      <c r="F4757">
        <v>113787</v>
      </c>
    </row>
    <row r="4758" spans="5:6">
      <c r="E4758">
        <v>0</v>
      </c>
      <c r="F4758">
        <v>113788</v>
      </c>
    </row>
    <row r="4759" spans="5:6">
      <c r="E4759">
        <v>0</v>
      </c>
      <c r="F4759">
        <v>113789</v>
      </c>
    </row>
    <row r="4760" spans="5:6">
      <c r="E4760">
        <v>0</v>
      </c>
      <c r="F4760">
        <v>113790</v>
      </c>
    </row>
    <row r="4761" spans="5:6">
      <c r="E4761">
        <v>0</v>
      </c>
      <c r="F4761">
        <v>113791</v>
      </c>
    </row>
    <row r="4762" spans="5:6">
      <c r="E4762">
        <v>0</v>
      </c>
      <c r="F4762">
        <v>113792</v>
      </c>
    </row>
    <row r="4763" spans="5:6">
      <c r="E4763">
        <v>0</v>
      </c>
      <c r="F4763">
        <v>113793</v>
      </c>
    </row>
    <row r="4764" spans="5:6">
      <c r="E4764">
        <v>0</v>
      </c>
      <c r="F4764">
        <v>113794</v>
      </c>
    </row>
    <row r="4765" spans="5:6">
      <c r="E4765">
        <v>0</v>
      </c>
      <c r="F4765">
        <v>113795</v>
      </c>
    </row>
    <row r="4766" spans="5:6">
      <c r="E4766">
        <v>0</v>
      </c>
      <c r="F4766">
        <v>113796</v>
      </c>
    </row>
    <row r="4767" spans="5:6">
      <c r="E4767">
        <v>0</v>
      </c>
      <c r="F4767">
        <v>113797</v>
      </c>
    </row>
    <row r="4768" spans="5:6">
      <c r="E4768">
        <v>0</v>
      </c>
      <c r="F4768">
        <v>113798</v>
      </c>
    </row>
    <row r="4769" spans="5:6">
      <c r="E4769">
        <v>0</v>
      </c>
      <c r="F4769">
        <v>113799</v>
      </c>
    </row>
    <row r="4770" spans="5:6">
      <c r="E4770">
        <v>0</v>
      </c>
      <c r="F4770">
        <v>113800</v>
      </c>
    </row>
    <row r="4771" spans="5:6">
      <c r="E4771">
        <v>0</v>
      </c>
      <c r="F4771">
        <v>113801</v>
      </c>
    </row>
    <row r="4772" spans="5:6">
      <c r="E4772">
        <v>0</v>
      </c>
      <c r="F4772">
        <v>113802</v>
      </c>
    </row>
    <row r="4773" spans="5:6">
      <c r="E4773">
        <v>0</v>
      </c>
      <c r="F4773">
        <v>113803</v>
      </c>
    </row>
    <row r="4774" spans="5:6">
      <c r="E4774">
        <v>0</v>
      </c>
      <c r="F4774">
        <v>113804</v>
      </c>
    </row>
    <row r="4775" spans="5:6">
      <c r="E4775">
        <v>0</v>
      </c>
      <c r="F4775">
        <v>113805</v>
      </c>
    </row>
    <row r="4776" spans="5:6">
      <c r="E4776">
        <v>0</v>
      </c>
      <c r="F4776">
        <v>113806</v>
      </c>
    </row>
    <row r="4777" spans="5:6">
      <c r="E4777">
        <v>0</v>
      </c>
      <c r="F4777">
        <v>113807</v>
      </c>
    </row>
    <row r="4778" spans="5:6">
      <c r="E4778">
        <v>0</v>
      </c>
      <c r="F4778">
        <v>113808</v>
      </c>
    </row>
    <row r="4779" spans="5:6">
      <c r="E4779">
        <v>0</v>
      </c>
      <c r="F4779">
        <v>113809</v>
      </c>
    </row>
    <row r="4780" spans="5:6">
      <c r="E4780">
        <v>0</v>
      </c>
      <c r="F4780">
        <v>113810</v>
      </c>
    </row>
    <row r="4781" spans="5:6">
      <c r="E4781">
        <v>0</v>
      </c>
      <c r="F4781">
        <v>113811</v>
      </c>
    </row>
    <row r="4782" spans="5:6">
      <c r="E4782">
        <v>0</v>
      </c>
      <c r="F4782">
        <v>113812</v>
      </c>
    </row>
    <row r="4783" spans="5:6">
      <c r="E4783">
        <v>0</v>
      </c>
      <c r="F4783">
        <v>113813</v>
      </c>
    </row>
    <row r="4784" spans="5:6">
      <c r="E4784">
        <v>0</v>
      </c>
      <c r="F4784">
        <v>113814</v>
      </c>
    </row>
    <row r="4785" spans="5:6">
      <c r="E4785">
        <v>0</v>
      </c>
      <c r="F4785">
        <v>113815</v>
      </c>
    </row>
    <row r="4786" spans="5:6">
      <c r="E4786">
        <v>0</v>
      </c>
      <c r="F4786">
        <v>113816</v>
      </c>
    </row>
    <row r="4787" spans="5:6">
      <c r="E4787">
        <v>0</v>
      </c>
      <c r="F4787">
        <v>113817</v>
      </c>
    </row>
    <row r="4788" spans="5:6">
      <c r="E4788">
        <v>0</v>
      </c>
      <c r="F4788">
        <v>113818</v>
      </c>
    </row>
    <row r="4789" spans="5:6">
      <c r="E4789">
        <v>0</v>
      </c>
      <c r="F4789">
        <v>113819</v>
      </c>
    </row>
    <row r="4790" spans="5:6">
      <c r="E4790">
        <v>0</v>
      </c>
      <c r="F4790">
        <v>113820</v>
      </c>
    </row>
    <row r="4791" spans="5:6">
      <c r="E4791">
        <v>0</v>
      </c>
      <c r="F4791">
        <v>113821</v>
      </c>
    </row>
    <row r="4792" spans="5:6">
      <c r="E4792">
        <v>0</v>
      </c>
      <c r="F4792">
        <v>113822</v>
      </c>
    </row>
    <row r="4793" spans="5:6">
      <c r="E4793">
        <v>0</v>
      </c>
      <c r="F4793">
        <v>113823</v>
      </c>
    </row>
    <row r="4794" spans="5:6">
      <c r="E4794">
        <v>0</v>
      </c>
      <c r="F4794">
        <v>113824</v>
      </c>
    </row>
    <row r="4795" spans="5:6">
      <c r="E4795">
        <v>0</v>
      </c>
      <c r="F4795">
        <v>113825</v>
      </c>
    </row>
    <row r="4796" spans="5:6">
      <c r="E4796">
        <v>0</v>
      </c>
      <c r="F4796">
        <v>113826</v>
      </c>
    </row>
    <row r="4797" spans="5:6">
      <c r="E4797">
        <v>0</v>
      </c>
      <c r="F4797">
        <v>113827</v>
      </c>
    </row>
    <row r="4798" spans="5:6">
      <c r="E4798">
        <v>0</v>
      </c>
      <c r="F4798">
        <v>113828</v>
      </c>
    </row>
    <row r="4799" spans="5:6">
      <c r="E4799">
        <v>0</v>
      </c>
      <c r="F4799">
        <v>113829</v>
      </c>
    </row>
    <row r="4800" spans="5:6">
      <c r="E4800">
        <v>0</v>
      </c>
      <c r="F4800">
        <v>113830</v>
      </c>
    </row>
    <row r="4801" spans="5:6">
      <c r="E4801">
        <v>0</v>
      </c>
      <c r="F4801">
        <v>113831</v>
      </c>
    </row>
    <row r="4802" spans="5:6">
      <c r="E4802">
        <v>0</v>
      </c>
      <c r="F4802">
        <v>113832</v>
      </c>
    </row>
    <row r="4803" spans="5:6">
      <c r="E4803">
        <v>0</v>
      </c>
      <c r="F4803">
        <v>113833</v>
      </c>
    </row>
    <row r="4804" spans="5:6">
      <c r="E4804">
        <v>0</v>
      </c>
      <c r="F4804">
        <v>113834</v>
      </c>
    </row>
    <row r="4805" spans="5:6">
      <c r="E4805">
        <v>0</v>
      </c>
      <c r="F4805">
        <v>113835</v>
      </c>
    </row>
    <row r="4806" spans="5:6">
      <c r="E4806">
        <v>0</v>
      </c>
      <c r="F4806">
        <v>113836</v>
      </c>
    </row>
    <row r="4807" spans="5:6">
      <c r="E4807">
        <v>0</v>
      </c>
      <c r="F4807">
        <v>113837</v>
      </c>
    </row>
    <row r="4808" spans="5:6">
      <c r="E4808">
        <v>0</v>
      </c>
      <c r="F4808">
        <v>113838</v>
      </c>
    </row>
    <row r="4809" spans="5:6">
      <c r="E4809">
        <v>0</v>
      </c>
      <c r="F4809">
        <v>113839</v>
      </c>
    </row>
    <row r="4810" spans="5:6">
      <c r="E4810">
        <v>0</v>
      </c>
      <c r="F4810">
        <v>113840</v>
      </c>
    </row>
    <row r="4811" spans="5:6">
      <c r="E4811">
        <v>0</v>
      </c>
      <c r="F4811">
        <v>113841</v>
      </c>
    </row>
    <row r="4812" spans="5:6">
      <c r="E4812">
        <v>0</v>
      </c>
      <c r="F4812">
        <v>113842</v>
      </c>
    </row>
    <row r="4813" spans="5:6">
      <c r="E4813">
        <v>0</v>
      </c>
      <c r="F4813">
        <v>113843</v>
      </c>
    </row>
    <row r="4814" spans="5:6">
      <c r="E4814">
        <v>0</v>
      </c>
      <c r="F4814">
        <v>113844</v>
      </c>
    </row>
    <row r="4815" spans="5:6">
      <c r="E4815">
        <v>0</v>
      </c>
      <c r="F4815">
        <v>113845</v>
      </c>
    </row>
    <row r="4816" spans="5:6">
      <c r="E4816">
        <v>0</v>
      </c>
      <c r="F4816">
        <v>113846</v>
      </c>
    </row>
    <row r="4817" spans="5:6">
      <c r="E4817">
        <v>0</v>
      </c>
      <c r="F4817">
        <v>113847</v>
      </c>
    </row>
    <row r="4818" spans="5:6">
      <c r="E4818">
        <v>0</v>
      </c>
      <c r="F4818">
        <v>113848</v>
      </c>
    </row>
    <row r="4819" spans="5:6">
      <c r="E4819">
        <v>0</v>
      </c>
      <c r="F4819">
        <v>113849</v>
      </c>
    </row>
    <row r="4820" spans="5:6">
      <c r="E4820">
        <v>0</v>
      </c>
      <c r="F4820">
        <v>113850</v>
      </c>
    </row>
    <row r="4821" spans="5:6">
      <c r="E4821">
        <v>0</v>
      </c>
      <c r="F4821">
        <v>113851</v>
      </c>
    </row>
    <row r="4822" spans="5:6">
      <c r="E4822">
        <v>0</v>
      </c>
      <c r="F4822">
        <v>113852</v>
      </c>
    </row>
    <row r="4823" spans="5:6">
      <c r="E4823">
        <v>0</v>
      </c>
      <c r="F4823">
        <v>113853</v>
      </c>
    </row>
    <row r="4824" spans="5:6">
      <c r="E4824">
        <v>0</v>
      </c>
      <c r="F4824">
        <v>113854</v>
      </c>
    </row>
    <row r="4825" spans="5:6">
      <c r="E4825">
        <v>0</v>
      </c>
      <c r="F4825">
        <v>113855</v>
      </c>
    </row>
    <row r="4826" spans="5:6">
      <c r="E4826">
        <v>0</v>
      </c>
      <c r="F4826">
        <v>113856</v>
      </c>
    </row>
    <row r="4827" spans="5:6">
      <c r="E4827">
        <v>0</v>
      </c>
      <c r="F4827">
        <v>113857</v>
      </c>
    </row>
    <row r="4828" spans="5:6">
      <c r="E4828">
        <v>0</v>
      </c>
      <c r="F4828">
        <v>113858</v>
      </c>
    </row>
    <row r="4829" spans="5:6">
      <c r="E4829">
        <v>0</v>
      </c>
      <c r="F4829">
        <v>113859</v>
      </c>
    </row>
    <row r="4830" spans="5:6">
      <c r="E4830">
        <v>0</v>
      </c>
      <c r="F4830">
        <v>113860</v>
      </c>
    </row>
    <row r="4831" spans="5:6">
      <c r="E4831">
        <v>0</v>
      </c>
      <c r="F4831">
        <v>113861</v>
      </c>
    </row>
    <row r="4832" spans="5:6">
      <c r="E4832">
        <v>0</v>
      </c>
      <c r="F4832">
        <v>113862</v>
      </c>
    </row>
    <row r="4833" spans="5:6">
      <c r="E4833">
        <v>0</v>
      </c>
      <c r="F4833">
        <v>113863</v>
      </c>
    </row>
    <row r="4834" spans="5:6">
      <c r="E4834">
        <v>0</v>
      </c>
      <c r="F4834">
        <v>113864</v>
      </c>
    </row>
    <row r="4835" spans="5:6">
      <c r="E4835">
        <v>0</v>
      </c>
      <c r="F4835">
        <v>113865</v>
      </c>
    </row>
    <row r="4836" spans="5:6">
      <c r="E4836">
        <v>0</v>
      </c>
      <c r="F4836">
        <v>113866</v>
      </c>
    </row>
    <row r="4837" spans="5:6">
      <c r="E4837">
        <v>0</v>
      </c>
      <c r="F4837">
        <v>113867</v>
      </c>
    </row>
    <row r="4838" spans="5:6">
      <c r="E4838">
        <v>0</v>
      </c>
      <c r="F4838">
        <v>113868</v>
      </c>
    </row>
    <row r="4839" spans="5:6">
      <c r="E4839">
        <v>0</v>
      </c>
      <c r="F4839">
        <v>113869</v>
      </c>
    </row>
    <row r="4840" spans="5:6">
      <c r="E4840">
        <v>0</v>
      </c>
      <c r="F4840">
        <v>113870</v>
      </c>
    </row>
    <row r="4841" spans="5:6">
      <c r="E4841">
        <v>0</v>
      </c>
      <c r="F4841">
        <v>113871</v>
      </c>
    </row>
    <row r="4842" spans="5:6">
      <c r="E4842">
        <v>0</v>
      </c>
      <c r="F4842">
        <v>113872</v>
      </c>
    </row>
    <row r="4843" spans="5:6">
      <c r="E4843">
        <v>-53962.92</v>
      </c>
      <c r="F4843">
        <v>113873</v>
      </c>
    </row>
    <row r="4844" spans="5:6">
      <c r="E4844">
        <v>-6536.08</v>
      </c>
      <c r="F4844">
        <v>113874</v>
      </c>
    </row>
    <row r="4845" spans="5:6">
      <c r="E4845">
        <v>-28114.02</v>
      </c>
      <c r="F4845">
        <v>113875</v>
      </c>
    </row>
    <row r="4846" spans="5:6">
      <c r="E4846">
        <v>0</v>
      </c>
      <c r="F4846">
        <v>113876</v>
      </c>
    </row>
    <row r="4847" spans="5:6">
      <c r="E4847">
        <v>0</v>
      </c>
      <c r="F4847">
        <v>113877</v>
      </c>
    </row>
    <row r="4848" spans="5:6">
      <c r="E4848">
        <v>0</v>
      </c>
      <c r="F4848">
        <v>113878</v>
      </c>
    </row>
    <row r="4849" spans="5:6">
      <c r="E4849">
        <v>0</v>
      </c>
      <c r="F4849">
        <v>113879</v>
      </c>
    </row>
    <row r="4850" spans="5:6">
      <c r="E4850">
        <v>-91989.32</v>
      </c>
      <c r="F4850">
        <v>113880</v>
      </c>
    </row>
    <row r="4851" spans="5:6">
      <c r="E4851">
        <v>0</v>
      </c>
      <c r="F4851">
        <v>113881</v>
      </c>
    </row>
    <row r="4852" spans="5:6">
      <c r="E4852">
        <v>0</v>
      </c>
      <c r="F4852">
        <v>113882</v>
      </c>
    </row>
    <row r="4853" spans="5:6">
      <c r="E4853">
        <v>0</v>
      </c>
      <c r="F4853">
        <v>113883</v>
      </c>
    </row>
    <row r="4854" spans="5:6">
      <c r="E4854">
        <v>0</v>
      </c>
      <c r="F4854">
        <v>113884</v>
      </c>
    </row>
    <row r="4855" spans="5:6">
      <c r="E4855">
        <v>0</v>
      </c>
      <c r="F4855">
        <v>113885</v>
      </c>
    </row>
    <row r="4856" spans="5:6">
      <c r="E4856">
        <v>0</v>
      </c>
      <c r="F4856">
        <v>113886</v>
      </c>
    </row>
    <row r="4857" spans="5:6">
      <c r="E4857">
        <v>0</v>
      </c>
      <c r="F4857">
        <v>113887</v>
      </c>
    </row>
    <row r="4858" spans="5:6">
      <c r="E4858">
        <v>0</v>
      </c>
      <c r="F4858">
        <v>113888</v>
      </c>
    </row>
    <row r="4859" spans="5:6">
      <c r="E4859">
        <v>0</v>
      </c>
      <c r="F4859">
        <v>113889</v>
      </c>
    </row>
    <row r="4860" spans="5:6">
      <c r="E4860">
        <v>0</v>
      </c>
      <c r="F4860">
        <v>113890</v>
      </c>
    </row>
    <row r="4861" spans="5:6">
      <c r="E4861">
        <v>0</v>
      </c>
      <c r="F4861">
        <v>113891</v>
      </c>
    </row>
    <row r="4862" spans="5:6">
      <c r="E4862">
        <v>0</v>
      </c>
      <c r="F4862">
        <v>113892</v>
      </c>
    </row>
    <row r="4863" spans="5:6">
      <c r="E4863">
        <v>0</v>
      </c>
      <c r="F4863">
        <v>113893</v>
      </c>
    </row>
    <row r="4864" spans="5:6">
      <c r="E4864">
        <v>0</v>
      </c>
      <c r="F4864">
        <v>113894</v>
      </c>
    </row>
    <row r="4865" spans="5:6">
      <c r="E4865">
        <v>0</v>
      </c>
      <c r="F4865">
        <v>113895</v>
      </c>
    </row>
    <row r="4866" spans="5:6">
      <c r="E4866">
        <v>0</v>
      </c>
      <c r="F4866">
        <v>113896</v>
      </c>
    </row>
    <row r="4867" spans="5:6">
      <c r="E4867">
        <v>0</v>
      </c>
      <c r="F4867">
        <v>113897</v>
      </c>
    </row>
    <row r="4868" spans="5:6">
      <c r="E4868">
        <v>0</v>
      </c>
      <c r="F4868">
        <v>113898</v>
      </c>
    </row>
    <row r="4869" spans="5:6">
      <c r="E4869">
        <v>0</v>
      </c>
      <c r="F4869">
        <v>113899</v>
      </c>
    </row>
    <row r="4870" spans="5:6">
      <c r="E4870">
        <v>0</v>
      </c>
      <c r="F4870">
        <v>113900</v>
      </c>
    </row>
    <row r="4871" spans="5:6">
      <c r="E4871">
        <v>0</v>
      </c>
      <c r="F4871">
        <v>113901</v>
      </c>
    </row>
    <row r="4872" spans="5:6">
      <c r="E4872">
        <v>0</v>
      </c>
      <c r="F4872">
        <v>113902</v>
      </c>
    </row>
    <row r="4873" spans="5:6">
      <c r="E4873">
        <v>0</v>
      </c>
      <c r="F4873">
        <v>113903</v>
      </c>
    </row>
    <row r="4874" spans="5:6">
      <c r="E4874">
        <v>0</v>
      </c>
      <c r="F4874">
        <v>113904</v>
      </c>
    </row>
    <row r="4875" spans="5:6">
      <c r="E4875">
        <v>0</v>
      </c>
      <c r="F4875">
        <v>113905</v>
      </c>
    </row>
    <row r="4876" spans="5:6">
      <c r="E4876">
        <v>0</v>
      </c>
      <c r="F4876">
        <v>113906</v>
      </c>
    </row>
    <row r="4877" spans="5:6">
      <c r="E4877">
        <v>0</v>
      </c>
      <c r="F4877">
        <v>113907</v>
      </c>
    </row>
    <row r="4878" spans="5:6">
      <c r="E4878">
        <v>0</v>
      </c>
      <c r="F4878">
        <v>113908</v>
      </c>
    </row>
    <row r="4879" spans="5:6">
      <c r="E4879">
        <v>0</v>
      </c>
      <c r="F4879">
        <v>113909</v>
      </c>
    </row>
    <row r="4880" spans="5:6">
      <c r="E4880">
        <v>0</v>
      </c>
      <c r="F4880">
        <v>113910</v>
      </c>
    </row>
    <row r="4881" spans="5:6">
      <c r="E4881">
        <v>0</v>
      </c>
      <c r="F4881">
        <v>113911</v>
      </c>
    </row>
    <row r="4882" spans="5:6">
      <c r="E4882">
        <v>0</v>
      </c>
      <c r="F4882">
        <v>113912</v>
      </c>
    </row>
    <row r="4883" spans="5:6">
      <c r="E4883">
        <v>0</v>
      </c>
      <c r="F4883">
        <v>113913</v>
      </c>
    </row>
    <row r="4884" spans="5:6">
      <c r="E4884">
        <v>0</v>
      </c>
      <c r="F4884">
        <v>113914</v>
      </c>
    </row>
    <row r="4885" spans="5:6">
      <c r="E4885">
        <v>0</v>
      </c>
      <c r="F4885">
        <v>113915</v>
      </c>
    </row>
    <row r="4886" spans="5:6">
      <c r="E4886">
        <v>0</v>
      </c>
      <c r="F4886">
        <v>113916</v>
      </c>
    </row>
    <row r="4887" spans="5:6">
      <c r="E4887">
        <v>0</v>
      </c>
      <c r="F4887">
        <v>113917</v>
      </c>
    </row>
    <row r="4888" spans="5:6">
      <c r="E4888">
        <v>0</v>
      </c>
      <c r="F4888">
        <v>113918</v>
      </c>
    </row>
    <row r="4889" spans="5:6">
      <c r="E4889">
        <v>0</v>
      </c>
      <c r="F4889">
        <v>113919</v>
      </c>
    </row>
    <row r="4890" spans="5:6">
      <c r="E4890">
        <v>0</v>
      </c>
      <c r="F4890">
        <v>113920</v>
      </c>
    </row>
    <row r="4891" spans="5:6">
      <c r="E4891">
        <v>0</v>
      </c>
      <c r="F4891">
        <v>113921</v>
      </c>
    </row>
    <row r="4892" spans="5:6">
      <c r="E4892">
        <v>0</v>
      </c>
      <c r="F4892">
        <v>113922</v>
      </c>
    </row>
    <row r="4893" spans="5:6">
      <c r="E4893">
        <v>0</v>
      </c>
      <c r="F4893">
        <v>113923</v>
      </c>
    </row>
    <row r="4894" spans="5:6">
      <c r="E4894">
        <v>0</v>
      </c>
      <c r="F4894">
        <v>113924</v>
      </c>
    </row>
    <row r="4895" spans="5:6">
      <c r="E4895">
        <v>0</v>
      </c>
      <c r="F4895">
        <v>113925</v>
      </c>
    </row>
    <row r="4896" spans="5:6">
      <c r="E4896">
        <v>0</v>
      </c>
      <c r="F4896">
        <v>113926</v>
      </c>
    </row>
    <row r="4897" spans="5:6">
      <c r="E4897">
        <v>0</v>
      </c>
      <c r="F4897">
        <v>113927</v>
      </c>
    </row>
    <row r="4898" spans="5:6">
      <c r="E4898">
        <v>0</v>
      </c>
      <c r="F4898">
        <v>113928</v>
      </c>
    </row>
    <row r="4899" spans="5:6">
      <c r="E4899">
        <v>0</v>
      </c>
      <c r="F4899">
        <v>113929</v>
      </c>
    </row>
    <row r="4900" spans="5:6">
      <c r="E4900">
        <v>0</v>
      </c>
      <c r="F4900">
        <v>113930</v>
      </c>
    </row>
    <row r="4901" spans="5:6">
      <c r="E4901">
        <v>0</v>
      </c>
      <c r="F4901">
        <v>113931</v>
      </c>
    </row>
    <row r="4902" spans="5:6">
      <c r="E4902">
        <v>0</v>
      </c>
      <c r="F4902">
        <v>113932</v>
      </c>
    </row>
    <row r="4903" spans="5:6">
      <c r="E4903">
        <v>0</v>
      </c>
      <c r="F4903">
        <v>113933</v>
      </c>
    </row>
    <row r="4904" spans="5:6">
      <c r="E4904">
        <v>0</v>
      </c>
      <c r="F4904">
        <v>113934</v>
      </c>
    </row>
    <row r="4905" spans="5:6">
      <c r="E4905">
        <v>0</v>
      </c>
      <c r="F4905">
        <v>113935</v>
      </c>
    </row>
    <row r="4906" spans="5:6">
      <c r="E4906">
        <v>0</v>
      </c>
      <c r="F4906">
        <v>113936</v>
      </c>
    </row>
    <row r="4907" spans="5:6">
      <c r="E4907">
        <v>0</v>
      </c>
      <c r="F4907">
        <v>113937</v>
      </c>
    </row>
    <row r="4908" spans="5:6">
      <c r="E4908">
        <v>0</v>
      </c>
      <c r="F4908">
        <v>113938</v>
      </c>
    </row>
    <row r="4909" spans="5:6">
      <c r="E4909">
        <v>0</v>
      </c>
      <c r="F4909">
        <v>113939</v>
      </c>
    </row>
    <row r="4910" spans="5:6">
      <c r="E4910">
        <v>0</v>
      </c>
      <c r="F4910">
        <v>113940</v>
      </c>
    </row>
    <row r="4911" spans="5:6">
      <c r="E4911">
        <v>0</v>
      </c>
      <c r="F4911">
        <v>113941</v>
      </c>
    </row>
    <row r="4912" spans="5:6">
      <c r="E4912">
        <v>0</v>
      </c>
      <c r="F4912">
        <v>113942</v>
      </c>
    </row>
    <row r="4913" spans="5:6">
      <c r="E4913">
        <v>0</v>
      </c>
      <c r="F4913">
        <v>113943</v>
      </c>
    </row>
    <row r="4914" spans="5:6">
      <c r="E4914">
        <v>0</v>
      </c>
      <c r="F4914">
        <v>113944</v>
      </c>
    </row>
    <row r="4915" spans="5:6">
      <c r="E4915">
        <v>0</v>
      </c>
      <c r="F4915">
        <v>113945</v>
      </c>
    </row>
    <row r="4916" spans="5:6">
      <c r="E4916">
        <v>0</v>
      </c>
      <c r="F4916">
        <v>113946</v>
      </c>
    </row>
    <row r="4917" spans="5:6">
      <c r="E4917">
        <v>0</v>
      </c>
      <c r="F4917">
        <v>113947</v>
      </c>
    </row>
    <row r="4918" spans="5:6">
      <c r="E4918">
        <v>0</v>
      </c>
      <c r="F4918">
        <v>113948</v>
      </c>
    </row>
    <row r="4919" spans="5:6">
      <c r="E4919">
        <v>0</v>
      </c>
      <c r="F4919">
        <v>113949</v>
      </c>
    </row>
    <row r="4920" spans="5:6">
      <c r="E4920">
        <v>0</v>
      </c>
      <c r="F4920">
        <v>113950</v>
      </c>
    </row>
    <row r="4921" spans="5:6">
      <c r="E4921">
        <v>0</v>
      </c>
      <c r="F4921">
        <v>113951</v>
      </c>
    </row>
    <row r="4922" spans="5:6">
      <c r="E4922">
        <v>0</v>
      </c>
      <c r="F4922">
        <v>113952</v>
      </c>
    </row>
    <row r="4923" spans="5:6">
      <c r="E4923">
        <v>0</v>
      </c>
      <c r="F4923">
        <v>113953</v>
      </c>
    </row>
    <row r="4924" spans="5:6">
      <c r="E4924">
        <v>0</v>
      </c>
      <c r="F4924">
        <v>113954</v>
      </c>
    </row>
    <row r="4925" spans="5:6">
      <c r="E4925">
        <v>0</v>
      </c>
      <c r="F4925">
        <v>113955</v>
      </c>
    </row>
    <row r="4926" spans="5:6">
      <c r="E4926">
        <v>0</v>
      </c>
      <c r="F4926">
        <v>113956</v>
      </c>
    </row>
    <row r="4927" spans="5:6">
      <c r="E4927">
        <v>0</v>
      </c>
      <c r="F4927">
        <v>113957</v>
      </c>
    </row>
    <row r="4928" spans="5:6">
      <c r="E4928">
        <v>0</v>
      </c>
      <c r="F4928">
        <v>113958</v>
      </c>
    </row>
    <row r="4929" spans="5:6">
      <c r="E4929">
        <v>0</v>
      </c>
      <c r="F4929">
        <v>113959</v>
      </c>
    </row>
    <row r="4930" spans="5:6">
      <c r="E4930">
        <v>117367.11</v>
      </c>
      <c r="F4930">
        <v>113960</v>
      </c>
    </row>
    <row r="4931" spans="5:6">
      <c r="E4931">
        <v>130240.24</v>
      </c>
      <c r="F4931">
        <v>113961</v>
      </c>
    </row>
    <row r="4932" spans="5:6">
      <c r="E4932">
        <v>52868</v>
      </c>
      <c r="F4932">
        <v>113962</v>
      </c>
    </row>
    <row r="4933" spans="5:6">
      <c r="E4933">
        <v>144604.99</v>
      </c>
      <c r="F4933">
        <v>113963</v>
      </c>
    </row>
    <row r="4934" spans="5:6">
      <c r="E4934">
        <v>0</v>
      </c>
      <c r="F4934">
        <v>113964</v>
      </c>
    </row>
    <row r="4935" spans="5:6">
      <c r="E4935">
        <v>499909.32</v>
      </c>
      <c r="F4935">
        <v>113965</v>
      </c>
    </row>
    <row r="4936" spans="5:6">
      <c r="E4936">
        <v>293959.77</v>
      </c>
      <c r="F4936">
        <v>113966</v>
      </c>
    </row>
    <row r="4937" spans="5:6">
      <c r="E4937">
        <v>85068.61</v>
      </c>
      <c r="F4937">
        <v>113967</v>
      </c>
    </row>
    <row r="4938" spans="5:6">
      <c r="E4938">
        <v>299268.32</v>
      </c>
      <c r="F4938">
        <v>113968</v>
      </c>
    </row>
    <row r="4939" spans="5:6">
      <c r="E4939">
        <v>0</v>
      </c>
      <c r="F4939">
        <v>113969</v>
      </c>
    </row>
    <row r="4940" spans="5:6">
      <c r="E4940">
        <v>1037</v>
      </c>
      <c r="F4940">
        <v>113970</v>
      </c>
    </row>
    <row r="4941" spans="5:6">
      <c r="E4941">
        <v>0</v>
      </c>
      <c r="F4941">
        <v>113971</v>
      </c>
    </row>
    <row r="4942" spans="5:6">
      <c r="E4942">
        <v>0</v>
      </c>
      <c r="F4942">
        <v>113972</v>
      </c>
    </row>
    <row r="4943" spans="5:6">
      <c r="E4943">
        <v>0</v>
      </c>
      <c r="F4943">
        <v>113973</v>
      </c>
    </row>
    <row r="4944" spans="5:6">
      <c r="E4944">
        <v>0</v>
      </c>
      <c r="F4944">
        <v>113974</v>
      </c>
    </row>
    <row r="4945" spans="5:6">
      <c r="E4945">
        <v>0</v>
      </c>
      <c r="F4945">
        <v>113975</v>
      </c>
    </row>
    <row r="4946" spans="5:6">
      <c r="E4946">
        <v>-556.6</v>
      </c>
      <c r="F4946">
        <v>113976</v>
      </c>
    </row>
    <row r="4947" spans="5:6">
      <c r="E4947">
        <v>0</v>
      </c>
      <c r="F4947">
        <v>113977</v>
      </c>
    </row>
    <row r="4948" spans="5:6">
      <c r="E4948">
        <v>0</v>
      </c>
      <c r="F4948">
        <v>113978</v>
      </c>
    </row>
    <row r="4949" spans="5:6">
      <c r="E4949">
        <v>0</v>
      </c>
      <c r="F4949">
        <v>113979</v>
      </c>
    </row>
    <row r="4950" spans="5:6">
      <c r="E4950">
        <v>0</v>
      </c>
      <c r="F4950">
        <v>113980</v>
      </c>
    </row>
    <row r="4951" spans="5:6">
      <c r="E4951">
        <v>0</v>
      </c>
      <c r="F4951">
        <v>113981</v>
      </c>
    </row>
    <row r="4952" spans="5:6">
      <c r="E4952">
        <v>0</v>
      </c>
      <c r="F4952">
        <v>113982</v>
      </c>
    </row>
    <row r="4953" spans="5:6">
      <c r="E4953">
        <v>0</v>
      </c>
      <c r="F4953">
        <v>113983</v>
      </c>
    </row>
    <row r="4954" spans="5:6">
      <c r="E4954">
        <v>0</v>
      </c>
      <c r="F4954">
        <v>113984</v>
      </c>
    </row>
    <row r="4955" spans="5:6">
      <c r="E4955">
        <v>0</v>
      </c>
      <c r="F4955">
        <v>113985</v>
      </c>
    </row>
    <row r="4956" spans="5:6">
      <c r="E4956">
        <v>0</v>
      </c>
      <c r="F4956">
        <v>113986</v>
      </c>
    </row>
    <row r="4957" spans="5:6">
      <c r="E4957">
        <v>0</v>
      </c>
      <c r="F4957">
        <v>113987</v>
      </c>
    </row>
    <row r="4958" spans="5:6">
      <c r="E4958">
        <v>0</v>
      </c>
      <c r="F4958">
        <v>113988</v>
      </c>
    </row>
    <row r="4959" spans="5:6">
      <c r="E4959">
        <v>0</v>
      </c>
      <c r="F4959">
        <v>113989</v>
      </c>
    </row>
    <row r="4960" spans="5:6">
      <c r="E4960">
        <v>0</v>
      </c>
      <c r="F4960">
        <v>113990</v>
      </c>
    </row>
    <row r="4961" spans="5:6">
      <c r="E4961">
        <v>-145.5</v>
      </c>
      <c r="F4961">
        <v>113991</v>
      </c>
    </row>
    <row r="4962" spans="5:6">
      <c r="E4962">
        <v>0</v>
      </c>
      <c r="F4962">
        <v>113992</v>
      </c>
    </row>
    <row r="4963" spans="5:6">
      <c r="E4963">
        <v>0</v>
      </c>
      <c r="F4963">
        <v>113993</v>
      </c>
    </row>
    <row r="4964" spans="5:6">
      <c r="E4964">
        <v>0</v>
      </c>
      <c r="F4964">
        <v>113994</v>
      </c>
    </row>
    <row r="4965" spans="5:6">
      <c r="E4965">
        <v>0</v>
      </c>
      <c r="F4965">
        <v>113995</v>
      </c>
    </row>
    <row r="4966" spans="5:6">
      <c r="E4966">
        <v>0</v>
      </c>
      <c r="F4966">
        <v>113996</v>
      </c>
    </row>
    <row r="4967" spans="5:6">
      <c r="E4967">
        <v>0</v>
      </c>
      <c r="F4967">
        <v>113997</v>
      </c>
    </row>
    <row r="4968" spans="5:6">
      <c r="E4968">
        <v>0</v>
      </c>
      <c r="F4968">
        <v>113998</v>
      </c>
    </row>
    <row r="4969" spans="5:6">
      <c r="E4969">
        <v>0</v>
      </c>
      <c r="F4969">
        <v>113999</v>
      </c>
    </row>
    <row r="4970" spans="5:6">
      <c r="E4970">
        <v>0</v>
      </c>
      <c r="F4970">
        <v>114000</v>
      </c>
    </row>
    <row r="4971" spans="5:6">
      <c r="E4971">
        <v>0</v>
      </c>
      <c r="F4971">
        <v>114001</v>
      </c>
    </row>
    <row r="4972" spans="5:6">
      <c r="E4972">
        <v>0</v>
      </c>
      <c r="F4972">
        <v>114002</v>
      </c>
    </row>
    <row r="4973" spans="5:6">
      <c r="E4973">
        <v>0</v>
      </c>
      <c r="F4973">
        <v>114003</v>
      </c>
    </row>
    <row r="4974" spans="5:6">
      <c r="E4974">
        <v>7067.51</v>
      </c>
      <c r="F4974">
        <v>114004</v>
      </c>
    </row>
    <row r="4975" spans="5:6">
      <c r="E4975">
        <v>0</v>
      </c>
      <c r="F4975">
        <v>114005</v>
      </c>
    </row>
    <row r="4976" spans="5:6">
      <c r="E4976">
        <v>0</v>
      </c>
      <c r="F4976">
        <v>114006</v>
      </c>
    </row>
    <row r="4977" spans="5:6">
      <c r="E4977">
        <v>0</v>
      </c>
      <c r="F4977">
        <v>114007</v>
      </c>
    </row>
    <row r="4978" spans="5:6">
      <c r="E4978">
        <v>0</v>
      </c>
      <c r="F4978">
        <v>114008</v>
      </c>
    </row>
    <row r="4979" spans="5:6">
      <c r="E4979">
        <v>0</v>
      </c>
      <c r="F4979">
        <v>114009</v>
      </c>
    </row>
    <row r="4980" spans="5:6">
      <c r="E4980">
        <v>0</v>
      </c>
      <c r="F4980">
        <v>114010</v>
      </c>
    </row>
    <row r="4981" spans="5:6">
      <c r="E4981">
        <v>0</v>
      </c>
      <c r="F4981">
        <v>114011</v>
      </c>
    </row>
    <row r="4982" spans="5:6">
      <c r="E4982">
        <v>0</v>
      </c>
      <c r="F4982">
        <v>114012</v>
      </c>
    </row>
    <row r="4983" spans="5:6">
      <c r="E4983">
        <v>0</v>
      </c>
      <c r="F4983">
        <v>114013</v>
      </c>
    </row>
    <row r="4984" spans="5:6">
      <c r="E4984">
        <v>0</v>
      </c>
      <c r="F4984">
        <v>114014</v>
      </c>
    </row>
    <row r="4985" spans="5:6">
      <c r="E4985">
        <v>0</v>
      </c>
      <c r="F4985">
        <v>114015</v>
      </c>
    </row>
    <row r="4986" spans="5:6">
      <c r="E4986">
        <v>0</v>
      </c>
      <c r="F4986">
        <v>114016</v>
      </c>
    </row>
    <row r="4987" spans="5:6">
      <c r="E4987">
        <v>0</v>
      </c>
      <c r="F4987">
        <v>114017</v>
      </c>
    </row>
    <row r="4988" spans="5:6">
      <c r="E4988">
        <v>0</v>
      </c>
      <c r="F4988">
        <v>114018</v>
      </c>
    </row>
    <row r="4989" spans="5:6">
      <c r="E4989">
        <v>0</v>
      </c>
      <c r="F4989">
        <v>114019</v>
      </c>
    </row>
    <row r="4990" spans="5:6">
      <c r="E4990">
        <v>0</v>
      </c>
      <c r="F4990">
        <v>114020</v>
      </c>
    </row>
    <row r="4991" spans="5:6">
      <c r="E4991">
        <v>0</v>
      </c>
      <c r="F4991">
        <v>114021</v>
      </c>
    </row>
    <row r="4992" spans="5:6">
      <c r="E4992">
        <v>0</v>
      </c>
      <c r="F4992">
        <v>114022</v>
      </c>
    </row>
    <row r="4993" spans="5:6">
      <c r="E4993">
        <v>0</v>
      </c>
      <c r="F4993">
        <v>114023</v>
      </c>
    </row>
    <row r="4994" spans="5:6">
      <c r="E4994">
        <v>0</v>
      </c>
      <c r="F4994">
        <v>114024</v>
      </c>
    </row>
    <row r="4995" spans="5:6">
      <c r="E4995">
        <v>2881.25</v>
      </c>
      <c r="F4995">
        <v>114025</v>
      </c>
    </row>
    <row r="4996" spans="5:6">
      <c r="E4996">
        <v>83210.06</v>
      </c>
      <c r="F4996">
        <v>114026</v>
      </c>
    </row>
    <row r="4997" spans="5:6">
      <c r="E4997">
        <v>0</v>
      </c>
      <c r="F4997">
        <v>114027</v>
      </c>
    </row>
    <row r="4998" spans="5:6">
      <c r="E4998">
        <v>2716.16</v>
      </c>
      <c r="F4998">
        <v>114028</v>
      </c>
    </row>
    <row r="4999" spans="5:6">
      <c r="E4999">
        <v>0</v>
      </c>
      <c r="F4999">
        <v>114029</v>
      </c>
    </row>
    <row r="5000" spans="5:6">
      <c r="E5000">
        <v>48320.5</v>
      </c>
      <c r="F5000">
        <v>114030</v>
      </c>
    </row>
    <row r="5001" spans="5:6">
      <c r="E5001">
        <v>103954.99</v>
      </c>
      <c r="F5001">
        <v>114031</v>
      </c>
    </row>
    <row r="5002" spans="5:6">
      <c r="E5002">
        <v>27527.33</v>
      </c>
      <c r="F5002">
        <v>114032</v>
      </c>
    </row>
    <row r="5003" spans="5:6">
      <c r="E5003">
        <v>565.14</v>
      </c>
      <c r="F5003">
        <v>114033</v>
      </c>
    </row>
    <row r="5004" spans="5:6">
      <c r="E5004">
        <v>0</v>
      </c>
      <c r="F5004">
        <v>114034</v>
      </c>
    </row>
    <row r="5005" spans="5:6">
      <c r="E5005">
        <v>0</v>
      </c>
      <c r="F5005">
        <v>114035</v>
      </c>
    </row>
    <row r="5006" spans="5:6">
      <c r="E5006">
        <v>0</v>
      </c>
      <c r="F5006">
        <v>114036</v>
      </c>
    </row>
    <row r="5007" spans="5:6">
      <c r="E5007">
        <v>0</v>
      </c>
      <c r="F5007">
        <v>114037</v>
      </c>
    </row>
    <row r="5008" spans="5:6">
      <c r="E5008">
        <v>0</v>
      </c>
      <c r="F5008">
        <v>114038</v>
      </c>
    </row>
    <row r="5009" spans="5:6">
      <c r="E5009">
        <v>0</v>
      </c>
      <c r="F5009">
        <v>114039</v>
      </c>
    </row>
    <row r="5010" spans="5:6">
      <c r="E5010">
        <v>0</v>
      </c>
      <c r="F5010">
        <v>114040</v>
      </c>
    </row>
    <row r="5011" spans="5:6">
      <c r="E5011">
        <v>0</v>
      </c>
      <c r="F5011">
        <v>114041</v>
      </c>
    </row>
    <row r="5012" spans="5:6">
      <c r="E5012">
        <v>0</v>
      </c>
      <c r="F5012">
        <v>114042</v>
      </c>
    </row>
    <row r="5013" spans="5:6">
      <c r="E5013">
        <v>0</v>
      </c>
      <c r="F5013">
        <v>114043</v>
      </c>
    </row>
    <row r="5014" spans="5:6">
      <c r="E5014">
        <v>0</v>
      </c>
      <c r="F5014">
        <v>114044</v>
      </c>
    </row>
    <row r="5015" spans="5:6">
      <c r="E5015">
        <v>0</v>
      </c>
      <c r="F5015">
        <v>114045</v>
      </c>
    </row>
    <row r="5016" spans="5:6">
      <c r="E5016">
        <v>0</v>
      </c>
      <c r="F5016">
        <v>114046</v>
      </c>
    </row>
    <row r="5017" spans="5:6">
      <c r="E5017">
        <v>0</v>
      </c>
      <c r="F5017">
        <v>114047</v>
      </c>
    </row>
    <row r="5018" spans="5:6">
      <c r="E5018">
        <v>0</v>
      </c>
      <c r="F5018">
        <v>114048</v>
      </c>
    </row>
    <row r="5019" spans="5:6">
      <c r="E5019">
        <v>0</v>
      </c>
      <c r="F5019">
        <v>114049</v>
      </c>
    </row>
    <row r="5020" spans="5:6">
      <c r="E5020">
        <v>0</v>
      </c>
      <c r="F5020">
        <v>114050</v>
      </c>
    </row>
    <row r="5021" spans="5:6">
      <c r="E5021">
        <v>0</v>
      </c>
      <c r="F5021">
        <v>114051</v>
      </c>
    </row>
    <row r="5022" spans="5:6">
      <c r="E5022">
        <v>0</v>
      </c>
      <c r="F5022">
        <v>114052</v>
      </c>
    </row>
    <row r="5023" spans="5:6">
      <c r="E5023">
        <v>0</v>
      </c>
      <c r="F5023">
        <v>114053</v>
      </c>
    </row>
    <row r="5024" spans="5:6">
      <c r="E5024">
        <v>0</v>
      </c>
      <c r="F5024">
        <v>114054</v>
      </c>
    </row>
    <row r="5025" spans="5:6">
      <c r="E5025">
        <v>0</v>
      </c>
      <c r="F5025">
        <v>114055</v>
      </c>
    </row>
    <row r="5026" spans="5:6">
      <c r="E5026">
        <v>0</v>
      </c>
      <c r="F5026">
        <v>114056</v>
      </c>
    </row>
    <row r="5027" spans="5:6">
      <c r="E5027">
        <v>0</v>
      </c>
      <c r="F5027">
        <v>114057</v>
      </c>
    </row>
    <row r="5028" spans="5:6">
      <c r="E5028">
        <v>0</v>
      </c>
      <c r="F5028">
        <v>114058</v>
      </c>
    </row>
    <row r="5029" spans="5:6">
      <c r="E5029">
        <v>0</v>
      </c>
      <c r="F5029">
        <v>114059</v>
      </c>
    </row>
    <row r="5030" spans="5:6">
      <c r="E5030">
        <v>0</v>
      </c>
      <c r="F5030">
        <v>114060</v>
      </c>
    </row>
    <row r="5031" spans="5:6">
      <c r="E5031">
        <v>0</v>
      </c>
      <c r="F5031">
        <v>114061</v>
      </c>
    </row>
    <row r="5032" spans="5:6">
      <c r="E5032">
        <v>0</v>
      </c>
      <c r="F5032">
        <v>114062</v>
      </c>
    </row>
    <row r="5033" spans="5:6">
      <c r="E5033">
        <v>0</v>
      </c>
      <c r="F5033">
        <v>114063</v>
      </c>
    </row>
    <row r="5034" spans="5:6">
      <c r="E5034">
        <v>0</v>
      </c>
      <c r="F5034">
        <v>114064</v>
      </c>
    </row>
    <row r="5035" spans="5:6">
      <c r="E5035">
        <v>0</v>
      </c>
      <c r="F5035">
        <v>114065</v>
      </c>
    </row>
    <row r="5036" spans="5:6">
      <c r="E5036">
        <v>0</v>
      </c>
      <c r="F5036">
        <v>114066</v>
      </c>
    </row>
    <row r="5037" spans="5:6">
      <c r="E5037">
        <v>0</v>
      </c>
      <c r="F5037">
        <v>114067</v>
      </c>
    </row>
    <row r="5038" spans="5:6">
      <c r="E5038">
        <v>0</v>
      </c>
      <c r="F5038">
        <v>114068</v>
      </c>
    </row>
    <row r="5039" spans="5:6">
      <c r="E5039">
        <v>-2927.87</v>
      </c>
      <c r="F5039">
        <v>114069</v>
      </c>
    </row>
    <row r="5040" spans="5:6">
      <c r="E5040">
        <v>-35259.550000000003</v>
      </c>
      <c r="F5040">
        <v>114070</v>
      </c>
    </row>
    <row r="5041" spans="5:6">
      <c r="E5041">
        <v>0</v>
      </c>
      <c r="F5041">
        <v>114071</v>
      </c>
    </row>
    <row r="5042" spans="5:6">
      <c r="E5042">
        <v>0</v>
      </c>
      <c r="F5042">
        <v>114072</v>
      </c>
    </row>
    <row r="5043" spans="5:6">
      <c r="E5043">
        <v>0</v>
      </c>
      <c r="F5043">
        <v>114073</v>
      </c>
    </row>
    <row r="5044" spans="5:6">
      <c r="E5044">
        <v>0</v>
      </c>
      <c r="F5044">
        <v>114074</v>
      </c>
    </row>
    <row r="5045" spans="5:6">
      <c r="E5045">
        <v>0</v>
      </c>
      <c r="F5045">
        <v>114075</v>
      </c>
    </row>
    <row r="5046" spans="5:6">
      <c r="E5046">
        <v>0</v>
      </c>
      <c r="F5046">
        <v>114076</v>
      </c>
    </row>
    <row r="5047" spans="5:6">
      <c r="E5047">
        <v>0</v>
      </c>
      <c r="F5047">
        <v>114077</v>
      </c>
    </row>
    <row r="5048" spans="5:6">
      <c r="E5048">
        <v>0</v>
      </c>
      <c r="F5048">
        <v>114078</v>
      </c>
    </row>
    <row r="5049" spans="5:6">
      <c r="E5049">
        <v>0</v>
      </c>
      <c r="F5049">
        <v>114079</v>
      </c>
    </row>
    <row r="5050" spans="5:6">
      <c r="E5050">
        <v>0</v>
      </c>
      <c r="F5050">
        <v>114080</v>
      </c>
    </row>
    <row r="5051" spans="5:6">
      <c r="E5051">
        <v>0</v>
      </c>
      <c r="F5051">
        <v>114081</v>
      </c>
    </row>
    <row r="5052" spans="5:6">
      <c r="E5052">
        <v>1753.62</v>
      </c>
      <c r="F5052">
        <v>114082</v>
      </c>
    </row>
    <row r="5053" spans="5:6">
      <c r="E5053">
        <v>2101.5</v>
      </c>
      <c r="F5053">
        <v>114083</v>
      </c>
    </row>
    <row r="5054" spans="5:6">
      <c r="E5054">
        <v>0</v>
      </c>
      <c r="F5054">
        <v>114084</v>
      </c>
    </row>
    <row r="5055" spans="5:6">
      <c r="E5055">
        <v>0</v>
      </c>
      <c r="F5055">
        <v>114085</v>
      </c>
    </row>
    <row r="5056" spans="5:6">
      <c r="E5056">
        <v>0</v>
      </c>
      <c r="F5056">
        <v>114086</v>
      </c>
    </row>
    <row r="5057" spans="5:6">
      <c r="E5057">
        <v>0</v>
      </c>
      <c r="F5057">
        <v>114087</v>
      </c>
    </row>
    <row r="5058" spans="5:6">
      <c r="E5058">
        <v>0</v>
      </c>
      <c r="F5058">
        <v>114088</v>
      </c>
    </row>
    <row r="5059" spans="5:6">
      <c r="E5059">
        <v>0</v>
      </c>
      <c r="F5059">
        <v>114089</v>
      </c>
    </row>
    <row r="5060" spans="5:6">
      <c r="E5060">
        <v>0</v>
      </c>
      <c r="F5060">
        <v>114090</v>
      </c>
    </row>
    <row r="5061" spans="5:6">
      <c r="E5061">
        <v>0</v>
      </c>
      <c r="F5061">
        <v>114091</v>
      </c>
    </row>
    <row r="5062" spans="5:6">
      <c r="E5062">
        <v>1989.27</v>
      </c>
      <c r="F5062">
        <v>114092</v>
      </c>
    </row>
    <row r="5063" spans="5:6">
      <c r="E5063">
        <v>2671.47</v>
      </c>
      <c r="F5063">
        <v>114093</v>
      </c>
    </row>
    <row r="5064" spans="5:6">
      <c r="E5064">
        <v>0</v>
      </c>
      <c r="F5064">
        <v>114094</v>
      </c>
    </row>
    <row r="5065" spans="5:6">
      <c r="E5065">
        <v>26926.36</v>
      </c>
      <c r="F5065">
        <v>114095</v>
      </c>
    </row>
    <row r="5066" spans="5:6">
      <c r="E5066">
        <v>2514.7600000000002</v>
      </c>
      <c r="F5066">
        <v>114096</v>
      </c>
    </row>
    <row r="5067" spans="5:6">
      <c r="E5067">
        <v>0</v>
      </c>
      <c r="F5067">
        <v>114097</v>
      </c>
    </row>
    <row r="5068" spans="5:6">
      <c r="E5068">
        <v>133.80000000000001</v>
      </c>
      <c r="F5068">
        <v>114098</v>
      </c>
    </row>
    <row r="5069" spans="5:6">
      <c r="E5069">
        <v>331.42</v>
      </c>
      <c r="F5069">
        <v>114099</v>
      </c>
    </row>
    <row r="5070" spans="5:6">
      <c r="E5070">
        <v>0</v>
      </c>
      <c r="F5070">
        <v>114100</v>
      </c>
    </row>
    <row r="5071" spans="5:6">
      <c r="E5071">
        <v>0</v>
      </c>
      <c r="F5071">
        <v>114101</v>
      </c>
    </row>
    <row r="5072" spans="5:6">
      <c r="E5072">
        <v>0</v>
      </c>
      <c r="F5072">
        <v>114102</v>
      </c>
    </row>
    <row r="5073" spans="5:6">
      <c r="E5073">
        <v>0</v>
      </c>
      <c r="F5073">
        <v>114103</v>
      </c>
    </row>
    <row r="5074" spans="5:6">
      <c r="E5074">
        <v>0</v>
      </c>
      <c r="F5074">
        <v>114104</v>
      </c>
    </row>
    <row r="5075" spans="5:6">
      <c r="E5075">
        <v>0</v>
      </c>
      <c r="F5075">
        <v>114105</v>
      </c>
    </row>
    <row r="5076" spans="5:6">
      <c r="E5076">
        <v>0</v>
      </c>
      <c r="F5076">
        <v>114106</v>
      </c>
    </row>
    <row r="5077" spans="5:6">
      <c r="E5077">
        <v>0</v>
      </c>
      <c r="F5077">
        <v>114107</v>
      </c>
    </row>
    <row r="5078" spans="5:6">
      <c r="E5078">
        <v>157.88</v>
      </c>
      <c r="F5078">
        <v>114108</v>
      </c>
    </row>
    <row r="5079" spans="5:6">
      <c r="E5079">
        <v>0</v>
      </c>
      <c r="F5079">
        <v>114109</v>
      </c>
    </row>
    <row r="5080" spans="5:6">
      <c r="E5080">
        <v>0</v>
      </c>
      <c r="F5080">
        <v>114110</v>
      </c>
    </row>
    <row r="5081" spans="5:6">
      <c r="E5081">
        <v>0</v>
      </c>
      <c r="F5081">
        <v>114111</v>
      </c>
    </row>
    <row r="5082" spans="5:6">
      <c r="E5082">
        <v>8.4499999999999993</v>
      </c>
      <c r="F5082">
        <v>114112</v>
      </c>
    </row>
    <row r="5083" spans="5:6">
      <c r="E5083">
        <v>0</v>
      </c>
      <c r="F5083">
        <v>114113</v>
      </c>
    </row>
    <row r="5084" spans="5:6">
      <c r="E5084">
        <v>0</v>
      </c>
      <c r="F5084">
        <v>114114</v>
      </c>
    </row>
    <row r="5085" spans="5:6">
      <c r="E5085">
        <v>0</v>
      </c>
      <c r="F5085">
        <v>114115</v>
      </c>
    </row>
    <row r="5086" spans="5:6">
      <c r="E5086">
        <v>0</v>
      </c>
      <c r="F5086">
        <v>114116</v>
      </c>
    </row>
    <row r="5087" spans="5:6">
      <c r="E5087">
        <v>0</v>
      </c>
      <c r="F5087">
        <v>114117</v>
      </c>
    </row>
    <row r="5088" spans="5:6">
      <c r="E5088">
        <v>0</v>
      </c>
      <c r="F5088">
        <v>114118</v>
      </c>
    </row>
    <row r="5089" spans="5:6">
      <c r="E5089">
        <v>0</v>
      </c>
      <c r="F5089">
        <v>114119</v>
      </c>
    </row>
    <row r="5090" spans="5:6">
      <c r="E5090">
        <v>0</v>
      </c>
      <c r="F5090">
        <v>114120</v>
      </c>
    </row>
    <row r="5091" spans="5:6">
      <c r="E5091">
        <v>0</v>
      </c>
      <c r="F5091">
        <v>114121</v>
      </c>
    </row>
    <row r="5092" spans="5:6">
      <c r="E5092">
        <v>0</v>
      </c>
      <c r="F5092">
        <v>114122</v>
      </c>
    </row>
    <row r="5093" spans="5:6">
      <c r="E5093">
        <v>0</v>
      </c>
      <c r="F5093">
        <v>114123</v>
      </c>
    </row>
    <row r="5094" spans="5:6">
      <c r="E5094">
        <v>0</v>
      </c>
      <c r="F5094">
        <v>114124</v>
      </c>
    </row>
    <row r="5095" spans="5:6">
      <c r="E5095">
        <v>0</v>
      </c>
      <c r="F5095">
        <v>114125</v>
      </c>
    </row>
    <row r="5096" spans="5:6">
      <c r="E5096">
        <v>0</v>
      </c>
      <c r="F5096">
        <v>114126</v>
      </c>
    </row>
    <row r="5097" spans="5:6">
      <c r="E5097">
        <v>0</v>
      </c>
      <c r="F5097">
        <v>114127</v>
      </c>
    </row>
    <row r="5098" spans="5:6">
      <c r="E5098">
        <v>0</v>
      </c>
      <c r="F5098">
        <v>114128</v>
      </c>
    </row>
    <row r="5099" spans="5:6">
      <c r="E5099">
        <v>36624.019999999997</v>
      </c>
      <c r="F5099">
        <v>114129</v>
      </c>
    </row>
    <row r="5100" spans="5:6">
      <c r="E5100">
        <v>40844.879999999997</v>
      </c>
      <c r="F5100">
        <v>114130</v>
      </c>
    </row>
    <row r="5101" spans="5:6">
      <c r="E5101">
        <v>1002.23</v>
      </c>
      <c r="F5101">
        <v>114131</v>
      </c>
    </row>
    <row r="5102" spans="5:6">
      <c r="E5102">
        <v>26531.53</v>
      </c>
      <c r="F5102">
        <v>114132</v>
      </c>
    </row>
    <row r="5103" spans="5:6">
      <c r="E5103">
        <v>0</v>
      </c>
      <c r="F5103">
        <v>114133</v>
      </c>
    </row>
    <row r="5104" spans="5:6">
      <c r="E5104">
        <v>125878.08</v>
      </c>
      <c r="F5104">
        <v>114134</v>
      </c>
    </row>
    <row r="5105" spans="5:6">
      <c r="E5105">
        <v>2778.92</v>
      </c>
      <c r="F5105">
        <v>114135</v>
      </c>
    </row>
    <row r="5106" spans="5:6">
      <c r="E5106">
        <v>3335.1</v>
      </c>
      <c r="F5106">
        <v>114136</v>
      </c>
    </row>
    <row r="5107" spans="5:6">
      <c r="E5107">
        <v>1906.34</v>
      </c>
      <c r="F5107">
        <v>114137</v>
      </c>
    </row>
    <row r="5108" spans="5:6">
      <c r="E5108">
        <v>0</v>
      </c>
      <c r="F5108">
        <v>114138</v>
      </c>
    </row>
    <row r="5109" spans="5:6">
      <c r="E5109">
        <v>0</v>
      </c>
      <c r="F5109">
        <v>114139</v>
      </c>
    </row>
    <row r="5110" spans="5:6">
      <c r="E5110">
        <v>0</v>
      </c>
      <c r="F5110">
        <v>114140</v>
      </c>
    </row>
    <row r="5111" spans="5:6">
      <c r="E5111">
        <v>0</v>
      </c>
      <c r="F5111">
        <v>114141</v>
      </c>
    </row>
    <row r="5112" spans="5:6">
      <c r="E5112">
        <v>0</v>
      </c>
      <c r="F5112">
        <v>114142</v>
      </c>
    </row>
    <row r="5113" spans="5:6">
      <c r="E5113">
        <v>0</v>
      </c>
      <c r="F5113">
        <v>114143</v>
      </c>
    </row>
    <row r="5114" spans="5:6">
      <c r="E5114">
        <v>0</v>
      </c>
      <c r="F5114">
        <v>114144</v>
      </c>
    </row>
    <row r="5115" spans="5:6">
      <c r="E5115">
        <v>0</v>
      </c>
      <c r="F5115">
        <v>114145</v>
      </c>
    </row>
    <row r="5116" spans="5:6">
      <c r="E5116">
        <v>0</v>
      </c>
      <c r="F5116">
        <v>114146</v>
      </c>
    </row>
    <row r="5117" spans="5:6">
      <c r="E5117">
        <v>1507.28</v>
      </c>
      <c r="F5117">
        <v>114147</v>
      </c>
    </row>
    <row r="5118" spans="5:6">
      <c r="E5118">
        <v>0</v>
      </c>
      <c r="F5118">
        <v>114148</v>
      </c>
    </row>
    <row r="5119" spans="5:6">
      <c r="E5119">
        <v>0</v>
      </c>
      <c r="F5119">
        <v>114149</v>
      </c>
    </row>
    <row r="5120" spans="5:6">
      <c r="E5120">
        <v>0</v>
      </c>
      <c r="F5120">
        <v>114150</v>
      </c>
    </row>
    <row r="5121" spans="5:6">
      <c r="E5121">
        <v>0</v>
      </c>
      <c r="F5121">
        <v>114151</v>
      </c>
    </row>
    <row r="5122" spans="5:6">
      <c r="E5122">
        <v>0</v>
      </c>
      <c r="F5122">
        <v>114152</v>
      </c>
    </row>
    <row r="5123" spans="5:6">
      <c r="E5123">
        <v>0</v>
      </c>
      <c r="F5123">
        <v>114153</v>
      </c>
    </row>
    <row r="5124" spans="5:6">
      <c r="E5124">
        <v>0</v>
      </c>
      <c r="F5124">
        <v>114154</v>
      </c>
    </row>
    <row r="5125" spans="5:6">
      <c r="E5125">
        <v>6365.54</v>
      </c>
      <c r="F5125">
        <v>114155</v>
      </c>
    </row>
    <row r="5126" spans="5:6">
      <c r="E5126">
        <v>9947.07</v>
      </c>
      <c r="F5126">
        <v>114156</v>
      </c>
    </row>
    <row r="5127" spans="5:6">
      <c r="E5127">
        <v>6136.85</v>
      </c>
      <c r="F5127">
        <v>114157</v>
      </c>
    </row>
    <row r="5128" spans="5:6">
      <c r="E5128">
        <v>22471.47</v>
      </c>
      <c r="F5128">
        <v>114158</v>
      </c>
    </row>
    <row r="5129" spans="5:6">
      <c r="E5129">
        <v>0</v>
      </c>
      <c r="F5129">
        <v>114159</v>
      </c>
    </row>
    <row r="5130" spans="5:6">
      <c r="E5130">
        <v>35665.47</v>
      </c>
      <c r="F5130">
        <v>114160</v>
      </c>
    </row>
    <row r="5131" spans="5:6">
      <c r="E5131">
        <v>290.91000000000003</v>
      </c>
      <c r="F5131">
        <v>114161</v>
      </c>
    </row>
    <row r="5132" spans="5:6">
      <c r="E5132">
        <v>6603.54</v>
      </c>
      <c r="F5132">
        <v>114162</v>
      </c>
    </row>
    <row r="5133" spans="5:6">
      <c r="E5133">
        <v>0</v>
      </c>
      <c r="F5133">
        <v>114163</v>
      </c>
    </row>
    <row r="5134" spans="5:6">
      <c r="E5134">
        <v>0</v>
      </c>
      <c r="F5134">
        <v>114164</v>
      </c>
    </row>
    <row r="5135" spans="5:6">
      <c r="E5135">
        <v>0</v>
      </c>
      <c r="F5135">
        <v>114165</v>
      </c>
    </row>
    <row r="5136" spans="5:6">
      <c r="E5136">
        <v>0</v>
      </c>
      <c r="F5136">
        <v>114166</v>
      </c>
    </row>
    <row r="5137" spans="5:6">
      <c r="E5137">
        <v>0</v>
      </c>
      <c r="F5137">
        <v>114167</v>
      </c>
    </row>
    <row r="5138" spans="5:6">
      <c r="E5138">
        <v>0</v>
      </c>
      <c r="F5138">
        <v>114168</v>
      </c>
    </row>
    <row r="5139" spans="5:6">
      <c r="E5139">
        <v>0</v>
      </c>
      <c r="F5139">
        <v>114169</v>
      </c>
    </row>
    <row r="5140" spans="5:6">
      <c r="E5140">
        <v>0</v>
      </c>
      <c r="F5140">
        <v>114170</v>
      </c>
    </row>
    <row r="5141" spans="5:6">
      <c r="E5141">
        <v>0</v>
      </c>
      <c r="F5141">
        <v>114171</v>
      </c>
    </row>
    <row r="5142" spans="5:6">
      <c r="E5142">
        <v>0</v>
      </c>
      <c r="F5142">
        <v>114172</v>
      </c>
    </row>
    <row r="5143" spans="5:6">
      <c r="E5143">
        <v>99.31</v>
      </c>
      <c r="F5143">
        <v>114173</v>
      </c>
    </row>
    <row r="5144" spans="5:6">
      <c r="E5144">
        <v>6227</v>
      </c>
      <c r="F5144">
        <v>114174</v>
      </c>
    </row>
    <row r="5145" spans="5:6">
      <c r="E5145">
        <v>0</v>
      </c>
      <c r="F5145">
        <v>114175</v>
      </c>
    </row>
    <row r="5146" spans="5:6">
      <c r="E5146">
        <v>0</v>
      </c>
      <c r="F5146">
        <v>114176</v>
      </c>
    </row>
    <row r="5147" spans="5:6">
      <c r="E5147">
        <v>0</v>
      </c>
      <c r="F5147">
        <v>114177</v>
      </c>
    </row>
    <row r="5148" spans="5:6">
      <c r="E5148">
        <v>0</v>
      </c>
      <c r="F5148">
        <v>114178</v>
      </c>
    </row>
    <row r="5149" spans="5:6">
      <c r="E5149">
        <v>0</v>
      </c>
      <c r="F5149">
        <v>114179</v>
      </c>
    </row>
    <row r="5150" spans="5:6">
      <c r="E5150">
        <v>0</v>
      </c>
      <c r="F5150">
        <v>114180</v>
      </c>
    </row>
    <row r="5151" spans="5:6">
      <c r="E5151">
        <v>0</v>
      </c>
      <c r="F5151">
        <v>114181</v>
      </c>
    </row>
    <row r="5152" spans="5:6">
      <c r="E5152">
        <v>0</v>
      </c>
      <c r="F5152">
        <v>114182</v>
      </c>
    </row>
    <row r="5153" spans="5:6">
      <c r="E5153">
        <v>0</v>
      </c>
      <c r="F5153">
        <v>114183</v>
      </c>
    </row>
    <row r="5154" spans="5:6">
      <c r="E5154">
        <v>0</v>
      </c>
      <c r="F5154">
        <v>114184</v>
      </c>
    </row>
    <row r="5155" spans="5:6">
      <c r="E5155">
        <v>0</v>
      </c>
      <c r="F5155">
        <v>114185</v>
      </c>
    </row>
    <row r="5156" spans="5:6">
      <c r="E5156">
        <v>52.8</v>
      </c>
      <c r="F5156">
        <v>114186</v>
      </c>
    </row>
    <row r="5157" spans="5:6">
      <c r="E5157">
        <v>0</v>
      </c>
      <c r="F5157">
        <v>114187</v>
      </c>
    </row>
    <row r="5158" spans="5:6">
      <c r="E5158">
        <v>0</v>
      </c>
      <c r="F5158">
        <v>114188</v>
      </c>
    </row>
    <row r="5159" spans="5:6">
      <c r="E5159">
        <v>0</v>
      </c>
      <c r="F5159">
        <v>114189</v>
      </c>
    </row>
    <row r="5160" spans="5:6">
      <c r="E5160">
        <v>0</v>
      </c>
      <c r="F5160">
        <v>114190</v>
      </c>
    </row>
    <row r="5161" spans="5:6">
      <c r="E5161">
        <v>0</v>
      </c>
      <c r="F5161">
        <v>114191</v>
      </c>
    </row>
    <row r="5162" spans="5:6">
      <c r="E5162">
        <v>0</v>
      </c>
      <c r="F5162">
        <v>114192</v>
      </c>
    </row>
    <row r="5163" spans="5:6">
      <c r="E5163">
        <v>0</v>
      </c>
      <c r="F5163">
        <v>114193</v>
      </c>
    </row>
    <row r="5164" spans="5:6">
      <c r="E5164">
        <v>0</v>
      </c>
      <c r="F5164">
        <v>114194</v>
      </c>
    </row>
    <row r="5165" spans="5:6">
      <c r="E5165">
        <v>0</v>
      </c>
      <c r="F5165">
        <v>114195</v>
      </c>
    </row>
    <row r="5166" spans="5:6">
      <c r="E5166">
        <v>0</v>
      </c>
      <c r="F5166">
        <v>114196</v>
      </c>
    </row>
    <row r="5167" spans="5:6">
      <c r="E5167">
        <v>0</v>
      </c>
      <c r="F5167">
        <v>114197</v>
      </c>
    </row>
    <row r="5168" spans="5:6">
      <c r="E5168">
        <v>0</v>
      </c>
      <c r="F5168">
        <v>114198</v>
      </c>
    </row>
    <row r="5169" spans="5:6">
      <c r="E5169">
        <v>0</v>
      </c>
      <c r="F5169">
        <v>114199</v>
      </c>
    </row>
    <row r="5170" spans="5:6">
      <c r="E5170">
        <v>4746.37</v>
      </c>
      <c r="F5170">
        <v>114200</v>
      </c>
    </row>
    <row r="5171" spans="5:6">
      <c r="E5171">
        <v>0</v>
      </c>
      <c r="F5171">
        <v>114201</v>
      </c>
    </row>
    <row r="5172" spans="5:6">
      <c r="E5172">
        <v>0</v>
      </c>
      <c r="F5172">
        <v>114202</v>
      </c>
    </row>
    <row r="5173" spans="5:6">
      <c r="E5173">
        <v>0</v>
      </c>
      <c r="F5173">
        <v>114203</v>
      </c>
    </row>
    <row r="5174" spans="5:6">
      <c r="E5174">
        <v>0</v>
      </c>
      <c r="F5174">
        <v>114204</v>
      </c>
    </row>
    <row r="5175" spans="5:6">
      <c r="E5175">
        <v>0</v>
      </c>
      <c r="F5175">
        <v>114205</v>
      </c>
    </row>
    <row r="5176" spans="5:6">
      <c r="E5176">
        <v>0</v>
      </c>
      <c r="F5176">
        <v>114206</v>
      </c>
    </row>
    <row r="5177" spans="5:6">
      <c r="E5177">
        <v>21347.439999999999</v>
      </c>
      <c r="F5177">
        <v>114207</v>
      </c>
    </row>
    <row r="5178" spans="5:6">
      <c r="E5178">
        <v>31098.560000000001</v>
      </c>
      <c r="F5178">
        <v>114208</v>
      </c>
    </row>
    <row r="5179" spans="5:6">
      <c r="E5179">
        <v>13715.25</v>
      </c>
      <c r="F5179">
        <v>114209</v>
      </c>
    </row>
    <row r="5180" spans="5:6">
      <c r="E5180">
        <v>17550</v>
      </c>
      <c r="F5180">
        <v>114210</v>
      </c>
    </row>
    <row r="5181" spans="5:6">
      <c r="E5181">
        <v>0</v>
      </c>
      <c r="F5181">
        <v>114211</v>
      </c>
    </row>
    <row r="5182" spans="5:6">
      <c r="E5182">
        <v>101403.62</v>
      </c>
      <c r="F5182">
        <v>114212</v>
      </c>
    </row>
    <row r="5183" spans="5:6">
      <c r="E5183">
        <v>268612.21000000002</v>
      </c>
      <c r="F5183">
        <v>114213</v>
      </c>
    </row>
    <row r="5184" spans="5:6">
      <c r="E5184">
        <v>1613.56</v>
      </c>
      <c r="F5184">
        <v>114214</v>
      </c>
    </row>
    <row r="5185" spans="5:6">
      <c r="E5185">
        <v>142029.68</v>
      </c>
      <c r="F5185">
        <v>114215</v>
      </c>
    </row>
    <row r="5186" spans="5:6">
      <c r="E5186">
        <v>0</v>
      </c>
      <c r="F5186">
        <v>114216</v>
      </c>
    </row>
    <row r="5187" spans="5:6">
      <c r="E5187">
        <v>0</v>
      </c>
      <c r="F5187">
        <v>114217</v>
      </c>
    </row>
    <row r="5188" spans="5:6">
      <c r="E5188">
        <v>0</v>
      </c>
      <c r="F5188">
        <v>114218</v>
      </c>
    </row>
    <row r="5189" spans="5:6">
      <c r="E5189">
        <v>0</v>
      </c>
      <c r="F5189">
        <v>114219</v>
      </c>
    </row>
    <row r="5190" spans="5:6">
      <c r="E5190">
        <v>0</v>
      </c>
      <c r="F5190">
        <v>114220</v>
      </c>
    </row>
    <row r="5191" spans="5:6">
      <c r="E5191">
        <v>0</v>
      </c>
      <c r="F5191">
        <v>114221</v>
      </c>
    </row>
    <row r="5192" spans="5:6">
      <c r="E5192">
        <v>0</v>
      </c>
      <c r="F5192">
        <v>114222</v>
      </c>
    </row>
    <row r="5193" spans="5:6">
      <c r="E5193">
        <v>0</v>
      </c>
      <c r="F5193">
        <v>114223</v>
      </c>
    </row>
    <row r="5194" spans="5:6">
      <c r="E5194">
        <v>0</v>
      </c>
      <c r="F5194">
        <v>114224</v>
      </c>
    </row>
    <row r="5195" spans="5:6">
      <c r="E5195">
        <v>15</v>
      </c>
      <c r="F5195">
        <v>114225</v>
      </c>
    </row>
    <row r="5196" spans="5:6">
      <c r="E5196">
        <v>181.82</v>
      </c>
      <c r="F5196">
        <v>114226</v>
      </c>
    </row>
    <row r="5197" spans="5:6">
      <c r="E5197">
        <v>0</v>
      </c>
      <c r="F5197">
        <v>114227</v>
      </c>
    </row>
    <row r="5198" spans="5:6">
      <c r="E5198">
        <v>0</v>
      </c>
      <c r="F5198">
        <v>114228</v>
      </c>
    </row>
    <row r="5199" spans="5:6">
      <c r="E5199">
        <v>0</v>
      </c>
      <c r="F5199">
        <v>114229</v>
      </c>
    </row>
    <row r="5200" spans="5:6">
      <c r="E5200">
        <v>0</v>
      </c>
      <c r="F5200">
        <v>114230</v>
      </c>
    </row>
    <row r="5201" spans="5:6">
      <c r="E5201">
        <v>0</v>
      </c>
      <c r="F5201">
        <v>114231</v>
      </c>
    </row>
    <row r="5202" spans="5:6">
      <c r="E5202">
        <v>0</v>
      </c>
      <c r="F5202">
        <v>114232</v>
      </c>
    </row>
    <row r="5203" spans="5:6">
      <c r="E5203">
        <v>0</v>
      </c>
      <c r="F5203">
        <v>114233</v>
      </c>
    </row>
    <row r="5204" spans="5:6">
      <c r="E5204">
        <v>0</v>
      </c>
      <c r="F5204">
        <v>114234</v>
      </c>
    </row>
    <row r="5205" spans="5:6">
      <c r="E5205">
        <v>0</v>
      </c>
      <c r="F5205">
        <v>114235</v>
      </c>
    </row>
    <row r="5206" spans="5:6">
      <c r="E5206">
        <v>0</v>
      </c>
      <c r="F5206">
        <v>114236</v>
      </c>
    </row>
    <row r="5207" spans="5:6">
      <c r="E5207">
        <v>0</v>
      </c>
      <c r="F5207">
        <v>114237</v>
      </c>
    </row>
    <row r="5208" spans="5:6">
      <c r="E5208">
        <v>0</v>
      </c>
      <c r="F5208">
        <v>114238</v>
      </c>
    </row>
    <row r="5209" spans="5:6">
      <c r="E5209">
        <v>0</v>
      </c>
      <c r="F5209">
        <v>114239</v>
      </c>
    </row>
    <row r="5210" spans="5:6">
      <c r="E5210">
        <v>0</v>
      </c>
      <c r="F5210">
        <v>114240</v>
      </c>
    </row>
    <row r="5211" spans="5:6">
      <c r="E5211">
        <v>0</v>
      </c>
      <c r="F5211">
        <v>114241</v>
      </c>
    </row>
    <row r="5212" spans="5:6">
      <c r="E5212">
        <v>0</v>
      </c>
      <c r="F5212">
        <v>114242</v>
      </c>
    </row>
    <row r="5213" spans="5:6">
      <c r="E5213">
        <v>0</v>
      </c>
      <c r="F5213">
        <v>114243</v>
      </c>
    </row>
    <row r="5214" spans="5:6">
      <c r="E5214">
        <v>0</v>
      </c>
      <c r="F5214">
        <v>114244</v>
      </c>
    </row>
    <row r="5215" spans="5:6">
      <c r="E5215">
        <v>0</v>
      </c>
      <c r="F5215">
        <v>114245</v>
      </c>
    </row>
    <row r="5216" spans="5:6">
      <c r="E5216">
        <v>0</v>
      </c>
      <c r="F5216">
        <v>114246</v>
      </c>
    </row>
    <row r="5217" spans="5:6">
      <c r="E5217">
        <v>0</v>
      </c>
      <c r="F5217">
        <v>114247</v>
      </c>
    </row>
    <row r="5218" spans="5:6">
      <c r="E5218">
        <v>0</v>
      </c>
      <c r="F5218">
        <v>114248</v>
      </c>
    </row>
    <row r="5219" spans="5:6">
      <c r="E5219">
        <v>0</v>
      </c>
      <c r="F5219">
        <v>114249</v>
      </c>
    </row>
    <row r="5220" spans="5:6">
      <c r="E5220">
        <v>12993524.710000001</v>
      </c>
      <c r="F5220">
        <v>114250</v>
      </c>
    </row>
    <row r="5221" spans="5:6">
      <c r="E5221">
        <v>310286.99</v>
      </c>
      <c r="F5221">
        <v>114251</v>
      </c>
    </row>
    <row r="5222" spans="5:6">
      <c r="E5222">
        <v>3840762.95</v>
      </c>
      <c r="F5222">
        <v>114252</v>
      </c>
    </row>
    <row r="5223" spans="5:6">
      <c r="E5223">
        <v>0</v>
      </c>
      <c r="F5223">
        <v>114253</v>
      </c>
    </row>
    <row r="5224" spans="5:6">
      <c r="E5224">
        <v>0</v>
      </c>
      <c r="F5224">
        <v>114254</v>
      </c>
    </row>
    <row r="5225" spans="5:6">
      <c r="E5225">
        <v>0</v>
      </c>
      <c r="F5225">
        <v>114255</v>
      </c>
    </row>
    <row r="5226" spans="5:6">
      <c r="E5226">
        <v>0</v>
      </c>
      <c r="F5226">
        <v>114256</v>
      </c>
    </row>
    <row r="5227" spans="5:6">
      <c r="E5227">
        <v>0</v>
      </c>
      <c r="F5227">
        <v>114257</v>
      </c>
    </row>
    <row r="5228" spans="5:6">
      <c r="E5228">
        <v>0</v>
      </c>
      <c r="F5228">
        <v>114258</v>
      </c>
    </row>
    <row r="5229" spans="5:6">
      <c r="E5229">
        <v>0</v>
      </c>
      <c r="F5229">
        <v>114259</v>
      </c>
    </row>
    <row r="5230" spans="5:6">
      <c r="E5230">
        <v>205.55</v>
      </c>
      <c r="F5230">
        <v>114260</v>
      </c>
    </row>
    <row r="5231" spans="5:6">
      <c r="E5231">
        <v>0</v>
      </c>
      <c r="F5231">
        <v>114261</v>
      </c>
    </row>
    <row r="5232" spans="5:6">
      <c r="E5232">
        <v>0</v>
      </c>
      <c r="F5232">
        <v>114262</v>
      </c>
    </row>
    <row r="5233" spans="5:6">
      <c r="E5233">
        <v>0</v>
      </c>
      <c r="F5233">
        <v>114263</v>
      </c>
    </row>
    <row r="5234" spans="5:6">
      <c r="E5234">
        <v>2663.76</v>
      </c>
      <c r="F5234">
        <v>114264</v>
      </c>
    </row>
    <row r="5235" spans="5:6">
      <c r="E5235">
        <v>226.5</v>
      </c>
      <c r="F5235">
        <v>114265</v>
      </c>
    </row>
    <row r="5236" spans="5:6">
      <c r="E5236">
        <v>0</v>
      </c>
      <c r="F5236">
        <v>114266</v>
      </c>
    </row>
    <row r="5237" spans="5:6">
      <c r="E5237">
        <v>247.09</v>
      </c>
      <c r="F5237">
        <v>114267</v>
      </c>
    </row>
    <row r="5238" spans="5:6">
      <c r="E5238">
        <v>0</v>
      </c>
      <c r="F5238">
        <v>114268</v>
      </c>
    </row>
    <row r="5239" spans="5:6">
      <c r="E5239">
        <v>0</v>
      </c>
      <c r="F5239">
        <v>114269</v>
      </c>
    </row>
    <row r="5240" spans="5:6">
      <c r="E5240">
        <v>0</v>
      </c>
      <c r="F5240">
        <v>114270</v>
      </c>
    </row>
    <row r="5241" spans="5:6">
      <c r="E5241">
        <v>0</v>
      </c>
      <c r="F5241">
        <v>114271</v>
      </c>
    </row>
    <row r="5242" spans="5:6">
      <c r="E5242">
        <v>0</v>
      </c>
      <c r="F5242">
        <v>114272</v>
      </c>
    </row>
    <row r="5243" spans="5:6">
      <c r="E5243">
        <v>0</v>
      </c>
      <c r="F5243">
        <v>114273</v>
      </c>
    </row>
    <row r="5244" spans="5:6">
      <c r="E5244">
        <v>0</v>
      </c>
      <c r="F5244">
        <v>114274</v>
      </c>
    </row>
    <row r="5245" spans="5:6">
      <c r="E5245">
        <v>0</v>
      </c>
      <c r="F5245">
        <v>114275</v>
      </c>
    </row>
    <row r="5246" spans="5:6">
      <c r="E5246">
        <v>0</v>
      </c>
      <c r="F5246">
        <v>114276</v>
      </c>
    </row>
    <row r="5247" spans="5:6">
      <c r="E5247">
        <v>0</v>
      </c>
      <c r="F5247">
        <v>114277</v>
      </c>
    </row>
    <row r="5248" spans="5:6">
      <c r="E5248">
        <v>-9150.7999999999993</v>
      </c>
      <c r="F5248">
        <v>114278</v>
      </c>
    </row>
    <row r="5249" spans="5:6">
      <c r="E5249">
        <v>-2517.9</v>
      </c>
      <c r="F5249">
        <v>114279</v>
      </c>
    </row>
    <row r="5250" spans="5:6">
      <c r="E5250">
        <v>0</v>
      </c>
      <c r="F5250">
        <v>114280</v>
      </c>
    </row>
    <row r="5251" spans="5:6">
      <c r="E5251">
        <v>0</v>
      </c>
      <c r="F5251">
        <v>114281</v>
      </c>
    </row>
    <row r="5252" spans="5:6">
      <c r="E5252">
        <v>0</v>
      </c>
      <c r="F5252">
        <v>114282</v>
      </c>
    </row>
    <row r="5253" spans="5:6">
      <c r="E5253">
        <v>0</v>
      </c>
      <c r="F5253">
        <v>114283</v>
      </c>
    </row>
    <row r="5254" spans="5:6">
      <c r="E5254">
        <v>0</v>
      </c>
      <c r="F5254">
        <v>114284</v>
      </c>
    </row>
    <row r="5255" spans="5:6">
      <c r="E5255">
        <v>0</v>
      </c>
      <c r="F5255">
        <v>114285</v>
      </c>
    </row>
    <row r="5256" spans="5:6">
      <c r="E5256">
        <v>0</v>
      </c>
      <c r="F5256">
        <v>114286</v>
      </c>
    </row>
    <row r="5257" spans="5:6">
      <c r="E5257">
        <v>0</v>
      </c>
      <c r="F5257">
        <v>114287</v>
      </c>
    </row>
    <row r="5258" spans="5:6">
      <c r="E5258">
        <v>0</v>
      </c>
      <c r="F5258">
        <v>114288</v>
      </c>
    </row>
    <row r="5259" spans="5:6">
      <c r="E5259">
        <v>0</v>
      </c>
      <c r="F5259">
        <v>114289</v>
      </c>
    </row>
    <row r="5260" spans="5:6">
      <c r="E5260">
        <v>0</v>
      </c>
      <c r="F5260">
        <v>114290</v>
      </c>
    </row>
    <row r="5261" spans="5:6">
      <c r="E5261">
        <v>0</v>
      </c>
      <c r="F5261">
        <v>114291</v>
      </c>
    </row>
    <row r="5262" spans="5:6">
      <c r="E5262">
        <v>0</v>
      </c>
      <c r="F5262">
        <v>114292</v>
      </c>
    </row>
    <row r="5263" spans="5:6">
      <c r="E5263">
        <v>0</v>
      </c>
      <c r="F5263">
        <v>114293</v>
      </c>
    </row>
    <row r="5264" spans="5:6">
      <c r="E5264">
        <v>0</v>
      </c>
      <c r="F5264">
        <v>114294</v>
      </c>
    </row>
    <row r="5265" spans="5:6">
      <c r="E5265">
        <v>0</v>
      </c>
      <c r="F5265">
        <v>114295</v>
      </c>
    </row>
    <row r="5266" spans="5:6">
      <c r="E5266">
        <v>0</v>
      </c>
      <c r="F5266">
        <v>114296</v>
      </c>
    </row>
    <row r="5267" spans="5:6">
      <c r="E5267">
        <v>0</v>
      </c>
      <c r="F5267">
        <v>114297</v>
      </c>
    </row>
    <row r="5268" spans="5:6">
      <c r="E5268">
        <v>0</v>
      </c>
      <c r="F5268">
        <v>114298</v>
      </c>
    </row>
    <row r="5269" spans="5:6">
      <c r="E5269">
        <v>0</v>
      </c>
      <c r="F5269">
        <v>114299</v>
      </c>
    </row>
    <row r="5270" spans="5:6">
      <c r="E5270">
        <v>0</v>
      </c>
      <c r="F5270">
        <v>114300</v>
      </c>
    </row>
    <row r="5271" spans="5:6">
      <c r="E5271">
        <v>0</v>
      </c>
      <c r="F5271">
        <v>114301</v>
      </c>
    </row>
    <row r="5272" spans="5:6">
      <c r="E5272">
        <v>0</v>
      </c>
      <c r="F5272">
        <v>114302</v>
      </c>
    </row>
    <row r="5273" spans="5:6">
      <c r="E5273">
        <v>0</v>
      </c>
      <c r="F5273">
        <v>114303</v>
      </c>
    </row>
    <row r="5274" spans="5:6">
      <c r="E5274">
        <v>0</v>
      </c>
      <c r="F5274">
        <v>114304</v>
      </c>
    </row>
    <row r="5275" spans="5:6">
      <c r="E5275">
        <v>0</v>
      </c>
      <c r="F5275">
        <v>114305</v>
      </c>
    </row>
    <row r="5276" spans="5:6">
      <c r="E5276">
        <v>0</v>
      </c>
      <c r="F5276">
        <v>114306</v>
      </c>
    </row>
    <row r="5277" spans="5:6">
      <c r="E5277">
        <v>0</v>
      </c>
      <c r="F5277">
        <v>114307</v>
      </c>
    </row>
    <row r="5278" spans="5:6">
      <c r="E5278">
        <v>0</v>
      </c>
      <c r="F5278">
        <v>114308</v>
      </c>
    </row>
    <row r="5279" spans="5:6">
      <c r="E5279">
        <v>0</v>
      </c>
      <c r="F5279">
        <v>114309</v>
      </c>
    </row>
    <row r="5280" spans="5:6">
      <c r="E5280">
        <v>0</v>
      </c>
      <c r="F5280">
        <v>114310</v>
      </c>
    </row>
    <row r="5281" spans="5:6">
      <c r="E5281">
        <v>0</v>
      </c>
      <c r="F5281">
        <v>114311</v>
      </c>
    </row>
    <row r="5282" spans="5:6">
      <c r="E5282">
        <v>5135.5200000000004</v>
      </c>
      <c r="F5282">
        <v>114312</v>
      </c>
    </row>
    <row r="5283" spans="5:6">
      <c r="E5283">
        <v>831.12</v>
      </c>
      <c r="F5283">
        <v>114313</v>
      </c>
    </row>
    <row r="5284" spans="5:6">
      <c r="E5284">
        <v>7847.48</v>
      </c>
      <c r="F5284">
        <v>114314</v>
      </c>
    </row>
    <row r="5285" spans="5:6">
      <c r="E5285">
        <v>0</v>
      </c>
      <c r="F5285">
        <v>114315</v>
      </c>
    </row>
    <row r="5286" spans="5:6">
      <c r="E5286">
        <v>123502.48</v>
      </c>
      <c r="F5286">
        <v>114316</v>
      </c>
    </row>
    <row r="5287" spans="5:6">
      <c r="E5287">
        <v>35516.57</v>
      </c>
      <c r="F5287">
        <v>114317</v>
      </c>
    </row>
    <row r="5288" spans="5:6">
      <c r="E5288">
        <v>0</v>
      </c>
      <c r="F5288">
        <v>114318</v>
      </c>
    </row>
    <row r="5289" spans="5:6">
      <c r="E5289">
        <v>1223.6400000000001</v>
      </c>
      <c r="F5289">
        <v>114319</v>
      </c>
    </row>
    <row r="5290" spans="5:6">
      <c r="E5290">
        <v>0</v>
      </c>
      <c r="F5290">
        <v>114320</v>
      </c>
    </row>
    <row r="5291" spans="5:6">
      <c r="E5291">
        <v>0</v>
      </c>
      <c r="F5291">
        <v>114321</v>
      </c>
    </row>
    <row r="5292" spans="5:6">
      <c r="E5292">
        <v>0</v>
      </c>
      <c r="F5292">
        <v>114322</v>
      </c>
    </row>
    <row r="5293" spans="5:6">
      <c r="E5293">
        <v>0</v>
      </c>
      <c r="F5293">
        <v>114323</v>
      </c>
    </row>
    <row r="5294" spans="5:6">
      <c r="E5294">
        <v>0</v>
      </c>
      <c r="F5294">
        <v>114324</v>
      </c>
    </row>
    <row r="5295" spans="5:6">
      <c r="E5295">
        <v>0</v>
      </c>
      <c r="F5295">
        <v>114325</v>
      </c>
    </row>
    <row r="5296" spans="5:6">
      <c r="E5296">
        <v>0</v>
      </c>
      <c r="F5296">
        <v>114326</v>
      </c>
    </row>
    <row r="5297" spans="5:6">
      <c r="E5297">
        <v>0</v>
      </c>
      <c r="F5297">
        <v>114327</v>
      </c>
    </row>
    <row r="5298" spans="5:6">
      <c r="E5298">
        <v>0</v>
      </c>
      <c r="F5298">
        <v>114328</v>
      </c>
    </row>
    <row r="5299" spans="5:6">
      <c r="E5299">
        <v>116.36</v>
      </c>
      <c r="F5299">
        <v>114329</v>
      </c>
    </row>
    <row r="5300" spans="5:6">
      <c r="E5300">
        <v>419555.52</v>
      </c>
      <c r="F5300">
        <v>114330</v>
      </c>
    </row>
    <row r="5301" spans="5:6">
      <c r="E5301">
        <v>0</v>
      </c>
      <c r="F5301">
        <v>114331</v>
      </c>
    </row>
    <row r="5302" spans="5:6">
      <c r="E5302">
        <v>0</v>
      </c>
      <c r="F5302">
        <v>114332</v>
      </c>
    </row>
    <row r="5303" spans="5:6">
      <c r="E5303">
        <v>0</v>
      </c>
      <c r="F5303">
        <v>114333</v>
      </c>
    </row>
    <row r="5304" spans="5:6">
      <c r="E5304">
        <v>0</v>
      </c>
      <c r="F5304">
        <v>114334</v>
      </c>
    </row>
    <row r="5305" spans="5:6">
      <c r="E5305">
        <v>0</v>
      </c>
      <c r="F5305">
        <v>114335</v>
      </c>
    </row>
    <row r="5306" spans="5:6">
      <c r="E5306">
        <v>0</v>
      </c>
      <c r="F5306">
        <v>114336</v>
      </c>
    </row>
    <row r="5307" spans="5:6">
      <c r="E5307">
        <v>0</v>
      </c>
      <c r="F5307">
        <v>114337</v>
      </c>
    </row>
    <row r="5308" spans="5:6">
      <c r="E5308">
        <v>0</v>
      </c>
      <c r="F5308">
        <v>114338</v>
      </c>
    </row>
    <row r="5309" spans="5:6">
      <c r="E5309">
        <v>0</v>
      </c>
      <c r="F5309">
        <v>114339</v>
      </c>
    </row>
    <row r="5310" spans="5:6">
      <c r="E5310">
        <v>0</v>
      </c>
      <c r="F5310">
        <v>114340</v>
      </c>
    </row>
    <row r="5311" spans="5:6">
      <c r="E5311">
        <v>0</v>
      </c>
      <c r="F5311">
        <v>114341</v>
      </c>
    </row>
    <row r="5312" spans="5:6">
      <c r="E5312">
        <v>0</v>
      </c>
      <c r="F5312">
        <v>114342</v>
      </c>
    </row>
    <row r="5313" spans="5:6">
      <c r="E5313">
        <v>0</v>
      </c>
      <c r="F5313">
        <v>114343</v>
      </c>
    </row>
    <row r="5314" spans="5:6">
      <c r="E5314">
        <v>0</v>
      </c>
      <c r="F5314">
        <v>114344</v>
      </c>
    </row>
    <row r="5315" spans="5:6">
      <c r="E5315">
        <v>0</v>
      </c>
      <c r="F5315">
        <v>114345</v>
      </c>
    </row>
    <row r="5316" spans="5:6">
      <c r="E5316">
        <v>0</v>
      </c>
      <c r="F5316">
        <v>114346</v>
      </c>
    </row>
    <row r="5317" spans="5:6">
      <c r="E5317">
        <v>0</v>
      </c>
      <c r="F5317">
        <v>114347</v>
      </c>
    </row>
    <row r="5318" spans="5:6">
      <c r="E5318">
        <v>0</v>
      </c>
      <c r="F5318">
        <v>114348</v>
      </c>
    </row>
    <row r="5319" spans="5:6">
      <c r="E5319">
        <v>0</v>
      </c>
      <c r="F5319">
        <v>114349</v>
      </c>
    </row>
    <row r="5320" spans="5:6">
      <c r="E5320">
        <v>0</v>
      </c>
      <c r="F5320">
        <v>114350</v>
      </c>
    </row>
    <row r="5321" spans="5:6">
      <c r="E5321">
        <v>0</v>
      </c>
      <c r="F5321">
        <v>114351</v>
      </c>
    </row>
    <row r="5322" spans="5:6">
      <c r="E5322">
        <v>0</v>
      </c>
      <c r="F5322">
        <v>114352</v>
      </c>
    </row>
    <row r="5323" spans="5:6">
      <c r="E5323">
        <v>0</v>
      </c>
      <c r="F5323">
        <v>114353</v>
      </c>
    </row>
    <row r="5324" spans="5:6">
      <c r="E5324">
        <v>0</v>
      </c>
      <c r="F5324">
        <v>114354</v>
      </c>
    </row>
    <row r="5325" spans="5:6">
      <c r="E5325">
        <v>0</v>
      </c>
      <c r="F5325">
        <v>114355</v>
      </c>
    </row>
    <row r="5326" spans="5:6">
      <c r="E5326">
        <v>0</v>
      </c>
      <c r="F5326">
        <v>114356</v>
      </c>
    </row>
    <row r="5327" spans="5:6">
      <c r="E5327">
        <v>0</v>
      </c>
      <c r="F5327">
        <v>114357</v>
      </c>
    </row>
    <row r="5328" spans="5:6">
      <c r="E5328">
        <v>0</v>
      </c>
      <c r="F5328">
        <v>114358</v>
      </c>
    </row>
    <row r="5329" spans="5:6">
      <c r="E5329">
        <v>0</v>
      </c>
      <c r="F5329">
        <v>114359</v>
      </c>
    </row>
    <row r="5330" spans="5:6">
      <c r="E5330">
        <v>0</v>
      </c>
      <c r="F5330">
        <v>114360</v>
      </c>
    </row>
    <row r="5331" spans="5:6">
      <c r="E5331">
        <v>0</v>
      </c>
      <c r="F5331">
        <v>114361</v>
      </c>
    </row>
    <row r="5332" spans="5:6">
      <c r="E5332">
        <v>0</v>
      </c>
      <c r="F5332">
        <v>114362</v>
      </c>
    </row>
    <row r="5333" spans="5:6">
      <c r="E5333">
        <v>0</v>
      </c>
      <c r="F5333">
        <v>114363</v>
      </c>
    </row>
    <row r="5334" spans="5:6">
      <c r="E5334">
        <v>0</v>
      </c>
      <c r="F5334">
        <v>114364</v>
      </c>
    </row>
    <row r="5335" spans="5:6">
      <c r="E5335">
        <v>0</v>
      </c>
      <c r="F5335">
        <v>114365</v>
      </c>
    </row>
    <row r="5336" spans="5:6">
      <c r="E5336">
        <v>0</v>
      </c>
      <c r="F5336">
        <v>114366</v>
      </c>
    </row>
    <row r="5337" spans="5:6">
      <c r="E5337">
        <v>0</v>
      </c>
      <c r="F5337">
        <v>114367</v>
      </c>
    </row>
    <row r="5338" spans="5:6">
      <c r="E5338">
        <v>0</v>
      </c>
      <c r="F5338">
        <v>114368</v>
      </c>
    </row>
    <row r="5339" spans="5:6">
      <c r="E5339">
        <v>64002.63</v>
      </c>
      <c r="F5339">
        <v>114369</v>
      </c>
    </row>
    <row r="5340" spans="5:6">
      <c r="E5340">
        <v>0</v>
      </c>
      <c r="F5340">
        <v>114370</v>
      </c>
    </row>
    <row r="5341" spans="5:6">
      <c r="E5341">
        <v>0</v>
      </c>
      <c r="F5341">
        <v>114371</v>
      </c>
    </row>
    <row r="5342" spans="5:6">
      <c r="E5342">
        <v>0</v>
      </c>
      <c r="F5342">
        <v>114372</v>
      </c>
    </row>
    <row r="5343" spans="5:6">
      <c r="E5343">
        <v>0</v>
      </c>
      <c r="F5343">
        <v>114373</v>
      </c>
    </row>
    <row r="5344" spans="5:6">
      <c r="E5344">
        <v>0</v>
      </c>
      <c r="F5344">
        <v>114374</v>
      </c>
    </row>
    <row r="5345" spans="5:6">
      <c r="E5345">
        <v>0</v>
      </c>
      <c r="F5345">
        <v>114375</v>
      </c>
    </row>
    <row r="5346" spans="5:6">
      <c r="E5346">
        <v>120540.18</v>
      </c>
      <c r="F5346">
        <v>114376</v>
      </c>
    </row>
    <row r="5347" spans="5:6">
      <c r="E5347">
        <v>122261.28</v>
      </c>
      <c r="F5347">
        <v>114377</v>
      </c>
    </row>
    <row r="5348" spans="5:6">
      <c r="E5348">
        <v>49287.41</v>
      </c>
      <c r="F5348">
        <v>114378</v>
      </c>
    </row>
    <row r="5349" spans="5:6">
      <c r="E5349">
        <v>59183.79</v>
      </c>
      <c r="F5349">
        <v>114379</v>
      </c>
    </row>
    <row r="5350" spans="5:6">
      <c r="E5350">
        <v>0</v>
      </c>
      <c r="F5350">
        <v>114380</v>
      </c>
    </row>
    <row r="5351" spans="5:6">
      <c r="E5351">
        <v>1511345.21</v>
      </c>
      <c r="F5351">
        <v>114381</v>
      </c>
    </row>
    <row r="5352" spans="5:6">
      <c r="E5352">
        <v>2067467.58</v>
      </c>
      <c r="F5352">
        <v>114382</v>
      </c>
    </row>
    <row r="5353" spans="5:6">
      <c r="E5353">
        <v>393988.85</v>
      </c>
      <c r="F5353">
        <v>114383</v>
      </c>
    </row>
    <row r="5354" spans="5:6">
      <c r="E5354">
        <v>230075.22</v>
      </c>
      <c r="F5354">
        <v>114384</v>
      </c>
    </row>
    <row r="5355" spans="5:6">
      <c r="E5355">
        <v>41829.89</v>
      </c>
      <c r="F5355">
        <v>114385</v>
      </c>
    </row>
    <row r="5356" spans="5:6">
      <c r="E5356">
        <v>0</v>
      </c>
      <c r="F5356">
        <v>114386</v>
      </c>
    </row>
    <row r="5357" spans="5:6">
      <c r="E5357">
        <v>0</v>
      </c>
      <c r="F5357">
        <v>114387</v>
      </c>
    </row>
    <row r="5358" spans="5:6">
      <c r="E5358">
        <v>0</v>
      </c>
      <c r="F5358">
        <v>114388</v>
      </c>
    </row>
    <row r="5359" spans="5:6">
      <c r="E5359">
        <v>0</v>
      </c>
      <c r="F5359">
        <v>114389</v>
      </c>
    </row>
    <row r="5360" spans="5:6">
      <c r="E5360">
        <v>0</v>
      </c>
      <c r="F5360">
        <v>114390</v>
      </c>
    </row>
    <row r="5361" spans="5:6">
      <c r="E5361">
        <v>0</v>
      </c>
      <c r="F5361">
        <v>114391</v>
      </c>
    </row>
    <row r="5362" spans="5:6">
      <c r="E5362">
        <v>0</v>
      </c>
      <c r="F5362">
        <v>114392</v>
      </c>
    </row>
    <row r="5363" spans="5:6">
      <c r="E5363">
        <v>0</v>
      </c>
      <c r="F5363">
        <v>114393</v>
      </c>
    </row>
    <row r="5364" spans="5:6">
      <c r="E5364">
        <v>0</v>
      </c>
      <c r="F5364">
        <v>114394</v>
      </c>
    </row>
    <row r="5365" spans="5:6">
      <c r="E5365">
        <v>0</v>
      </c>
      <c r="F5365">
        <v>114395</v>
      </c>
    </row>
    <row r="5366" spans="5:6">
      <c r="E5366">
        <v>0</v>
      </c>
      <c r="F5366">
        <v>114396</v>
      </c>
    </row>
    <row r="5367" spans="5:6">
      <c r="E5367">
        <v>0</v>
      </c>
      <c r="F5367">
        <v>114397</v>
      </c>
    </row>
    <row r="5368" spans="5:6">
      <c r="E5368">
        <v>0</v>
      </c>
      <c r="F5368">
        <v>114398</v>
      </c>
    </row>
    <row r="5369" spans="5:6">
      <c r="E5369">
        <v>0</v>
      </c>
      <c r="F5369">
        <v>114399</v>
      </c>
    </row>
    <row r="5370" spans="5:6">
      <c r="E5370">
        <v>0</v>
      </c>
      <c r="F5370">
        <v>114400</v>
      </c>
    </row>
    <row r="5371" spans="5:6">
      <c r="E5371">
        <v>0</v>
      </c>
      <c r="F5371">
        <v>114401</v>
      </c>
    </row>
    <row r="5372" spans="5:6">
      <c r="E5372">
        <v>0</v>
      </c>
      <c r="F5372">
        <v>114402</v>
      </c>
    </row>
    <row r="5373" spans="5:6">
      <c r="E5373">
        <v>0</v>
      </c>
      <c r="F5373">
        <v>114403</v>
      </c>
    </row>
    <row r="5374" spans="5:6">
      <c r="E5374">
        <v>0</v>
      </c>
      <c r="F5374">
        <v>114404</v>
      </c>
    </row>
    <row r="5375" spans="5:6">
      <c r="E5375">
        <v>0</v>
      </c>
      <c r="F5375">
        <v>114405</v>
      </c>
    </row>
    <row r="5376" spans="5:6">
      <c r="E5376">
        <v>0</v>
      </c>
      <c r="F5376">
        <v>114406</v>
      </c>
    </row>
    <row r="5377" spans="5:6">
      <c r="E5377">
        <v>85838.67</v>
      </c>
      <c r="F5377">
        <v>114407</v>
      </c>
    </row>
    <row r="5378" spans="5:6">
      <c r="E5378">
        <v>121068</v>
      </c>
      <c r="F5378">
        <v>114408</v>
      </c>
    </row>
    <row r="5379" spans="5:6">
      <c r="E5379">
        <v>0</v>
      </c>
      <c r="F5379">
        <v>114409</v>
      </c>
    </row>
    <row r="5380" spans="5:6">
      <c r="E5380">
        <v>0</v>
      </c>
      <c r="F5380">
        <v>114410</v>
      </c>
    </row>
    <row r="5381" spans="5:6">
      <c r="E5381">
        <v>0</v>
      </c>
      <c r="F5381">
        <v>114411</v>
      </c>
    </row>
    <row r="5382" spans="5:6">
      <c r="E5382">
        <v>0</v>
      </c>
      <c r="F5382">
        <v>114412</v>
      </c>
    </row>
    <row r="5383" spans="5:6">
      <c r="E5383">
        <v>0</v>
      </c>
      <c r="F5383">
        <v>114413</v>
      </c>
    </row>
    <row r="5384" spans="5:6">
      <c r="E5384">
        <v>0</v>
      </c>
      <c r="F5384">
        <v>114414</v>
      </c>
    </row>
    <row r="5385" spans="5:6">
      <c r="E5385">
        <v>5928</v>
      </c>
      <c r="F5385">
        <v>114415</v>
      </c>
    </row>
    <row r="5386" spans="5:6">
      <c r="E5386">
        <v>51072</v>
      </c>
      <c r="F5386">
        <v>114416</v>
      </c>
    </row>
    <row r="5387" spans="5:6">
      <c r="E5387">
        <v>3192</v>
      </c>
      <c r="F5387">
        <v>114417</v>
      </c>
    </row>
    <row r="5388" spans="5:6">
      <c r="E5388">
        <v>5700</v>
      </c>
      <c r="F5388">
        <v>114418</v>
      </c>
    </row>
    <row r="5389" spans="5:6">
      <c r="E5389">
        <v>0</v>
      </c>
      <c r="F5389">
        <v>114419</v>
      </c>
    </row>
    <row r="5390" spans="5:6">
      <c r="E5390">
        <v>22572</v>
      </c>
      <c r="F5390">
        <v>114420</v>
      </c>
    </row>
    <row r="5391" spans="5:6">
      <c r="E5391">
        <v>68856</v>
      </c>
      <c r="F5391">
        <v>114421</v>
      </c>
    </row>
    <row r="5392" spans="5:6">
      <c r="E5392">
        <v>45372</v>
      </c>
      <c r="F5392">
        <v>114422</v>
      </c>
    </row>
    <row r="5393" spans="5:6">
      <c r="E5393">
        <v>0</v>
      </c>
      <c r="F5393">
        <v>114423</v>
      </c>
    </row>
    <row r="5394" spans="5:6">
      <c r="E5394">
        <v>0</v>
      </c>
      <c r="F5394">
        <v>114424</v>
      </c>
    </row>
    <row r="5395" spans="5:6">
      <c r="E5395">
        <v>0</v>
      </c>
      <c r="F5395">
        <v>114425</v>
      </c>
    </row>
    <row r="5396" spans="5:6">
      <c r="E5396">
        <v>904.4</v>
      </c>
      <c r="F5396">
        <v>114426</v>
      </c>
    </row>
    <row r="5397" spans="5:6">
      <c r="E5397">
        <v>0</v>
      </c>
      <c r="F5397">
        <v>114427</v>
      </c>
    </row>
    <row r="5398" spans="5:6">
      <c r="E5398">
        <v>0</v>
      </c>
      <c r="F5398">
        <v>114428</v>
      </c>
    </row>
    <row r="5399" spans="5:6">
      <c r="E5399">
        <v>0</v>
      </c>
      <c r="F5399">
        <v>114429</v>
      </c>
    </row>
    <row r="5400" spans="5:6">
      <c r="E5400">
        <v>0</v>
      </c>
      <c r="F5400">
        <v>114430</v>
      </c>
    </row>
    <row r="5401" spans="5:6">
      <c r="E5401">
        <v>0</v>
      </c>
      <c r="F5401">
        <v>114431</v>
      </c>
    </row>
    <row r="5402" spans="5:6">
      <c r="E5402">
        <v>0</v>
      </c>
      <c r="F5402">
        <v>114432</v>
      </c>
    </row>
    <row r="5403" spans="5:6">
      <c r="E5403">
        <v>0</v>
      </c>
      <c r="F5403">
        <v>114433</v>
      </c>
    </row>
    <row r="5404" spans="5:6">
      <c r="E5404">
        <v>129086.96</v>
      </c>
      <c r="F5404">
        <v>114434</v>
      </c>
    </row>
    <row r="5405" spans="5:6">
      <c r="E5405">
        <v>29183.24</v>
      </c>
      <c r="F5405">
        <v>114435</v>
      </c>
    </row>
    <row r="5406" spans="5:6">
      <c r="E5406">
        <v>0</v>
      </c>
      <c r="F5406">
        <v>114436</v>
      </c>
    </row>
    <row r="5407" spans="5:6">
      <c r="E5407">
        <v>0</v>
      </c>
      <c r="F5407">
        <v>114437</v>
      </c>
    </row>
    <row r="5408" spans="5:6">
      <c r="E5408">
        <v>0</v>
      </c>
      <c r="F5408">
        <v>114438</v>
      </c>
    </row>
    <row r="5409" spans="5:6">
      <c r="E5409">
        <v>0</v>
      </c>
      <c r="F5409">
        <v>114439</v>
      </c>
    </row>
    <row r="5410" spans="5:6">
      <c r="E5410">
        <v>0</v>
      </c>
      <c r="F5410">
        <v>114440</v>
      </c>
    </row>
    <row r="5411" spans="5:6">
      <c r="E5411">
        <v>10127.39</v>
      </c>
      <c r="F5411">
        <v>114441</v>
      </c>
    </row>
    <row r="5412" spans="5:6">
      <c r="E5412">
        <v>10127.39</v>
      </c>
      <c r="F5412">
        <v>114442</v>
      </c>
    </row>
    <row r="5413" spans="5:6">
      <c r="E5413">
        <v>11997.25</v>
      </c>
      <c r="F5413">
        <v>114443</v>
      </c>
    </row>
    <row r="5414" spans="5:6">
      <c r="E5414">
        <v>10127.39</v>
      </c>
      <c r="F5414">
        <v>114444</v>
      </c>
    </row>
    <row r="5415" spans="5:6">
      <c r="E5415">
        <v>0</v>
      </c>
      <c r="F5415">
        <v>114445</v>
      </c>
    </row>
    <row r="5416" spans="5:6">
      <c r="E5416">
        <v>-222938.75</v>
      </c>
      <c r="F5416">
        <v>114446</v>
      </c>
    </row>
    <row r="5417" spans="5:6">
      <c r="E5417">
        <v>0</v>
      </c>
      <c r="F5417">
        <v>114447</v>
      </c>
    </row>
    <row r="5418" spans="5:6">
      <c r="E5418">
        <v>0</v>
      </c>
      <c r="F5418">
        <v>114448</v>
      </c>
    </row>
    <row r="5419" spans="5:6">
      <c r="E5419">
        <v>0</v>
      </c>
      <c r="F5419">
        <v>114449</v>
      </c>
    </row>
    <row r="5420" spans="5:6">
      <c r="E5420">
        <v>0</v>
      </c>
      <c r="F5420">
        <v>114450</v>
      </c>
    </row>
    <row r="5421" spans="5:6">
      <c r="E5421">
        <v>0</v>
      </c>
      <c r="F5421">
        <v>114451</v>
      </c>
    </row>
    <row r="5422" spans="5:6">
      <c r="E5422">
        <v>91084.92</v>
      </c>
      <c r="F5422">
        <v>114452</v>
      </c>
    </row>
    <row r="5423" spans="5:6">
      <c r="E5423">
        <v>0</v>
      </c>
      <c r="F5423">
        <v>114453</v>
      </c>
    </row>
    <row r="5424" spans="5:6">
      <c r="E5424">
        <v>0</v>
      </c>
      <c r="F5424">
        <v>114454</v>
      </c>
    </row>
    <row r="5425" spans="5:6">
      <c r="E5425">
        <v>0</v>
      </c>
      <c r="F5425">
        <v>114455</v>
      </c>
    </row>
    <row r="5426" spans="5:6">
      <c r="E5426">
        <v>0</v>
      </c>
      <c r="F5426">
        <v>114456</v>
      </c>
    </row>
    <row r="5427" spans="5:6">
      <c r="E5427">
        <v>0</v>
      </c>
      <c r="F5427">
        <v>114457</v>
      </c>
    </row>
    <row r="5428" spans="5:6">
      <c r="E5428">
        <v>0</v>
      </c>
      <c r="F5428">
        <v>114458</v>
      </c>
    </row>
    <row r="5429" spans="5:6">
      <c r="E5429">
        <v>0</v>
      </c>
      <c r="F5429">
        <v>114459</v>
      </c>
    </row>
    <row r="5430" spans="5:6">
      <c r="E5430">
        <v>0</v>
      </c>
      <c r="F5430">
        <v>114460</v>
      </c>
    </row>
    <row r="5431" spans="5:6">
      <c r="E5431">
        <v>0</v>
      </c>
      <c r="F5431">
        <v>114461</v>
      </c>
    </row>
    <row r="5432" spans="5:6">
      <c r="E5432">
        <v>0</v>
      </c>
      <c r="F5432">
        <v>114462</v>
      </c>
    </row>
    <row r="5433" spans="5:6">
      <c r="E5433">
        <v>0</v>
      </c>
      <c r="F5433">
        <v>114463</v>
      </c>
    </row>
    <row r="5434" spans="5:6">
      <c r="E5434">
        <v>0</v>
      </c>
      <c r="F5434">
        <v>114464</v>
      </c>
    </row>
    <row r="5435" spans="5:6">
      <c r="E5435">
        <v>0</v>
      </c>
      <c r="F5435">
        <v>114465</v>
      </c>
    </row>
    <row r="5436" spans="5:6">
      <c r="E5436">
        <v>0</v>
      </c>
      <c r="F5436">
        <v>114466</v>
      </c>
    </row>
    <row r="5437" spans="5:6">
      <c r="E5437">
        <v>0</v>
      </c>
      <c r="F5437">
        <v>114467</v>
      </c>
    </row>
    <row r="5438" spans="5:6">
      <c r="E5438">
        <v>0</v>
      </c>
      <c r="F5438">
        <v>114468</v>
      </c>
    </row>
    <row r="5439" spans="5:6">
      <c r="E5439">
        <v>0</v>
      </c>
      <c r="F5439">
        <v>114469</v>
      </c>
    </row>
    <row r="5440" spans="5:6">
      <c r="E5440">
        <v>0</v>
      </c>
      <c r="F5440">
        <v>114470</v>
      </c>
    </row>
    <row r="5441" spans="5:6">
      <c r="E5441">
        <v>0</v>
      </c>
      <c r="F5441">
        <v>114471</v>
      </c>
    </row>
    <row r="5442" spans="5:6">
      <c r="E5442">
        <v>0</v>
      </c>
      <c r="F5442">
        <v>114472</v>
      </c>
    </row>
    <row r="5443" spans="5:6">
      <c r="E5443">
        <v>0</v>
      </c>
      <c r="F5443">
        <v>114473</v>
      </c>
    </row>
    <row r="5444" spans="5:6">
      <c r="E5444">
        <v>0</v>
      </c>
      <c r="F5444">
        <v>114474</v>
      </c>
    </row>
    <row r="5445" spans="5:6">
      <c r="E5445">
        <v>0</v>
      </c>
      <c r="F5445">
        <v>114475</v>
      </c>
    </row>
    <row r="5446" spans="5:6">
      <c r="E5446">
        <v>0</v>
      </c>
      <c r="F5446">
        <v>114476</v>
      </c>
    </row>
    <row r="5447" spans="5:6">
      <c r="E5447">
        <v>0</v>
      </c>
      <c r="F5447">
        <v>114477</v>
      </c>
    </row>
    <row r="5448" spans="5:6">
      <c r="E5448">
        <v>0</v>
      </c>
      <c r="F5448">
        <v>114478</v>
      </c>
    </row>
    <row r="5449" spans="5:6">
      <c r="E5449">
        <v>0</v>
      </c>
      <c r="F5449">
        <v>114479</v>
      </c>
    </row>
    <row r="5450" spans="5:6">
      <c r="E5450">
        <v>0</v>
      </c>
      <c r="F5450">
        <v>114480</v>
      </c>
    </row>
    <row r="5451" spans="5:6">
      <c r="E5451">
        <v>0</v>
      </c>
      <c r="F5451">
        <v>114481</v>
      </c>
    </row>
    <row r="5452" spans="5:6">
      <c r="E5452">
        <v>0</v>
      </c>
      <c r="F5452">
        <v>114482</v>
      </c>
    </row>
    <row r="5453" spans="5:6">
      <c r="E5453">
        <v>0</v>
      </c>
      <c r="F5453">
        <v>114483</v>
      </c>
    </row>
    <row r="5454" spans="5:6">
      <c r="E5454">
        <v>0</v>
      </c>
      <c r="F5454">
        <v>114484</v>
      </c>
    </row>
    <row r="5455" spans="5:6">
      <c r="E5455">
        <v>0</v>
      </c>
      <c r="F5455">
        <v>114485</v>
      </c>
    </row>
    <row r="5456" spans="5:6">
      <c r="E5456">
        <v>0</v>
      </c>
      <c r="F5456">
        <v>114486</v>
      </c>
    </row>
    <row r="5457" spans="5:6">
      <c r="E5457">
        <v>0</v>
      </c>
      <c r="F5457">
        <v>114487</v>
      </c>
    </row>
    <row r="5458" spans="5:6">
      <c r="E5458">
        <v>0</v>
      </c>
      <c r="F5458">
        <v>114488</v>
      </c>
    </row>
    <row r="5459" spans="5:6">
      <c r="E5459">
        <v>0</v>
      </c>
      <c r="F5459">
        <v>114489</v>
      </c>
    </row>
    <row r="5460" spans="5:6">
      <c r="E5460">
        <v>0</v>
      </c>
      <c r="F5460">
        <v>114490</v>
      </c>
    </row>
    <row r="5461" spans="5:6">
      <c r="E5461">
        <v>0</v>
      </c>
      <c r="F5461">
        <v>114491</v>
      </c>
    </row>
    <row r="5462" spans="5:6">
      <c r="E5462">
        <v>0</v>
      </c>
      <c r="F5462">
        <v>114492</v>
      </c>
    </row>
    <row r="5463" spans="5:6">
      <c r="E5463">
        <v>0</v>
      </c>
      <c r="F5463">
        <v>114493</v>
      </c>
    </row>
    <row r="5464" spans="5:6">
      <c r="E5464">
        <v>0</v>
      </c>
      <c r="F5464">
        <v>114494</v>
      </c>
    </row>
    <row r="5465" spans="5:6">
      <c r="E5465">
        <v>0</v>
      </c>
      <c r="F5465">
        <v>114495</v>
      </c>
    </row>
    <row r="5466" spans="5:6">
      <c r="E5466">
        <v>0</v>
      </c>
      <c r="F5466">
        <v>114496</v>
      </c>
    </row>
    <row r="5467" spans="5:6">
      <c r="E5467">
        <v>0</v>
      </c>
      <c r="F5467">
        <v>114497</v>
      </c>
    </row>
    <row r="5468" spans="5:6">
      <c r="E5468">
        <v>0</v>
      </c>
      <c r="F5468">
        <v>114498</v>
      </c>
    </row>
    <row r="5469" spans="5:6">
      <c r="E5469">
        <v>0</v>
      </c>
      <c r="F5469">
        <v>114499</v>
      </c>
    </row>
    <row r="5470" spans="5:6">
      <c r="E5470">
        <v>0</v>
      </c>
      <c r="F5470">
        <v>114500</v>
      </c>
    </row>
    <row r="5471" spans="5:6">
      <c r="E5471">
        <v>0</v>
      </c>
      <c r="F5471">
        <v>114501</v>
      </c>
    </row>
    <row r="5472" spans="5:6">
      <c r="E5472">
        <v>0</v>
      </c>
      <c r="F5472">
        <v>114502</v>
      </c>
    </row>
    <row r="5473" spans="5:6">
      <c r="E5473">
        <v>0</v>
      </c>
      <c r="F5473">
        <v>114503</v>
      </c>
    </row>
    <row r="5474" spans="5:6">
      <c r="E5474">
        <v>0</v>
      </c>
      <c r="F5474">
        <v>114504</v>
      </c>
    </row>
    <row r="5475" spans="5:6">
      <c r="E5475">
        <v>0</v>
      </c>
      <c r="F5475">
        <v>114505</v>
      </c>
    </row>
    <row r="5476" spans="5:6">
      <c r="E5476">
        <v>0</v>
      </c>
      <c r="F5476">
        <v>114506</v>
      </c>
    </row>
    <row r="5477" spans="5:6">
      <c r="E5477">
        <v>0</v>
      </c>
      <c r="F5477">
        <v>114507</v>
      </c>
    </row>
    <row r="5478" spans="5:6">
      <c r="E5478">
        <v>0</v>
      </c>
      <c r="F5478">
        <v>114508</v>
      </c>
    </row>
    <row r="5479" spans="5:6">
      <c r="E5479">
        <v>0</v>
      </c>
      <c r="F5479">
        <v>114509</v>
      </c>
    </row>
    <row r="5480" spans="5:6">
      <c r="E5480">
        <v>0</v>
      </c>
      <c r="F5480">
        <v>114510</v>
      </c>
    </row>
    <row r="5481" spans="5:6">
      <c r="E5481">
        <v>0</v>
      </c>
      <c r="F5481">
        <v>114511</v>
      </c>
    </row>
    <row r="5482" spans="5:6">
      <c r="E5482">
        <v>0</v>
      </c>
      <c r="F5482">
        <v>114512</v>
      </c>
    </row>
    <row r="5483" spans="5:6">
      <c r="E5483">
        <v>0</v>
      </c>
      <c r="F5483">
        <v>114513</v>
      </c>
    </row>
    <row r="5484" spans="5:6">
      <c r="E5484">
        <v>0</v>
      </c>
      <c r="F5484">
        <v>114514</v>
      </c>
    </row>
    <row r="5485" spans="5:6">
      <c r="E5485">
        <v>0</v>
      </c>
      <c r="F5485">
        <v>114515</v>
      </c>
    </row>
    <row r="5486" spans="5:6">
      <c r="E5486">
        <v>0</v>
      </c>
      <c r="F5486">
        <v>114516</v>
      </c>
    </row>
    <row r="5487" spans="5:6">
      <c r="E5487">
        <v>0</v>
      </c>
      <c r="F5487">
        <v>114517</v>
      </c>
    </row>
    <row r="5488" spans="5:6">
      <c r="E5488">
        <v>0</v>
      </c>
      <c r="F5488">
        <v>114518</v>
      </c>
    </row>
    <row r="5489" spans="5:6">
      <c r="E5489">
        <v>0</v>
      </c>
      <c r="F5489">
        <v>114519</v>
      </c>
    </row>
    <row r="5490" spans="5:6">
      <c r="E5490">
        <v>0</v>
      </c>
      <c r="F5490">
        <v>114520</v>
      </c>
    </row>
    <row r="5491" spans="5:6">
      <c r="E5491">
        <v>0</v>
      </c>
      <c r="F5491">
        <v>114521</v>
      </c>
    </row>
    <row r="5492" spans="5:6">
      <c r="E5492">
        <v>0</v>
      </c>
      <c r="F5492">
        <v>114522</v>
      </c>
    </row>
    <row r="5493" spans="5:6">
      <c r="E5493">
        <v>0</v>
      </c>
      <c r="F5493">
        <v>114523</v>
      </c>
    </row>
    <row r="5494" spans="5:6">
      <c r="E5494">
        <v>0</v>
      </c>
      <c r="F5494">
        <v>114524</v>
      </c>
    </row>
    <row r="5495" spans="5:6">
      <c r="E5495">
        <v>0</v>
      </c>
      <c r="F5495">
        <v>114525</v>
      </c>
    </row>
    <row r="5496" spans="5:6">
      <c r="E5496">
        <v>0</v>
      </c>
      <c r="F5496">
        <v>114526</v>
      </c>
    </row>
    <row r="5497" spans="5:6">
      <c r="E5497">
        <v>0</v>
      </c>
      <c r="F5497">
        <v>114527</v>
      </c>
    </row>
    <row r="5498" spans="5:6">
      <c r="E5498">
        <v>0</v>
      </c>
      <c r="F5498">
        <v>114528</v>
      </c>
    </row>
    <row r="5499" spans="5:6">
      <c r="E5499">
        <v>0</v>
      </c>
      <c r="F5499">
        <v>114529</v>
      </c>
    </row>
    <row r="5500" spans="5:6">
      <c r="E5500">
        <v>0</v>
      </c>
      <c r="F5500">
        <v>114530</v>
      </c>
    </row>
    <row r="5501" spans="5:6">
      <c r="E5501">
        <v>0</v>
      </c>
      <c r="F5501">
        <v>114531</v>
      </c>
    </row>
    <row r="5502" spans="5:6">
      <c r="E5502">
        <v>0</v>
      </c>
      <c r="F5502">
        <v>114532</v>
      </c>
    </row>
    <row r="5503" spans="5:6">
      <c r="E5503">
        <v>0</v>
      </c>
      <c r="F5503">
        <v>114533</v>
      </c>
    </row>
    <row r="5504" spans="5:6">
      <c r="E5504">
        <v>0</v>
      </c>
      <c r="F5504">
        <v>114534</v>
      </c>
    </row>
    <row r="5505" spans="5:6">
      <c r="E5505">
        <v>0</v>
      </c>
      <c r="F5505">
        <v>114535</v>
      </c>
    </row>
    <row r="5506" spans="5:6">
      <c r="E5506">
        <v>0</v>
      </c>
      <c r="F5506">
        <v>114536</v>
      </c>
    </row>
    <row r="5507" spans="5:6">
      <c r="E5507">
        <v>0</v>
      </c>
      <c r="F5507">
        <v>114537</v>
      </c>
    </row>
    <row r="5508" spans="5:6">
      <c r="E5508">
        <v>0</v>
      </c>
      <c r="F5508">
        <v>114538</v>
      </c>
    </row>
    <row r="5509" spans="5:6">
      <c r="E5509">
        <v>0</v>
      </c>
      <c r="F5509">
        <v>114539</v>
      </c>
    </row>
    <row r="5510" spans="5:6">
      <c r="E5510">
        <v>0</v>
      </c>
      <c r="F5510">
        <v>114540</v>
      </c>
    </row>
    <row r="5511" spans="5:6">
      <c r="E5511">
        <v>0</v>
      </c>
      <c r="F5511">
        <v>114541</v>
      </c>
    </row>
    <row r="5512" spans="5:6">
      <c r="E5512">
        <v>0</v>
      </c>
      <c r="F5512">
        <v>114542</v>
      </c>
    </row>
    <row r="5513" spans="5:6">
      <c r="E5513">
        <v>0</v>
      </c>
      <c r="F5513">
        <v>114543</v>
      </c>
    </row>
    <row r="5514" spans="5:6">
      <c r="E5514">
        <v>0</v>
      </c>
      <c r="F5514">
        <v>114544</v>
      </c>
    </row>
    <row r="5515" spans="5:6">
      <c r="E5515">
        <v>0</v>
      </c>
      <c r="F5515">
        <v>114545</v>
      </c>
    </row>
    <row r="5516" spans="5:6">
      <c r="E5516">
        <v>0</v>
      </c>
      <c r="F5516">
        <v>114546</v>
      </c>
    </row>
    <row r="5517" spans="5:6">
      <c r="E5517">
        <v>0</v>
      </c>
      <c r="F5517">
        <v>114547</v>
      </c>
    </row>
    <row r="5518" spans="5:6">
      <c r="E5518">
        <v>0</v>
      </c>
      <c r="F5518">
        <v>114548</v>
      </c>
    </row>
    <row r="5519" spans="5:6">
      <c r="E5519">
        <v>0</v>
      </c>
      <c r="F5519">
        <v>114549</v>
      </c>
    </row>
    <row r="5520" spans="5:6">
      <c r="E5520">
        <v>0</v>
      </c>
      <c r="F5520">
        <v>114550</v>
      </c>
    </row>
    <row r="5521" spans="5:6">
      <c r="E5521">
        <v>0</v>
      </c>
      <c r="F5521">
        <v>114551</v>
      </c>
    </row>
    <row r="5522" spans="5:6">
      <c r="E5522">
        <v>0</v>
      </c>
      <c r="F5522">
        <v>114552</v>
      </c>
    </row>
    <row r="5523" spans="5:6">
      <c r="E5523">
        <v>0</v>
      </c>
      <c r="F5523">
        <v>114553</v>
      </c>
    </row>
    <row r="5524" spans="5:6">
      <c r="E5524">
        <v>0</v>
      </c>
      <c r="F5524">
        <v>114554</v>
      </c>
    </row>
    <row r="5525" spans="5:6">
      <c r="E5525">
        <v>0</v>
      </c>
      <c r="F5525">
        <v>114555</v>
      </c>
    </row>
    <row r="5526" spans="5:6">
      <c r="E5526">
        <v>0</v>
      </c>
      <c r="F5526">
        <v>114556</v>
      </c>
    </row>
    <row r="5527" spans="5:6">
      <c r="E5527">
        <v>0</v>
      </c>
      <c r="F5527">
        <v>114557</v>
      </c>
    </row>
    <row r="5528" spans="5:6">
      <c r="E5528">
        <v>0</v>
      </c>
      <c r="F5528">
        <v>114558</v>
      </c>
    </row>
    <row r="5529" spans="5:6">
      <c r="E5529">
        <v>0</v>
      </c>
      <c r="F5529">
        <v>114559</v>
      </c>
    </row>
    <row r="5530" spans="5:6">
      <c r="E5530">
        <v>0</v>
      </c>
      <c r="F5530">
        <v>114560</v>
      </c>
    </row>
    <row r="5531" spans="5:6">
      <c r="E5531">
        <v>0</v>
      </c>
      <c r="F5531">
        <v>114561</v>
      </c>
    </row>
    <row r="5532" spans="5:6">
      <c r="E5532">
        <v>0</v>
      </c>
      <c r="F5532">
        <v>114562</v>
      </c>
    </row>
    <row r="5533" spans="5:6">
      <c r="E5533">
        <v>0</v>
      </c>
      <c r="F5533">
        <v>114563</v>
      </c>
    </row>
    <row r="5534" spans="5:6">
      <c r="E5534">
        <v>0</v>
      </c>
      <c r="F5534">
        <v>114564</v>
      </c>
    </row>
    <row r="5535" spans="5:6">
      <c r="E5535">
        <v>0</v>
      </c>
      <c r="F5535">
        <v>114565</v>
      </c>
    </row>
    <row r="5536" spans="5:6">
      <c r="E5536">
        <v>0</v>
      </c>
      <c r="F5536">
        <v>114566</v>
      </c>
    </row>
    <row r="5537" spans="5:6">
      <c r="E5537">
        <v>0</v>
      </c>
      <c r="F5537">
        <v>114567</v>
      </c>
    </row>
    <row r="5538" spans="5:6">
      <c r="E5538">
        <v>0</v>
      </c>
      <c r="F5538">
        <v>114568</v>
      </c>
    </row>
    <row r="5539" spans="5:6">
      <c r="E5539">
        <v>0</v>
      </c>
      <c r="F5539">
        <v>114569</v>
      </c>
    </row>
    <row r="5540" spans="5:6">
      <c r="E5540">
        <v>0</v>
      </c>
      <c r="F5540">
        <v>114570</v>
      </c>
    </row>
    <row r="5541" spans="5:6">
      <c r="E5541">
        <v>0</v>
      </c>
      <c r="F5541">
        <v>114571</v>
      </c>
    </row>
    <row r="5542" spans="5:6">
      <c r="E5542">
        <v>0</v>
      </c>
      <c r="F5542">
        <v>114572</v>
      </c>
    </row>
    <row r="5543" spans="5:6">
      <c r="E5543">
        <v>0</v>
      </c>
      <c r="F5543">
        <v>114573</v>
      </c>
    </row>
    <row r="5544" spans="5:6">
      <c r="E5544">
        <v>0</v>
      </c>
      <c r="F5544">
        <v>114574</v>
      </c>
    </row>
    <row r="5545" spans="5:6">
      <c r="E5545">
        <v>0</v>
      </c>
      <c r="F5545">
        <v>114575</v>
      </c>
    </row>
    <row r="5546" spans="5:6">
      <c r="E5546">
        <v>0</v>
      </c>
      <c r="F5546">
        <v>114576</v>
      </c>
    </row>
    <row r="5547" spans="5:6">
      <c r="E5547">
        <v>0</v>
      </c>
      <c r="F5547">
        <v>114577</v>
      </c>
    </row>
    <row r="5548" spans="5:6">
      <c r="E5548">
        <v>0</v>
      </c>
      <c r="F5548">
        <v>114578</v>
      </c>
    </row>
    <row r="5549" spans="5:6">
      <c r="E5549">
        <v>0</v>
      </c>
      <c r="F5549">
        <v>114579</v>
      </c>
    </row>
    <row r="5550" spans="5:6">
      <c r="E5550">
        <v>0</v>
      </c>
      <c r="F5550">
        <v>114580</v>
      </c>
    </row>
    <row r="5551" spans="5:6">
      <c r="E5551">
        <v>0</v>
      </c>
      <c r="F5551">
        <v>114581</v>
      </c>
    </row>
    <row r="5552" spans="5:6">
      <c r="E5552">
        <v>0</v>
      </c>
      <c r="F5552">
        <v>114582</v>
      </c>
    </row>
    <row r="5553" spans="5:6">
      <c r="E5553">
        <v>0</v>
      </c>
      <c r="F5553">
        <v>114583</v>
      </c>
    </row>
    <row r="5554" spans="5:6">
      <c r="E5554">
        <v>0</v>
      </c>
      <c r="F5554">
        <v>114584</v>
      </c>
    </row>
    <row r="5555" spans="5:6">
      <c r="E5555">
        <v>0</v>
      </c>
      <c r="F5555">
        <v>114585</v>
      </c>
    </row>
    <row r="5556" spans="5:6">
      <c r="E5556">
        <v>0</v>
      </c>
      <c r="F5556">
        <v>114586</v>
      </c>
    </row>
    <row r="5557" spans="5:6">
      <c r="E5557">
        <v>0</v>
      </c>
      <c r="F5557">
        <v>114587</v>
      </c>
    </row>
    <row r="5558" spans="5:6">
      <c r="E5558">
        <v>0</v>
      </c>
      <c r="F5558">
        <v>114588</v>
      </c>
    </row>
    <row r="5559" spans="5:6">
      <c r="E5559">
        <v>0</v>
      </c>
      <c r="F5559">
        <v>114589</v>
      </c>
    </row>
    <row r="5560" spans="5:6">
      <c r="E5560">
        <v>0</v>
      </c>
      <c r="F5560">
        <v>114590</v>
      </c>
    </row>
    <row r="5561" spans="5:6">
      <c r="E5561">
        <v>0</v>
      </c>
      <c r="F5561">
        <v>114591</v>
      </c>
    </row>
    <row r="5562" spans="5:6">
      <c r="E5562">
        <v>0</v>
      </c>
      <c r="F5562">
        <v>114592</v>
      </c>
    </row>
    <row r="5563" spans="5:6">
      <c r="E5563">
        <v>0</v>
      </c>
      <c r="F5563">
        <v>114593</v>
      </c>
    </row>
    <row r="5564" spans="5:6">
      <c r="E5564">
        <v>0</v>
      </c>
      <c r="F5564">
        <v>114594</v>
      </c>
    </row>
    <row r="5565" spans="5:6">
      <c r="E5565">
        <v>0</v>
      </c>
      <c r="F5565">
        <v>114595</v>
      </c>
    </row>
    <row r="5566" spans="5:6">
      <c r="E5566">
        <v>0</v>
      </c>
      <c r="F5566">
        <v>114596</v>
      </c>
    </row>
    <row r="5567" spans="5:6">
      <c r="E5567">
        <v>0</v>
      </c>
      <c r="F5567">
        <v>114597</v>
      </c>
    </row>
    <row r="5568" spans="5:6">
      <c r="E5568">
        <v>0</v>
      </c>
      <c r="F5568">
        <v>114598</v>
      </c>
    </row>
    <row r="5569" spans="5:6">
      <c r="E5569">
        <v>0</v>
      </c>
      <c r="F5569">
        <v>114599</v>
      </c>
    </row>
    <row r="5570" spans="5:6">
      <c r="E5570">
        <v>0</v>
      </c>
      <c r="F5570">
        <v>114600</v>
      </c>
    </row>
    <row r="5571" spans="5:6">
      <c r="E5571">
        <v>0</v>
      </c>
      <c r="F5571">
        <v>114601</v>
      </c>
    </row>
    <row r="5572" spans="5:6">
      <c r="E5572">
        <v>0</v>
      </c>
      <c r="F5572">
        <v>114602</v>
      </c>
    </row>
    <row r="5573" spans="5:6">
      <c r="E5573">
        <v>0</v>
      </c>
      <c r="F5573">
        <v>114603</v>
      </c>
    </row>
    <row r="5574" spans="5:6">
      <c r="E5574">
        <v>0</v>
      </c>
      <c r="F5574">
        <v>114604</v>
      </c>
    </row>
    <row r="5575" spans="5:6">
      <c r="E5575">
        <v>0</v>
      </c>
      <c r="F5575">
        <v>114605</v>
      </c>
    </row>
    <row r="5576" spans="5:6">
      <c r="E5576">
        <v>0</v>
      </c>
      <c r="F5576">
        <v>114606</v>
      </c>
    </row>
    <row r="5577" spans="5:6">
      <c r="E5577">
        <v>0</v>
      </c>
      <c r="F5577">
        <v>114607</v>
      </c>
    </row>
    <row r="5578" spans="5:6">
      <c r="E5578">
        <v>0</v>
      </c>
      <c r="F5578">
        <v>114608</v>
      </c>
    </row>
    <row r="5579" spans="5:6">
      <c r="E5579">
        <v>0</v>
      </c>
      <c r="F5579">
        <v>114609</v>
      </c>
    </row>
    <row r="5580" spans="5:6">
      <c r="E5580">
        <v>0</v>
      </c>
      <c r="F5580">
        <v>114610</v>
      </c>
    </row>
    <row r="5581" spans="5:6">
      <c r="E5581">
        <v>0</v>
      </c>
      <c r="F5581">
        <v>114611</v>
      </c>
    </row>
    <row r="5582" spans="5:6">
      <c r="E5582">
        <v>0</v>
      </c>
      <c r="F5582">
        <v>114612</v>
      </c>
    </row>
    <row r="5583" spans="5:6">
      <c r="E5583">
        <v>0</v>
      </c>
      <c r="F5583">
        <v>114613</v>
      </c>
    </row>
    <row r="5584" spans="5:6">
      <c r="E5584">
        <v>0</v>
      </c>
      <c r="F5584">
        <v>114614</v>
      </c>
    </row>
    <row r="5585" spans="5:6">
      <c r="E5585">
        <v>0</v>
      </c>
      <c r="F5585">
        <v>114615</v>
      </c>
    </row>
    <row r="5586" spans="5:6">
      <c r="E5586">
        <v>0</v>
      </c>
      <c r="F5586">
        <v>114616</v>
      </c>
    </row>
    <row r="5587" spans="5:6">
      <c r="E5587">
        <v>0</v>
      </c>
      <c r="F5587">
        <v>114617</v>
      </c>
    </row>
    <row r="5588" spans="5:6">
      <c r="E5588">
        <v>0</v>
      </c>
      <c r="F5588">
        <v>114618</v>
      </c>
    </row>
    <row r="5589" spans="5:6">
      <c r="E5589">
        <v>0</v>
      </c>
      <c r="F5589">
        <v>114619</v>
      </c>
    </row>
    <row r="5590" spans="5:6">
      <c r="E5590">
        <v>0</v>
      </c>
      <c r="F5590">
        <v>114620</v>
      </c>
    </row>
    <row r="5591" spans="5:6">
      <c r="E5591">
        <v>0</v>
      </c>
      <c r="F5591">
        <v>114621</v>
      </c>
    </row>
    <row r="5592" spans="5:6">
      <c r="E5592">
        <v>0</v>
      </c>
      <c r="F5592">
        <v>114622</v>
      </c>
    </row>
    <row r="5593" spans="5:6">
      <c r="E5593">
        <v>0</v>
      </c>
      <c r="F5593">
        <v>114623</v>
      </c>
    </row>
    <row r="5594" spans="5:6">
      <c r="E5594">
        <v>0</v>
      </c>
      <c r="F5594">
        <v>114624</v>
      </c>
    </row>
    <row r="5595" spans="5:6">
      <c r="E5595">
        <v>0</v>
      </c>
      <c r="F5595">
        <v>114625</v>
      </c>
    </row>
    <row r="5596" spans="5:6">
      <c r="E5596">
        <v>0</v>
      </c>
      <c r="F5596">
        <v>114626</v>
      </c>
    </row>
    <row r="5597" spans="5:6">
      <c r="E5597">
        <v>0</v>
      </c>
      <c r="F5597">
        <v>114627</v>
      </c>
    </row>
    <row r="5598" spans="5:6">
      <c r="E5598">
        <v>0</v>
      </c>
      <c r="F5598">
        <v>114628</v>
      </c>
    </row>
    <row r="5599" spans="5:6">
      <c r="E5599">
        <v>0</v>
      </c>
      <c r="F5599">
        <v>114629</v>
      </c>
    </row>
    <row r="5600" spans="5:6">
      <c r="E5600">
        <v>0</v>
      </c>
      <c r="F5600">
        <v>114630</v>
      </c>
    </row>
    <row r="5601" spans="5:6">
      <c r="E5601">
        <v>0</v>
      </c>
      <c r="F5601">
        <v>114631</v>
      </c>
    </row>
    <row r="5602" spans="5:6">
      <c r="E5602">
        <v>0</v>
      </c>
      <c r="F5602">
        <v>114632</v>
      </c>
    </row>
    <row r="5603" spans="5:6">
      <c r="E5603">
        <v>0</v>
      </c>
      <c r="F5603">
        <v>114633</v>
      </c>
    </row>
    <row r="5604" spans="5:6">
      <c r="E5604">
        <v>0</v>
      </c>
      <c r="F5604">
        <v>114634</v>
      </c>
    </row>
    <row r="5605" spans="5:6">
      <c r="E5605">
        <v>0</v>
      </c>
      <c r="F5605">
        <v>114635</v>
      </c>
    </row>
    <row r="5606" spans="5:6">
      <c r="E5606">
        <v>0</v>
      </c>
      <c r="F5606">
        <v>114636</v>
      </c>
    </row>
    <row r="5607" spans="5:6">
      <c r="E5607">
        <v>0</v>
      </c>
      <c r="F5607">
        <v>114637</v>
      </c>
    </row>
    <row r="5608" spans="5:6">
      <c r="E5608">
        <v>0</v>
      </c>
      <c r="F5608">
        <v>114638</v>
      </c>
    </row>
    <row r="5609" spans="5:6">
      <c r="E5609">
        <v>0</v>
      </c>
      <c r="F5609">
        <v>114639</v>
      </c>
    </row>
    <row r="5610" spans="5:6">
      <c r="E5610">
        <v>0</v>
      </c>
      <c r="F5610">
        <v>114640</v>
      </c>
    </row>
    <row r="5611" spans="5:6">
      <c r="E5611">
        <v>0</v>
      </c>
      <c r="F5611">
        <v>114641</v>
      </c>
    </row>
    <row r="5612" spans="5:6">
      <c r="E5612">
        <v>0</v>
      </c>
      <c r="F5612">
        <v>114642</v>
      </c>
    </row>
    <row r="5613" spans="5:6">
      <c r="E5613">
        <v>0</v>
      </c>
      <c r="F5613">
        <v>114643</v>
      </c>
    </row>
    <row r="5614" spans="5:6">
      <c r="E5614">
        <v>0</v>
      </c>
      <c r="F5614">
        <v>114644</v>
      </c>
    </row>
    <row r="5615" spans="5:6">
      <c r="E5615">
        <v>0</v>
      </c>
      <c r="F5615">
        <v>114645</v>
      </c>
    </row>
    <row r="5616" spans="5:6">
      <c r="E5616">
        <v>0</v>
      </c>
      <c r="F5616">
        <v>114646</v>
      </c>
    </row>
    <row r="5617" spans="5:6">
      <c r="E5617">
        <v>0</v>
      </c>
      <c r="F5617">
        <v>114647</v>
      </c>
    </row>
    <row r="5618" spans="5:6">
      <c r="E5618">
        <v>0</v>
      </c>
      <c r="F5618">
        <v>114648</v>
      </c>
    </row>
    <row r="5619" spans="5:6">
      <c r="E5619">
        <v>0</v>
      </c>
      <c r="F5619">
        <v>114649</v>
      </c>
    </row>
    <row r="5620" spans="5:6">
      <c r="E5620">
        <v>0</v>
      </c>
      <c r="F5620">
        <v>114650</v>
      </c>
    </row>
    <row r="5621" spans="5:6">
      <c r="E5621">
        <v>0</v>
      </c>
      <c r="F5621">
        <v>114651</v>
      </c>
    </row>
    <row r="5622" spans="5:6">
      <c r="E5622">
        <v>0</v>
      </c>
      <c r="F5622">
        <v>114652</v>
      </c>
    </row>
    <row r="5623" spans="5:6">
      <c r="E5623">
        <v>0</v>
      </c>
      <c r="F5623">
        <v>114653</v>
      </c>
    </row>
    <row r="5624" spans="5:6">
      <c r="E5624">
        <v>0</v>
      </c>
      <c r="F5624">
        <v>114654</v>
      </c>
    </row>
    <row r="5625" spans="5:6">
      <c r="E5625">
        <v>0</v>
      </c>
      <c r="F5625">
        <v>114655</v>
      </c>
    </row>
    <row r="5626" spans="5:6">
      <c r="E5626">
        <v>0</v>
      </c>
      <c r="F5626">
        <v>114656</v>
      </c>
    </row>
    <row r="5627" spans="5:6">
      <c r="E5627">
        <v>0</v>
      </c>
      <c r="F5627">
        <v>114657</v>
      </c>
    </row>
    <row r="5628" spans="5:6">
      <c r="E5628">
        <v>0</v>
      </c>
      <c r="F5628">
        <v>114658</v>
      </c>
    </row>
    <row r="5629" spans="5:6">
      <c r="E5629">
        <v>0</v>
      </c>
      <c r="F5629">
        <v>114659</v>
      </c>
    </row>
    <row r="5630" spans="5:6">
      <c r="E5630">
        <v>0</v>
      </c>
      <c r="F5630">
        <v>114660</v>
      </c>
    </row>
    <row r="5631" spans="5:6">
      <c r="E5631">
        <v>0</v>
      </c>
      <c r="F5631">
        <v>114661</v>
      </c>
    </row>
    <row r="5632" spans="5:6">
      <c r="E5632">
        <v>0</v>
      </c>
      <c r="F5632">
        <v>114662</v>
      </c>
    </row>
    <row r="5633" spans="5:6">
      <c r="E5633">
        <v>0</v>
      </c>
      <c r="F5633">
        <v>114663</v>
      </c>
    </row>
    <row r="5634" spans="5:6">
      <c r="E5634">
        <v>0</v>
      </c>
      <c r="F5634">
        <v>114664</v>
      </c>
    </row>
    <row r="5635" spans="5:6">
      <c r="E5635">
        <v>0</v>
      </c>
      <c r="F5635">
        <v>114665</v>
      </c>
    </row>
    <row r="5636" spans="5:6">
      <c r="E5636">
        <v>0</v>
      </c>
      <c r="F5636">
        <v>114666</v>
      </c>
    </row>
    <row r="5637" spans="5:6">
      <c r="E5637">
        <v>0</v>
      </c>
      <c r="F5637">
        <v>114667</v>
      </c>
    </row>
    <row r="5638" spans="5:6">
      <c r="E5638">
        <v>0</v>
      </c>
      <c r="F5638">
        <v>114668</v>
      </c>
    </row>
    <row r="5639" spans="5:6">
      <c r="E5639">
        <v>0</v>
      </c>
      <c r="F5639">
        <v>114669</v>
      </c>
    </row>
    <row r="5640" spans="5:6">
      <c r="E5640">
        <v>0</v>
      </c>
      <c r="F5640">
        <v>114670</v>
      </c>
    </row>
    <row r="5641" spans="5:6">
      <c r="E5641">
        <v>0</v>
      </c>
      <c r="F5641">
        <v>114671</v>
      </c>
    </row>
    <row r="5642" spans="5:6">
      <c r="E5642">
        <v>0</v>
      </c>
      <c r="F5642">
        <v>114672</v>
      </c>
    </row>
    <row r="5643" spans="5:6">
      <c r="E5643">
        <v>0</v>
      </c>
      <c r="F5643">
        <v>114673</v>
      </c>
    </row>
    <row r="5644" spans="5:6">
      <c r="E5644">
        <v>0</v>
      </c>
      <c r="F5644">
        <v>114674</v>
      </c>
    </row>
    <row r="5645" spans="5:6">
      <c r="E5645">
        <v>0</v>
      </c>
      <c r="F5645">
        <v>114675</v>
      </c>
    </row>
    <row r="5646" spans="5:6">
      <c r="E5646">
        <v>0</v>
      </c>
      <c r="F5646">
        <v>114676</v>
      </c>
    </row>
    <row r="5647" spans="5:6">
      <c r="E5647">
        <v>0</v>
      </c>
      <c r="F5647">
        <v>114677</v>
      </c>
    </row>
    <row r="5648" spans="5:6">
      <c r="E5648">
        <v>0</v>
      </c>
      <c r="F5648">
        <v>114678</v>
      </c>
    </row>
    <row r="5649" spans="5:6">
      <c r="E5649">
        <v>0</v>
      </c>
      <c r="F5649">
        <v>114679</v>
      </c>
    </row>
    <row r="5650" spans="5:6">
      <c r="E5650">
        <v>0</v>
      </c>
      <c r="F5650">
        <v>114680</v>
      </c>
    </row>
    <row r="5651" spans="5:6">
      <c r="E5651">
        <v>0</v>
      </c>
      <c r="F5651">
        <v>114681</v>
      </c>
    </row>
    <row r="5652" spans="5:6">
      <c r="E5652">
        <v>0</v>
      </c>
      <c r="F5652">
        <v>114682</v>
      </c>
    </row>
    <row r="5653" spans="5:6">
      <c r="E5653">
        <v>0</v>
      </c>
      <c r="F5653">
        <v>114683</v>
      </c>
    </row>
    <row r="5654" spans="5:6">
      <c r="E5654">
        <v>0</v>
      </c>
      <c r="F5654">
        <v>114684</v>
      </c>
    </row>
    <row r="5655" spans="5:6">
      <c r="E5655">
        <v>0</v>
      </c>
      <c r="F5655">
        <v>114685</v>
      </c>
    </row>
    <row r="5656" spans="5:6">
      <c r="E5656">
        <v>0</v>
      </c>
      <c r="F5656">
        <v>114686</v>
      </c>
    </row>
    <row r="5657" spans="5:6">
      <c r="E5657">
        <v>0</v>
      </c>
      <c r="F5657">
        <v>114687</v>
      </c>
    </row>
    <row r="5658" spans="5:6">
      <c r="E5658">
        <v>0</v>
      </c>
      <c r="F5658">
        <v>114688</v>
      </c>
    </row>
    <row r="5659" spans="5:6">
      <c r="E5659">
        <v>0</v>
      </c>
      <c r="F5659">
        <v>114689</v>
      </c>
    </row>
    <row r="5660" spans="5:6">
      <c r="E5660">
        <v>0</v>
      </c>
      <c r="F5660">
        <v>114690</v>
      </c>
    </row>
    <row r="5661" spans="5:6">
      <c r="E5661">
        <v>0</v>
      </c>
      <c r="F5661">
        <v>114691</v>
      </c>
    </row>
    <row r="5662" spans="5:6">
      <c r="E5662">
        <v>0</v>
      </c>
      <c r="F5662">
        <v>114692</v>
      </c>
    </row>
    <row r="5663" spans="5:6">
      <c r="E5663">
        <v>0</v>
      </c>
      <c r="F5663">
        <v>114693</v>
      </c>
    </row>
    <row r="5664" spans="5:6">
      <c r="E5664">
        <v>0</v>
      </c>
      <c r="F5664">
        <v>114694</v>
      </c>
    </row>
    <row r="5665" spans="5:6">
      <c r="E5665">
        <v>0</v>
      </c>
      <c r="F5665">
        <v>114695</v>
      </c>
    </row>
    <row r="5666" spans="5:6">
      <c r="E5666">
        <v>0</v>
      </c>
      <c r="F5666">
        <v>114696</v>
      </c>
    </row>
    <row r="5667" spans="5:6">
      <c r="E5667">
        <v>0</v>
      </c>
      <c r="F5667">
        <v>114697</v>
      </c>
    </row>
    <row r="5668" spans="5:6">
      <c r="E5668">
        <v>0</v>
      </c>
      <c r="F5668">
        <v>114698</v>
      </c>
    </row>
    <row r="5669" spans="5:6">
      <c r="E5669">
        <v>0</v>
      </c>
      <c r="F5669">
        <v>114699</v>
      </c>
    </row>
    <row r="5670" spans="5:6">
      <c r="E5670">
        <v>0</v>
      </c>
      <c r="F5670">
        <v>114700</v>
      </c>
    </row>
    <row r="5671" spans="5:6">
      <c r="E5671">
        <v>0</v>
      </c>
      <c r="F5671">
        <v>114701</v>
      </c>
    </row>
    <row r="5672" spans="5:6">
      <c r="E5672">
        <v>0</v>
      </c>
      <c r="F5672">
        <v>114702</v>
      </c>
    </row>
    <row r="5673" spans="5:6">
      <c r="E5673">
        <v>0</v>
      </c>
      <c r="F5673">
        <v>114703</v>
      </c>
    </row>
    <row r="5674" spans="5:6">
      <c r="E5674">
        <v>0</v>
      </c>
      <c r="F5674">
        <v>114704</v>
      </c>
    </row>
    <row r="5675" spans="5:6">
      <c r="E5675">
        <v>0</v>
      </c>
      <c r="F5675">
        <v>114705</v>
      </c>
    </row>
    <row r="5676" spans="5:6">
      <c r="E5676">
        <v>0</v>
      </c>
      <c r="F5676">
        <v>114706</v>
      </c>
    </row>
    <row r="5677" spans="5:6">
      <c r="E5677">
        <v>0</v>
      </c>
      <c r="F5677">
        <v>114707</v>
      </c>
    </row>
    <row r="5678" spans="5:6">
      <c r="E5678">
        <v>0</v>
      </c>
      <c r="F5678">
        <v>114708</v>
      </c>
    </row>
    <row r="5679" spans="5:6">
      <c r="E5679">
        <v>0</v>
      </c>
      <c r="F5679">
        <v>114709</v>
      </c>
    </row>
    <row r="5680" spans="5:6">
      <c r="E5680">
        <v>0</v>
      </c>
      <c r="F5680">
        <v>114710</v>
      </c>
    </row>
    <row r="5681" spans="5:6">
      <c r="E5681">
        <v>0</v>
      </c>
      <c r="F5681">
        <v>114711</v>
      </c>
    </row>
    <row r="5682" spans="5:6">
      <c r="E5682">
        <v>0</v>
      </c>
      <c r="F5682">
        <v>114712</v>
      </c>
    </row>
    <row r="5683" spans="5:6">
      <c r="E5683">
        <v>0</v>
      </c>
      <c r="F5683">
        <v>114713</v>
      </c>
    </row>
    <row r="5684" spans="5:6">
      <c r="E5684">
        <v>0</v>
      </c>
      <c r="F5684">
        <v>114714</v>
      </c>
    </row>
    <row r="5685" spans="5:6">
      <c r="E5685">
        <v>0</v>
      </c>
      <c r="F5685">
        <v>114715</v>
      </c>
    </row>
    <row r="5686" spans="5:6">
      <c r="E5686">
        <v>0</v>
      </c>
      <c r="F5686">
        <v>114716</v>
      </c>
    </row>
    <row r="5687" spans="5:6">
      <c r="E5687">
        <v>0</v>
      </c>
      <c r="F5687">
        <v>114717</v>
      </c>
    </row>
    <row r="5688" spans="5:6">
      <c r="E5688">
        <v>0</v>
      </c>
      <c r="F5688">
        <v>114718</v>
      </c>
    </row>
    <row r="5689" spans="5:6">
      <c r="E5689">
        <v>0</v>
      </c>
      <c r="F5689">
        <v>114719</v>
      </c>
    </row>
    <row r="5690" spans="5:6">
      <c r="E5690">
        <v>0</v>
      </c>
      <c r="F5690">
        <v>114720</v>
      </c>
    </row>
    <row r="5691" spans="5:6">
      <c r="E5691">
        <v>0</v>
      </c>
      <c r="F5691">
        <v>114721</v>
      </c>
    </row>
    <row r="5692" spans="5:6">
      <c r="E5692">
        <v>0</v>
      </c>
      <c r="F5692">
        <v>114722</v>
      </c>
    </row>
    <row r="5693" spans="5:6">
      <c r="E5693">
        <v>0</v>
      </c>
      <c r="F5693">
        <v>114723</v>
      </c>
    </row>
    <row r="5694" spans="5:6">
      <c r="E5694">
        <v>0</v>
      </c>
      <c r="F5694">
        <v>114724</v>
      </c>
    </row>
    <row r="5695" spans="5:6">
      <c r="E5695">
        <v>0</v>
      </c>
      <c r="F5695">
        <v>114725</v>
      </c>
    </row>
    <row r="5696" spans="5:6">
      <c r="E5696">
        <v>0</v>
      </c>
      <c r="F5696">
        <v>114726</v>
      </c>
    </row>
    <row r="5697" spans="5:6">
      <c r="E5697">
        <v>0</v>
      </c>
      <c r="F5697">
        <v>114727</v>
      </c>
    </row>
    <row r="5698" spans="5:6">
      <c r="E5698">
        <v>0</v>
      </c>
      <c r="F5698">
        <v>114728</v>
      </c>
    </row>
    <row r="5699" spans="5:6">
      <c r="E5699">
        <v>0</v>
      </c>
      <c r="F5699">
        <v>114729</v>
      </c>
    </row>
    <row r="5700" spans="5:6">
      <c r="E5700">
        <v>0</v>
      </c>
      <c r="F5700">
        <v>114730</v>
      </c>
    </row>
    <row r="5701" spans="5:6">
      <c r="E5701">
        <v>0</v>
      </c>
      <c r="F5701">
        <v>114731</v>
      </c>
    </row>
    <row r="5702" spans="5:6">
      <c r="E5702">
        <v>0</v>
      </c>
      <c r="F5702">
        <v>114732</v>
      </c>
    </row>
    <row r="5703" spans="5:6">
      <c r="E5703">
        <v>0</v>
      </c>
      <c r="F5703">
        <v>114733</v>
      </c>
    </row>
    <row r="5704" spans="5:6">
      <c r="E5704">
        <v>0</v>
      </c>
      <c r="F5704">
        <v>114734</v>
      </c>
    </row>
    <row r="5705" spans="5:6">
      <c r="E5705">
        <v>0</v>
      </c>
      <c r="F5705">
        <v>114735</v>
      </c>
    </row>
    <row r="5706" spans="5:6">
      <c r="E5706">
        <v>0</v>
      </c>
      <c r="F5706">
        <v>114736</v>
      </c>
    </row>
    <row r="5707" spans="5:6">
      <c r="E5707">
        <v>0</v>
      </c>
      <c r="F5707">
        <v>114737</v>
      </c>
    </row>
    <row r="5708" spans="5:6">
      <c r="E5708">
        <v>0</v>
      </c>
      <c r="F5708">
        <v>114738</v>
      </c>
    </row>
    <row r="5709" spans="5:6">
      <c r="E5709">
        <v>0</v>
      </c>
      <c r="F5709">
        <v>114739</v>
      </c>
    </row>
    <row r="5710" spans="5:6">
      <c r="E5710">
        <v>0</v>
      </c>
      <c r="F5710">
        <v>114740</v>
      </c>
    </row>
    <row r="5711" spans="5:6">
      <c r="E5711">
        <v>0</v>
      </c>
      <c r="F5711">
        <v>114741</v>
      </c>
    </row>
    <row r="5712" spans="5:6">
      <c r="E5712">
        <v>0</v>
      </c>
      <c r="F5712">
        <v>114742</v>
      </c>
    </row>
    <row r="5713" spans="5:6">
      <c r="E5713">
        <v>0</v>
      </c>
      <c r="F5713">
        <v>114743</v>
      </c>
    </row>
    <row r="5714" spans="5:6">
      <c r="E5714">
        <v>0</v>
      </c>
      <c r="F5714">
        <v>114744</v>
      </c>
    </row>
    <row r="5715" spans="5:6">
      <c r="E5715">
        <v>0</v>
      </c>
      <c r="F5715">
        <v>114745</v>
      </c>
    </row>
    <row r="5716" spans="5:6">
      <c r="E5716">
        <v>0</v>
      </c>
      <c r="F5716">
        <v>114746</v>
      </c>
    </row>
    <row r="5717" spans="5:6">
      <c r="E5717">
        <v>0</v>
      </c>
      <c r="F5717">
        <v>114747</v>
      </c>
    </row>
    <row r="5718" spans="5:6">
      <c r="E5718">
        <v>0</v>
      </c>
      <c r="F5718">
        <v>114748</v>
      </c>
    </row>
    <row r="5719" spans="5:6">
      <c r="E5719">
        <v>0</v>
      </c>
      <c r="F5719">
        <v>114749</v>
      </c>
    </row>
    <row r="5720" spans="5:6">
      <c r="E5720">
        <v>0</v>
      </c>
      <c r="F5720">
        <v>114750</v>
      </c>
    </row>
    <row r="5721" spans="5:6">
      <c r="E5721">
        <v>0</v>
      </c>
      <c r="F5721">
        <v>114751</v>
      </c>
    </row>
    <row r="5722" spans="5:6">
      <c r="E5722">
        <v>0</v>
      </c>
      <c r="F5722">
        <v>114752</v>
      </c>
    </row>
    <row r="5723" spans="5:6">
      <c r="E5723">
        <v>0</v>
      </c>
      <c r="F5723">
        <v>114753</v>
      </c>
    </row>
    <row r="5724" spans="5:6">
      <c r="E5724">
        <v>0</v>
      </c>
      <c r="F5724">
        <v>114754</v>
      </c>
    </row>
    <row r="5725" spans="5:6">
      <c r="E5725">
        <v>0</v>
      </c>
      <c r="F5725">
        <v>114755</v>
      </c>
    </row>
    <row r="5726" spans="5:6">
      <c r="E5726">
        <v>0</v>
      </c>
      <c r="F5726">
        <v>114756</v>
      </c>
    </row>
    <row r="5727" spans="5:6">
      <c r="E5727">
        <v>0</v>
      </c>
      <c r="F5727">
        <v>114757</v>
      </c>
    </row>
    <row r="5728" spans="5:6">
      <c r="E5728">
        <v>0</v>
      </c>
      <c r="F5728">
        <v>114758</v>
      </c>
    </row>
    <row r="5729" spans="5:6">
      <c r="E5729">
        <v>0</v>
      </c>
      <c r="F5729">
        <v>114759</v>
      </c>
    </row>
    <row r="5730" spans="5:6">
      <c r="E5730">
        <v>0</v>
      </c>
      <c r="F5730">
        <v>114760</v>
      </c>
    </row>
    <row r="5731" spans="5:6">
      <c r="E5731">
        <v>0</v>
      </c>
      <c r="F5731">
        <v>114761</v>
      </c>
    </row>
    <row r="5732" spans="5:6">
      <c r="E5732">
        <v>0</v>
      </c>
      <c r="F5732">
        <v>114762</v>
      </c>
    </row>
    <row r="5733" spans="5:6">
      <c r="E5733">
        <v>0</v>
      </c>
      <c r="F5733">
        <v>114763</v>
      </c>
    </row>
    <row r="5734" spans="5:6">
      <c r="E5734">
        <v>0</v>
      </c>
      <c r="F5734">
        <v>114764</v>
      </c>
    </row>
    <row r="5735" spans="5:6">
      <c r="E5735">
        <v>0</v>
      </c>
      <c r="F5735">
        <v>114765</v>
      </c>
    </row>
    <row r="5736" spans="5:6">
      <c r="E5736">
        <v>0</v>
      </c>
      <c r="F5736">
        <v>114766</v>
      </c>
    </row>
    <row r="5737" spans="5:6">
      <c r="E5737">
        <v>0</v>
      </c>
      <c r="F5737">
        <v>114767</v>
      </c>
    </row>
    <row r="5738" spans="5:6">
      <c r="E5738">
        <v>0</v>
      </c>
      <c r="F5738">
        <v>114768</v>
      </c>
    </row>
    <row r="5739" spans="5:6">
      <c r="E5739">
        <v>0</v>
      </c>
      <c r="F5739">
        <v>114769</v>
      </c>
    </row>
    <row r="5740" spans="5:6">
      <c r="E5740">
        <v>0</v>
      </c>
      <c r="F5740">
        <v>114770</v>
      </c>
    </row>
    <row r="5741" spans="5:6">
      <c r="E5741">
        <v>0</v>
      </c>
      <c r="F5741">
        <v>114771</v>
      </c>
    </row>
    <row r="5742" spans="5:6">
      <c r="E5742">
        <v>0</v>
      </c>
      <c r="F5742">
        <v>114772</v>
      </c>
    </row>
    <row r="5743" spans="5:6">
      <c r="E5743">
        <v>0</v>
      </c>
      <c r="F5743">
        <v>114773</v>
      </c>
    </row>
    <row r="5744" spans="5:6">
      <c r="E5744">
        <v>0</v>
      </c>
      <c r="F5744">
        <v>114774</v>
      </c>
    </row>
    <row r="5745" spans="5:6">
      <c r="E5745">
        <v>0</v>
      </c>
      <c r="F5745">
        <v>114775</v>
      </c>
    </row>
    <row r="5746" spans="5:6">
      <c r="E5746">
        <v>0</v>
      </c>
      <c r="F5746">
        <v>114776</v>
      </c>
    </row>
    <row r="5747" spans="5:6">
      <c r="E5747">
        <v>0</v>
      </c>
      <c r="F5747">
        <v>114777</v>
      </c>
    </row>
    <row r="5748" spans="5:6">
      <c r="E5748">
        <v>0</v>
      </c>
      <c r="F5748">
        <v>114778</v>
      </c>
    </row>
    <row r="5749" spans="5:6">
      <c r="E5749">
        <v>0</v>
      </c>
      <c r="F5749">
        <v>114779</v>
      </c>
    </row>
    <row r="5750" spans="5:6">
      <c r="E5750">
        <v>0</v>
      </c>
      <c r="F5750">
        <v>114780</v>
      </c>
    </row>
    <row r="5751" spans="5:6">
      <c r="E5751">
        <v>0</v>
      </c>
      <c r="F5751">
        <v>114781</v>
      </c>
    </row>
    <row r="5752" spans="5:6">
      <c r="E5752">
        <v>0</v>
      </c>
      <c r="F5752">
        <v>114782</v>
      </c>
    </row>
    <row r="5753" spans="5:6">
      <c r="E5753">
        <v>0</v>
      </c>
      <c r="F5753">
        <v>114783</v>
      </c>
    </row>
    <row r="5754" spans="5:6">
      <c r="E5754">
        <v>0</v>
      </c>
      <c r="F5754">
        <v>114784</v>
      </c>
    </row>
    <row r="5755" spans="5:6">
      <c r="E5755">
        <v>0</v>
      </c>
      <c r="F5755">
        <v>114785</v>
      </c>
    </row>
    <row r="5756" spans="5:6">
      <c r="E5756">
        <v>0</v>
      </c>
      <c r="F5756">
        <v>114786</v>
      </c>
    </row>
    <row r="5757" spans="5:6">
      <c r="E5757">
        <v>0</v>
      </c>
      <c r="F5757">
        <v>114787</v>
      </c>
    </row>
    <row r="5758" spans="5:6">
      <c r="E5758">
        <v>0</v>
      </c>
      <c r="F5758">
        <v>114788</v>
      </c>
    </row>
    <row r="5759" spans="5:6">
      <c r="E5759">
        <v>0</v>
      </c>
      <c r="F5759">
        <v>114789</v>
      </c>
    </row>
    <row r="5760" spans="5:6">
      <c r="E5760">
        <v>0</v>
      </c>
      <c r="F5760">
        <v>114790</v>
      </c>
    </row>
    <row r="5761" spans="5:6">
      <c r="E5761">
        <v>0</v>
      </c>
      <c r="F5761">
        <v>114791</v>
      </c>
    </row>
    <row r="5762" spans="5:6">
      <c r="E5762">
        <v>0</v>
      </c>
      <c r="F5762">
        <v>114792</v>
      </c>
    </row>
    <row r="5763" spans="5:6">
      <c r="E5763">
        <v>0</v>
      </c>
      <c r="F5763">
        <v>114793</v>
      </c>
    </row>
    <row r="5764" spans="5:6">
      <c r="E5764">
        <v>0</v>
      </c>
      <c r="F5764">
        <v>114794</v>
      </c>
    </row>
    <row r="5765" spans="5:6">
      <c r="E5765">
        <v>0</v>
      </c>
      <c r="F5765">
        <v>114795</v>
      </c>
    </row>
    <row r="5766" spans="5:6">
      <c r="E5766">
        <v>0</v>
      </c>
      <c r="F5766">
        <v>114796</v>
      </c>
    </row>
    <row r="5767" spans="5:6">
      <c r="E5767">
        <v>0</v>
      </c>
      <c r="F5767">
        <v>114797</v>
      </c>
    </row>
    <row r="5768" spans="5:6">
      <c r="E5768">
        <v>0</v>
      </c>
      <c r="F5768">
        <v>114798</v>
      </c>
    </row>
    <row r="5769" spans="5:6">
      <c r="E5769">
        <v>0</v>
      </c>
      <c r="F5769">
        <v>114799</v>
      </c>
    </row>
    <row r="5770" spans="5:6">
      <c r="E5770">
        <v>0</v>
      </c>
      <c r="F5770">
        <v>114800</v>
      </c>
    </row>
    <row r="5771" spans="5:6">
      <c r="E5771">
        <v>0</v>
      </c>
      <c r="F5771">
        <v>114801</v>
      </c>
    </row>
    <row r="5772" spans="5:6">
      <c r="E5772">
        <v>0</v>
      </c>
      <c r="F5772">
        <v>114802</v>
      </c>
    </row>
    <row r="5773" spans="5:6">
      <c r="E5773">
        <v>0</v>
      </c>
      <c r="F5773">
        <v>114803</v>
      </c>
    </row>
    <row r="5774" spans="5:6">
      <c r="E5774">
        <v>0</v>
      </c>
      <c r="F5774">
        <v>114804</v>
      </c>
    </row>
    <row r="5775" spans="5:6">
      <c r="E5775">
        <v>0</v>
      </c>
      <c r="F5775">
        <v>114805</v>
      </c>
    </row>
    <row r="5776" spans="5:6">
      <c r="E5776">
        <v>0</v>
      </c>
      <c r="F5776">
        <v>114806</v>
      </c>
    </row>
    <row r="5777" spans="5:6">
      <c r="E5777">
        <v>0</v>
      </c>
      <c r="F5777">
        <v>114807</v>
      </c>
    </row>
    <row r="5778" spans="5:6">
      <c r="E5778">
        <v>0</v>
      </c>
      <c r="F5778">
        <v>114808</v>
      </c>
    </row>
    <row r="5779" spans="5:6">
      <c r="E5779">
        <v>0</v>
      </c>
      <c r="F5779">
        <v>114809</v>
      </c>
    </row>
    <row r="5780" spans="5:6">
      <c r="E5780">
        <v>0</v>
      </c>
      <c r="F5780">
        <v>114810</v>
      </c>
    </row>
    <row r="5781" spans="5:6">
      <c r="E5781">
        <v>0</v>
      </c>
      <c r="F5781">
        <v>114811</v>
      </c>
    </row>
    <row r="5782" spans="5:6">
      <c r="E5782">
        <v>0</v>
      </c>
      <c r="F5782">
        <v>114812</v>
      </c>
    </row>
    <row r="5783" spans="5:6">
      <c r="E5783">
        <v>0</v>
      </c>
      <c r="F5783">
        <v>114813</v>
      </c>
    </row>
    <row r="5784" spans="5:6">
      <c r="E5784">
        <v>0</v>
      </c>
      <c r="F5784">
        <v>114814</v>
      </c>
    </row>
    <row r="5785" spans="5:6">
      <c r="E5785">
        <v>0</v>
      </c>
      <c r="F5785">
        <v>114815</v>
      </c>
    </row>
    <row r="5786" spans="5:6">
      <c r="E5786">
        <v>0</v>
      </c>
      <c r="F5786">
        <v>114816</v>
      </c>
    </row>
    <row r="5787" spans="5:6">
      <c r="E5787">
        <v>0</v>
      </c>
      <c r="F5787">
        <v>114817</v>
      </c>
    </row>
    <row r="5788" spans="5:6">
      <c r="E5788">
        <v>0</v>
      </c>
      <c r="F5788">
        <v>114818</v>
      </c>
    </row>
    <row r="5789" spans="5:6">
      <c r="E5789">
        <v>0</v>
      </c>
      <c r="F5789">
        <v>114819</v>
      </c>
    </row>
    <row r="5790" spans="5:6">
      <c r="E5790">
        <v>0</v>
      </c>
      <c r="F5790">
        <v>114820</v>
      </c>
    </row>
    <row r="5791" spans="5:6">
      <c r="E5791">
        <v>0</v>
      </c>
      <c r="F5791">
        <v>114821</v>
      </c>
    </row>
    <row r="5792" spans="5:6">
      <c r="E5792">
        <v>0</v>
      </c>
      <c r="F5792">
        <v>114822</v>
      </c>
    </row>
    <row r="5793" spans="5:6">
      <c r="E5793">
        <v>0</v>
      </c>
      <c r="F5793">
        <v>114823</v>
      </c>
    </row>
    <row r="5794" spans="5:6">
      <c r="E5794">
        <v>0</v>
      </c>
      <c r="F5794">
        <v>114824</v>
      </c>
    </row>
    <row r="5795" spans="5:6">
      <c r="E5795">
        <v>0</v>
      </c>
      <c r="F5795">
        <v>114825</v>
      </c>
    </row>
    <row r="5796" spans="5:6">
      <c r="E5796">
        <v>0</v>
      </c>
      <c r="F5796">
        <v>114826</v>
      </c>
    </row>
    <row r="5797" spans="5:6">
      <c r="E5797">
        <v>0</v>
      </c>
      <c r="F5797">
        <v>114827</v>
      </c>
    </row>
    <row r="5798" spans="5:6">
      <c r="E5798">
        <v>0</v>
      </c>
      <c r="F5798">
        <v>114828</v>
      </c>
    </row>
    <row r="5799" spans="5:6">
      <c r="E5799">
        <v>0</v>
      </c>
      <c r="F5799">
        <v>114829</v>
      </c>
    </row>
    <row r="5800" spans="5:6">
      <c r="E5800">
        <v>0</v>
      </c>
      <c r="F5800">
        <v>114830</v>
      </c>
    </row>
    <row r="5801" spans="5:6">
      <c r="E5801">
        <v>0</v>
      </c>
      <c r="F5801">
        <v>114831</v>
      </c>
    </row>
    <row r="5802" spans="5:6">
      <c r="E5802">
        <v>0</v>
      </c>
      <c r="F5802">
        <v>114832</v>
      </c>
    </row>
    <row r="5803" spans="5:6">
      <c r="E5803">
        <v>0</v>
      </c>
      <c r="F5803">
        <v>114833</v>
      </c>
    </row>
    <row r="5804" spans="5:6">
      <c r="E5804">
        <v>0</v>
      </c>
      <c r="F5804">
        <v>114834</v>
      </c>
    </row>
    <row r="5805" spans="5:6">
      <c r="E5805">
        <v>0</v>
      </c>
      <c r="F5805">
        <v>114835</v>
      </c>
    </row>
    <row r="5806" spans="5:6">
      <c r="E5806">
        <v>0</v>
      </c>
      <c r="F5806">
        <v>114836</v>
      </c>
    </row>
    <row r="5807" spans="5:6">
      <c r="E5807">
        <v>0</v>
      </c>
      <c r="F5807">
        <v>114837</v>
      </c>
    </row>
    <row r="5808" spans="5:6">
      <c r="E5808">
        <v>0</v>
      </c>
      <c r="F5808">
        <v>114838</v>
      </c>
    </row>
    <row r="5809" spans="5:6">
      <c r="E5809">
        <v>0</v>
      </c>
      <c r="F5809">
        <v>114839</v>
      </c>
    </row>
    <row r="5810" spans="5:6">
      <c r="E5810">
        <v>0</v>
      </c>
      <c r="F5810">
        <v>114840</v>
      </c>
    </row>
    <row r="5811" spans="5:6">
      <c r="E5811">
        <v>0</v>
      </c>
      <c r="F5811">
        <v>114841</v>
      </c>
    </row>
    <row r="5812" spans="5:6">
      <c r="E5812">
        <v>0</v>
      </c>
      <c r="F5812">
        <v>114842</v>
      </c>
    </row>
    <row r="5813" spans="5:6">
      <c r="E5813">
        <v>0</v>
      </c>
      <c r="F5813">
        <v>114843</v>
      </c>
    </row>
    <row r="5814" spans="5:6">
      <c r="E5814">
        <v>0</v>
      </c>
      <c r="F5814">
        <v>114844</v>
      </c>
    </row>
    <row r="5815" spans="5:6">
      <c r="E5815">
        <v>0</v>
      </c>
      <c r="F5815">
        <v>114845</v>
      </c>
    </row>
    <row r="5816" spans="5:6">
      <c r="E5816">
        <v>0</v>
      </c>
      <c r="F5816">
        <v>114846</v>
      </c>
    </row>
    <row r="5817" spans="5:6">
      <c r="E5817">
        <v>0</v>
      </c>
      <c r="F5817">
        <v>114847</v>
      </c>
    </row>
    <row r="5818" spans="5:6">
      <c r="E5818">
        <v>0</v>
      </c>
      <c r="F5818">
        <v>114848</v>
      </c>
    </row>
    <row r="5819" spans="5:6">
      <c r="E5819">
        <v>0</v>
      </c>
      <c r="F5819">
        <v>114849</v>
      </c>
    </row>
    <row r="5820" spans="5:6">
      <c r="E5820">
        <v>0</v>
      </c>
      <c r="F5820">
        <v>114850</v>
      </c>
    </row>
    <row r="5821" spans="5:6">
      <c r="E5821">
        <v>0</v>
      </c>
      <c r="F5821">
        <v>114851</v>
      </c>
    </row>
    <row r="5822" spans="5:6">
      <c r="E5822">
        <v>0</v>
      </c>
      <c r="F5822">
        <v>114852</v>
      </c>
    </row>
    <row r="5823" spans="5:6">
      <c r="E5823">
        <v>0</v>
      </c>
      <c r="F5823">
        <v>114853</v>
      </c>
    </row>
    <row r="5824" spans="5:6">
      <c r="E5824">
        <v>0</v>
      </c>
      <c r="F5824">
        <v>114854</v>
      </c>
    </row>
    <row r="5825" spans="5:6">
      <c r="E5825">
        <v>0</v>
      </c>
      <c r="F5825">
        <v>114855</v>
      </c>
    </row>
    <row r="5826" spans="5:6">
      <c r="E5826">
        <v>0</v>
      </c>
      <c r="F5826">
        <v>114856</v>
      </c>
    </row>
    <row r="5827" spans="5:6">
      <c r="E5827">
        <v>0</v>
      </c>
      <c r="F5827">
        <v>114857</v>
      </c>
    </row>
    <row r="5828" spans="5:6">
      <c r="E5828">
        <v>0</v>
      </c>
      <c r="F5828">
        <v>114858</v>
      </c>
    </row>
    <row r="5829" spans="5:6">
      <c r="E5829">
        <v>0</v>
      </c>
      <c r="F5829">
        <v>114859</v>
      </c>
    </row>
    <row r="5830" spans="5:6">
      <c r="E5830">
        <v>0</v>
      </c>
      <c r="F5830">
        <v>114860</v>
      </c>
    </row>
    <row r="5831" spans="5:6">
      <c r="E5831">
        <v>0</v>
      </c>
      <c r="F5831">
        <v>114861</v>
      </c>
    </row>
    <row r="5832" spans="5:6">
      <c r="E5832">
        <v>0</v>
      </c>
      <c r="F5832">
        <v>114862</v>
      </c>
    </row>
    <row r="5833" spans="5:6">
      <c r="E5833">
        <v>0</v>
      </c>
      <c r="F5833">
        <v>114863</v>
      </c>
    </row>
    <row r="5834" spans="5:6">
      <c r="E5834">
        <v>0</v>
      </c>
      <c r="F5834">
        <v>114864</v>
      </c>
    </row>
    <row r="5835" spans="5:6">
      <c r="E5835">
        <v>0</v>
      </c>
      <c r="F5835">
        <v>114865</v>
      </c>
    </row>
    <row r="5836" spans="5:6">
      <c r="E5836">
        <v>0</v>
      </c>
      <c r="F5836">
        <v>114866</v>
      </c>
    </row>
    <row r="5837" spans="5:6">
      <c r="E5837">
        <v>0</v>
      </c>
      <c r="F5837">
        <v>114867</v>
      </c>
    </row>
    <row r="5838" spans="5:6">
      <c r="E5838">
        <v>0</v>
      </c>
      <c r="F5838">
        <v>114868</v>
      </c>
    </row>
    <row r="5839" spans="5:6">
      <c r="E5839">
        <v>0</v>
      </c>
      <c r="F5839">
        <v>114869</v>
      </c>
    </row>
    <row r="5840" spans="5:6">
      <c r="E5840">
        <v>0</v>
      </c>
      <c r="F5840">
        <v>114870</v>
      </c>
    </row>
    <row r="5841" spans="5:6">
      <c r="E5841">
        <v>0</v>
      </c>
      <c r="F5841">
        <v>114871</v>
      </c>
    </row>
    <row r="5842" spans="5:6">
      <c r="E5842">
        <v>0</v>
      </c>
      <c r="F5842">
        <v>114872</v>
      </c>
    </row>
    <row r="5843" spans="5:6">
      <c r="E5843">
        <v>0</v>
      </c>
      <c r="F5843">
        <v>114873</v>
      </c>
    </row>
    <row r="5844" spans="5:6">
      <c r="E5844">
        <v>0</v>
      </c>
      <c r="F5844">
        <v>114874</v>
      </c>
    </row>
    <row r="5845" spans="5:6">
      <c r="E5845">
        <v>0</v>
      </c>
      <c r="F5845">
        <v>114875</v>
      </c>
    </row>
    <row r="5846" spans="5:6">
      <c r="E5846">
        <v>0</v>
      </c>
      <c r="F5846">
        <v>114876</v>
      </c>
    </row>
    <row r="5847" spans="5:6">
      <c r="E5847">
        <v>0</v>
      </c>
      <c r="F5847">
        <v>114877</v>
      </c>
    </row>
    <row r="5848" spans="5:6">
      <c r="E5848">
        <v>0</v>
      </c>
      <c r="F5848">
        <v>114878</v>
      </c>
    </row>
    <row r="5849" spans="5:6">
      <c r="E5849">
        <v>0</v>
      </c>
      <c r="F5849">
        <v>114879</v>
      </c>
    </row>
    <row r="5850" spans="5:6">
      <c r="E5850">
        <v>0</v>
      </c>
      <c r="F5850">
        <v>114880</v>
      </c>
    </row>
    <row r="5851" spans="5:6">
      <c r="E5851">
        <v>0</v>
      </c>
      <c r="F5851">
        <v>114881</v>
      </c>
    </row>
    <row r="5852" spans="5:6">
      <c r="E5852">
        <v>0</v>
      </c>
      <c r="F5852">
        <v>114882</v>
      </c>
    </row>
    <row r="5853" spans="5:6">
      <c r="E5853">
        <v>0</v>
      </c>
      <c r="F5853">
        <v>114883</v>
      </c>
    </row>
    <row r="5854" spans="5:6">
      <c r="E5854">
        <v>0</v>
      </c>
      <c r="F5854">
        <v>114884</v>
      </c>
    </row>
    <row r="5855" spans="5:6">
      <c r="E5855">
        <v>0</v>
      </c>
      <c r="F5855">
        <v>114885</v>
      </c>
    </row>
    <row r="5856" spans="5:6">
      <c r="E5856">
        <v>0</v>
      </c>
      <c r="F5856">
        <v>114886</v>
      </c>
    </row>
    <row r="5857" spans="5:6">
      <c r="E5857">
        <v>0</v>
      </c>
      <c r="F5857">
        <v>114887</v>
      </c>
    </row>
    <row r="5858" spans="5:6">
      <c r="E5858">
        <v>0</v>
      </c>
      <c r="F5858">
        <v>114888</v>
      </c>
    </row>
    <row r="5859" spans="5:6">
      <c r="E5859">
        <v>0</v>
      </c>
      <c r="F5859">
        <v>114889</v>
      </c>
    </row>
    <row r="5860" spans="5:6">
      <c r="E5860">
        <v>0</v>
      </c>
      <c r="F5860">
        <v>114890</v>
      </c>
    </row>
    <row r="5861" spans="5:6">
      <c r="E5861">
        <v>0</v>
      </c>
      <c r="F5861">
        <v>114891</v>
      </c>
    </row>
    <row r="5862" spans="5:6">
      <c r="E5862">
        <v>0</v>
      </c>
      <c r="F5862">
        <v>114892</v>
      </c>
    </row>
    <row r="5863" spans="5:6">
      <c r="E5863">
        <v>0</v>
      </c>
      <c r="F5863">
        <v>114893</v>
      </c>
    </row>
    <row r="5864" spans="5:6">
      <c r="E5864">
        <v>0</v>
      </c>
      <c r="F5864">
        <v>114894</v>
      </c>
    </row>
    <row r="5865" spans="5:6">
      <c r="E5865">
        <v>0</v>
      </c>
      <c r="F5865">
        <v>114895</v>
      </c>
    </row>
    <row r="5866" spans="5:6">
      <c r="E5866">
        <v>0</v>
      </c>
      <c r="F5866">
        <v>114896</v>
      </c>
    </row>
    <row r="5867" spans="5:6">
      <c r="E5867">
        <v>0</v>
      </c>
      <c r="F5867">
        <v>114897</v>
      </c>
    </row>
    <row r="5868" spans="5:6">
      <c r="E5868">
        <v>0</v>
      </c>
      <c r="F5868">
        <v>114898</v>
      </c>
    </row>
    <row r="5869" spans="5:6">
      <c r="E5869">
        <v>0</v>
      </c>
      <c r="F5869">
        <v>114899</v>
      </c>
    </row>
    <row r="5870" spans="5:6">
      <c r="E5870">
        <v>0</v>
      </c>
      <c r="F5870">
        <v>114900</v>
      </c>
    </row>
    <row r="5871" spans="5:6">
      <c r="E5871">
        <v>0</v>
      </c>
      <c r="F5871">
        <v>114901</v>
      </c>
    </row>
    <row r="5872" spans="5:6">
      <c r="E5872">
        <v>0</v>
      </c>
      <c r="F5872">
        <v>114902</v>
      </c>
    </row>
    <row r="5873" spans="5:6">
      <c r="E5873">
        <v>0</v>
      </c>
      <c r="F5873">
        <v>114903</v>
      </c>
    </row>
    <row r="5874" spans="5:6">
      <c r="E5874">
        <v>0</v>
      </c>
      <c r="F5874">
        <v>114904</v>
      </c>
    </row>
    <row r="5875" spans="5:6">
      <c r="E5875">
        <v>0</v>
      </c>
      <c r="F5875">
        <v>114905</v>
      </c>
    </row>
    <row r="5876" spans="5:6">
      <c r="E5876">
        <v>0</v>
      </c>
      <c r="F5876">
        <v>114906</v>
      </c>
    </row>
    <row r="5877" spans="5:6">
      <c r="E5877">
        <v>0</v>
      </c>
      <c r="F5877">
        <v>114907</v>
      </c>
    </row>
    <row r="5878" spans="5:6">
      <c r="E5878">
        <v>0</v>
      </c>
      <c r="F5878">
        <v>114908</v>
      </c>
    </row>
    <row r="5879" spans="5:6">
      <c r="E5879">
        <v>0</v>
      </c>
      <c r="F5879">
        <v>114909</v>
      </c>
    </row>
    <row r="5880" spans="5:6">
      <c r="E5880">
        <v>0</v>
      </c>
      <c r="F5880">
        <v>114910</v>
      </c>
    </row>
    <row r="5881" spans="5:6">
      <c r="E5881">
        <v>0</v>
      </c>
      <c r="F5881">
        <v>114911</v>
      </c>
    </row>
    <row r="5882" spans="5:6">
      <c r="E5882">
        <v>0</v>
      </c>
      <c r="F5882">
        <v>114912</v>
      </c>
    </row>
    <row r="5883" spans="5:6">
      <c r="E5883">
        <v>0</v>
      </c>
      <c r="F5883">
        <v>114913</v>
      </c>
    </row>
    <row r="5884" spans="5:6">
      <c r="E5884">
        <v>0</v>
      </c>
      <c r="F5884">
        <v>114914</v>
      </c>
    </row>
    <row r="5885" spans="5:6">
      <c r="E5885">
        <v>0</v>
      </c>
      <c r="F5885">
        <v>114915</v>
      </c>
    </row>
    <row r="5886" spans="5:6">
      <c r="E5886">
        <v>0</v>
      </c>
      <c r="F5886">
        <v>114916</v>
      </c>
    </row>
    <row r="5887" spans="5:6">
      <c r="E5887">
        <v>0</v>
      </c>
      <c r="F5887">
        <v>114917</v>
      </c>
    </row>
    <row r="5888" spans="5:6">
      <c r="E5888">
        <v>0</v>
      </c>
      <c r="F5888">
        <v>114918</v>
      </c>
    </row>
    <row r="5889" spans="5:6">
      <c r="E5889">
        <v>0</v>
      </c>
      <c r="F5889">
        <v>114919</v>
      </c>
    </row>
    <row r="5890" spans="5:6">
      <c r="E5890">
        <v>0</v>
      </c>
      <c r="F5890">
        <v>114920</v>
      </c>
    </row>
    <row r="5891" spans="5:6">
      <c r="E5891">
        <v>0</v>
      </c>
      <c r="F5891">
        <v>114921</v>
      </c>
    </row>
    <row r="5892" spans="5:6">
      <c r="E5892">
        <v>0</v>
      </c>
      <c r="F5892">
        <v>114922</v>
      </c>
    </row>
    <row r="5893" spans="5:6">
      <c r="E5893">
        <v>0</v>
      </c>
      <c r="F5893">
        <v>114923</v>
      </c>
    </row>
    <row r="5894" spans="5:6">
      <c r="E5894">
        <v>0</v>
      </c>
      <c r="F5894">
        <v>114924</v>
      </c>
    </row>
    <row r="5895" spans="5:6">
      <c r="E5895">
        <v>0</v>
      </c>
      <c r="F5895">
        <v>114925</v>
      </c>
    </row>
    <row r="5896" spans="5:6">
      <c r="E5896">
        <v>0</v>
      </c>
      <c r="F5896">
        <v>114926</v>
      </c>
    </row>
    <row r="5897" spans="5:6">
      <c r="E5897">
        <v>0</v>
      </c>
      <c r="F5897">
        <v>114927</v>
      </c>
    </row>
    <row r="5898" spans="5:6">
      <c r="E5898">
        <v>0</v>
      </c>
      <c r="F5898">
        <v>114928</v>
      </c>
    </row>
    <row r="5899" spans="5:6">
      <c r="E5899">
        <v>0</v>
      </c>
      <c r="F5899">
        <v>114929</v>
      </c>
    </row>
    <row r="5900" spans="5:6">
      <c r="E5900">
        <v>0</v>
      </c>
      <c r="F5900">
        <v>114930</v>
      </c>
    </row>
    <row r="5901" spans="5:6">
      <c r="E5901">
        <v>0</v>
      </c>
      <c r="F5901">
        <v>114931</v>
      </c>
    </row>
    <row r="5902" spans="5:6">
      <c r="E5902">
        <v>0</v>
      </c>
      <c r="F5902">
        <v>114932</v>
      </c>
    </row>
    <row r="5903" spans="5:6">
      <c r="E5903">
        <v>0</v>
      </c>
      <c r="F5903">
        <v>114933</v>
      </c>
    </row>
    <row r="5904" spans="5:6">
      <c r="E5904">
        <v>0</v>
      </c>
      <c r="F5904">
        <v>114934</v>
      </c>
    </row>
    <row r="5905" spans="5:6">
      <c r="E5905">
        <v>0</v>
      </c>
      <c r="F5905">
        <v>114935</v>
      </c>
    </row>
    <row r="5906" spans="5:6">
      <c r="E5906">
        <v>0</v>
      </c>
      <c r="F5906">
        <v>114936</v>
      </c>
    </row>
    <row r="5907" spans="5:6">
      <c r="E5907">
        <v>0</v>
      </c>
      <c r="F5907">
        <v>114937</v>
      </c>
    </row>
    <row r="5908" spans="5:6">
      <c r="E5908">
        <v>0</v>
      </c>
      <c r="F5908">
        <v>114938</v>
      </c>
    </row>
    <row r="5909" spans="5:6">
      <c r="E5909">
        <v>0</v>
      </c>
      <c r="F5909">
        <v>114939</v>
      </c>
    </row>
    <row r="5910" spans="5:6">
      <c r="E5910">
        <v>0</v>
      </c>
      <c r="F5910">
        <v>114940</v>
      </c>
    </row>
    <row r="5911" spans="5:6">
      <c r="E5911">
        <v>0</v>
      </c>
      <c r="F5911">
        <v>114941</v>
      </c>
    </row>
    <row r="5912" spans="5:6">
      <c r="E5912">
        <v>0</v>
      </c>
      <c r="F5912">
        <v>114942</v>
      </c>
    </row>
    <row r="5913" spans="5:6">
      <c r="E5913">
        <v>0</v>
      </c>
      <c r="F5913">
        <v>114943</v>
      </c>
    </row>
    <row r="5914" spans="5:6">
      <c r="E5914">
        <v>0</v>
      </c>
      <c r="F5914">
        <v>114944</v>
      </c>
    </row>
    <row r="5915" spans="5:6">
      <c r="E5915">
        <v>0</v>
      </c>
      <c r="F5915">
        <v>114945</v>
      </c>
    </row>
    <row r="5916" spans="5:6">
      <c r="E5916">
        <v>0</v>
      </c>
      <c r="F5916">
        <v>114946</v>
      </c>
    </row>
    <row r="5917" spans="5:6">
      <c r="E5917">
        <v>0</v>
      </c>
      <c r="F5917">
        <v>114947</v>
      </c>
    </row>
    <row r="5918" spans="5:6">
      <c r="E5918">
        <v>0</v>
      </c>
      <c r="F5918">
        <v>114948</v>
      </c>
    </row>
    <row r="5919" spans="5:6">
      <c r="E5919">
        <v>0</v>
      </c>
      <c r="F5919">
        <v>114949</v>
      </c>
    </row>
    <row r="5920" spans="5:6">
      <c r="E5920">
        <v>0</v>
      </c>
      <c r="F5920">
        <v>114950</v>
      </c>
    </row>
    <row r="5921" spans="5:6">
      <c r="E5921">
        <v>0</v>
      </c>
      <c r="F5921">
        <v>114951</v>
      </c>
    </row>
    <row r="5922" spans="5:6">
      <c r="E5922">
        <v>0</v>
      </c>
      <c r="F5922">
        <v>114952</v>
      </c>
    </row>
    <row r="5923" spans="5:6">
      <c r="E5923">
        <v>0</v>
      </c>
      <c r="F5923">
        <v>114953</v>
      </c>
    </row>
    <row r="5924" spans="5:6">
      <c r="E5924">
        <v>0</v>
      </c>
      <c r="F5924">
        <v>114954</v>
      </c>
    </row>
    <row r="5925" spans="5:6">
      <c r="E5925">
        <v>0</v>
      </c>
      <c r="F5925">
        <v>114955</v>
      </c>
    </row>
    <row r="5926" spans="5:6">
      <c r="E5926">
        <v>0</v>
      </c>
      <c r="F5926">
        <v>114956</v>
      </c>
    </row>
    <row r="5927" spans="5:6">
      <c r="E5927">
        <v>0</v>
      </c>
      <c r="F5927">
        <v>114957</v>
      </c>
    </row>
    <row r="5928" spans="5:6">
      <c r="E5928">
        <v>0</v>
      </c>
      <c r="F5928">
        <v>114958</v>
      </c>
    </row>
    <row r="5929" spans="5:6">
      <c r="E5929">
        <v>0</v>
      </c>
      <c r="F5929">
        <v>114959</v>
      </c>
    </row>
    <row r="5930" spans="5:6">
      <c r="E5930">
        <v>0</v>
      </c>
      <c r="F5930">
        <v>114960</v>
      </c>
    </row>
    <row r="5931" spans="5:6">
      <c r="E5931">
        <v>0</v>
      </c>
      <c r="F5931">
        <v>114961</v>
      </c>
    </row>
    <row r="5932" spans="5:6">
      <c r="E5932">
        <v>0</v>
      </c>
      <c r="F5932">
        <v>114962</v>
      </c>
    </row>
    <row r="5933" spans="5:6">
      <c r="E5933">
        <v>0</v>
      </c>
      <c r="F5933">
        <v>114963</v>
      </c>
    </row>
    <row r="5934" spans="5:6">
      <c r="E5934">
        <v>0</v>
      </c>
      <c r="F5934">
        <v>114964</v>
      </c>
    </row>
    <row r="5935" spans="5:6">
      <c r="E5935">
        <v>0</v>
      </c>
      <c r="F5935">
        <v>114965</v>
      </c>
    </row>
    <row r="5936" spans="5:6">
      <c r="E5936">
        <v>0</v>
      </c>
      <c r="F5936">
        <v>114966</v>
      </c>
    </row>
    <row r="5937" spans="5:6">
      <c r="E5937">
        <v>0</v>
      </c>
      <c r="F5937">
        <v>114967</v>
      </c>
    </row>
    <row r="5938" spans="5:6">
      <c r="E5938">
        <v>0</v>
      </c>
      <c r="F5938">
        <v>114968</v>
      </c>
    </row>
    <row r="5939" spans="5:6">
      <c r="E5939">
        <v>0</v>
      </c>
      <c r="F5939">
        <v>114969</v>
      </c>
    </row>
    <row r="5940" spans="5:6">
      <c r="E5940">
        <v>0</v>
      </c>
      <c r="F5940">
        <v>114970</v>
      </c>
    </row>
    <row r="5941" spans="5:6">
      <c r="E5941">
        <v>0</v>
      </c>
      <c r="F5941">
        <v>114971</v>
      </c>
    </row>
    <row r="5942" spans="5:6">
      <c r="E5942">
        <v>0</v>
      </c>
      <c r="F5942">
        <v>114972</v>
      </c>
    </row>
    <row r="5943" spans="5:6">
      <c r="E5943">
        <v>0</v>
      </c>
      <c r="F5943">
        <v>114973</v>
      </c>
    </row>
    <row r="5944" spans="5:6">
      <c r="E5944">
        <v>0</v>
      </c>
      <c r="F5944">
        <v>114974</v>
      </c>
    </row>
    <row r="5945" spans="5:6">
      <c r="E5945">
        <v>0</v>
      </c>
      <c r="F5945">
        <v>114975</v>
      </c>
    </row>
    <row r="5946" spans="5:6">
      <c r="E5946">
        <v>0</v>
      </c>
      <c r="F5946">
        <v>114976</v>
      </c>
    </row>
    <row r="5947" spans="5:6">
      <c r="E5947">
        <v>0</v>
      </c>
      <c r="F5947">
        <v>114977</v>
      </c>
    </row>
    <row r="5948" spans="5:6">
      <c r="E5948">
        <v>0</v>
      </c>
      <c r="F5948">
        <v>114978</v>
      </c>
    </row>
    <row r="5949" spans="5:6">
      <c r="E5949">
        <v>0</v>
      </c>
      <c r="F5949">
        <v>114979</v>
      </c>
    </row>
    <row r="5950" spans="5:6">
      <c r="E5950">
        <v>0</v>
      </c>
      <c r="F5950">
        <v>114980</v>
      </c>
    </row>
    <row r="5951" spans="5:6">
      <c r="E5951">
        <v>0</v>
      </c>
      <c r="F5951">
        <v>114981</v>
      </c>
    </row>
    <row r="5952" spans="5:6">
      <c r="E5952">
        <v>0</v>
      </c>
      <c r="F5952">
        <v>114982</v>
      </c>
    </row>
    <row r="5953" spans="5:6">
      <c r="E5953">
        <v>0</v>
      </c>
      <c r="F5953">
        <v>114983</v>
      </c>
    </row>
    <row r="5954" spans="5:6">
      <c r="E5954">
        <v>0</v>
      </c>
      <c r="F5954">
        <v>114984</v>
      </c>
    </row>
    <row r="5955" spans="5:6">
      <c r="E5955">
        <v>0</v>
      </c>
      <c r="F5955">
        <v>114985</v>
      </c>
    </row>
    <row r="5956" spans="5:6">
      <c r="E5956">
        <v>0</v>
      </c>
      <c r="F5956">
        <v>114986</v>
      </c>
    </row>
    <row r="5957" spans="5:6">
      <c r="E5957">
        <v>0</v>
      </c>
      <c r="F5957">
        <v>114987</v>
      </c>
    </row>
    <row r="5958" spans="5:6">
      <c r="E5958">
        <v>0</v>
      </c>
      <c r="F5958">
        <v>114988</v>
      </c>
    </row>
    <row r="5959" spans="5:6">
      <c r="E5959">
        <v>0</v>
      </c>
      <c r="F5959">
        <v>114989</v>
      </c>
    </row>
    <row r="5960" spans="5:6">
      <c r="E5960">
        <v>0</v>
      </c>
      <c r="F5960">
        <v>114990</v>
      </c>
    </row>
    <row r="5961" spans="5:6">
      <c r="E5961">
        <v>0</v>
      </c>
      <c r="F5961">
        <v>114991</v>
      </c>
    </row>
    <row r="5962" spans="5:6">
      <c r="E5962">
        <v>0</v>
      </c>
      <c r="F5962">
        <v>114992</v>
      </c>
    </row>
    <row r="5963" spans="5:6">
      <c r="E5963">
        <v>0</v>
      </c>
      <c r="F5963">
        <v>114993</v>
      </c>
    </row>
    <row r="5964" spans="5:6">
      <c r="E5964">
        <v>0</v>
      </c>
      <c r="F5964">
        <v>114994</v>
      </c>
    </row>
    <row r="5965" spans="5:6">
      <c r="E5965">
        <v>0</v>
      </c>
      <c r="F5965">
        <v>114995</v>
      </c>
    </row>
    <row r="5966" spans="5:6">
      <c r="E5966">
        <v>0</v>
      </c>
      <c r="F5966">
        <v>114996</v>
      </c>
    </row>
    <row r="5967" spans="5:6">
      <c r="E5967">
        <v>0</v>
      </c>
      <c r="F5967">
        <v>114997</v>
      </c>
    </row>
    <row r="5968" spans="5:6">
      <c r="E5968">
        <v>0</v>
      </c>
      <c r="F5968">
        <v>114998</v>
      </c>
    </row>
    <row r="5969" spans="5:6">
      <c r="E5969">
        <v>0</v>
      </c>
      <c r="F5969">
        <v>114999</v>
      </c>
    </row>
    <row r="5970" spans="5:6">
      <c r="E5970">
        <v>0</v>
      </c>
      <c r="F5970">
        <v>115000</v>
      </c>
    </row>
    <row r="5971" spans="5:6">
      <c r="E5971">
        <v>0</v>
      </c>
      <c r="F5971">
        <v>115001</v>
      </c>
    </row>
    <row r="5972" spans="5:6">
      <c r="E5972">
        <v>0</v>
      </c>
      <c r="F5972">
        <v>115002</v>
      </c>
    </row>
    <row r="5973" spans="5:6">
      <c r="E5973">
        <v>0</v>
      </c>
      <c r="F5973">
        <v>115003</v>
      </c>
    </row>
    <row r="5974" spans="5:6">
      <c r="E5974">
        <v>0</v>
      </c>
      <c r="F5974">
        <v>115004</v>
      </c>
    </row>
    <row r="5975" spans="5:6">
      <c r="E5975">
        <v>0</v>
      </c>
      <c r="F5975">
        <v>115005</v>
      </c>
    </row>
    <row r="5976" spans="5:6">
      <c r="E5976">
        <v>0</v>
      </c>
      <c r="F5976">
        <v>115006</v>
      </c>
    </row>
    <row r="5977" spans="5:6">
      <c r="E5977">
        <v>0</v>
      </c>
      <c r="F5977">
        <v>115007</v>
      </c>
    </row>
    <row r="5978" spans="5:6">
      <c r="E5978">
        <v>0</v>
      </c>
      <c r="F5978">
        <v>115008</v>
      </c>
    </row>
    <row r="5979" spans="5:6">
      <c r="E5979">
        <v>0</v>
      </c>
      <c r="F5979">
        <v>115009</v>
      </c>
    </row>
    <row r="5980" spans="5:6">
      <c r="E5980">
        <v>0</v>
      </c>
      <c r="F5980">
        <v>115010</v>
      </c>
    </row>
    <row r="5981" spans="5:6">
      <c r="E5981">
        <v>0</v>
      </c>
      <c r="F5981">
        <v>115011</v>
      </c>
    </row>
    <row r="5982" spans="5:6">
      <c r="E5982">
        <v>0</v>
      </c>
      <c r="F5982">
        <v>115012</v>
      </c>
    </row>
    <row r="5983" spans="5:6">
      <c r="E5983">
        <v>0</v>
      </c>
      <c r="F5983">
        <v>115013</v>
      </c>
    </row>
    <row r="5984" spans="5:6">
      <c r="E5984">
        <v>0</v>
      </c>
      <c r="F5984">
        <v>115014</v>
      </c>
    </row>
    <row r="5985" spans="5:6">
      <c r="E5985">
        <v>0</v>
      </c>
      <c r="F5985">
        <v>115015</v>
      </c>
    </row>
    <row r="5986" spans="5:6">
      <c r="E5986">
        <v>0</v>
      </c>
      <c r="F5986">
        <v>115016</v>
      </c>
    </row>
    <row r="5987" spans="5:6">
      <c r="E5987">
        <v>0</v>
      </c>
      <c r="F5987">
        <v>115017</v>
      </c>
    </row>
    <row r="5988" spans="5:6">
      <c r="E5988">
        <v>0</v>
      </c>
      <c r="F5988">
        <v>115018</v>
      </c>
    </row>
    <row r="5989" spans="5:6">
      <c r="E5989">
        <v>0</v>
      </c>
      <c r="F5989">
        <v>115019</v>
      </c>
    </row>
    <row r="5990" spans="5:6">
      <c r="E5990">
        <v>0</v>
      </c>
      <c r="F5990">
        <v>115020</v>
      </c>
    </row>
    <row r="5991" spans="5:6">
      <c r="E5991">
        <v>0</v>
      </c>
      <c r="F5991">
        <v>115021</v>
      </c>
    </row>
    <row r="5992" spans="5:6">
      <c r="E5992">
        <v>0</v>
      </c>
      <c r="F5992">
        <v>115022</v>
      </c>
    </row>
    <row r="5993" spans="5:6">
      <c r="E5993">
        <v>0</v>
      </c>
      <c r="F5993">
        <v>115023</v>
      </c>
    </row>
    <row r="5994" spans="5:6">
      <c r="E5994">
        <v>0</v>
      </c>
      <c r="F5994">
        <v>115024</v>
      </c>
    </row>
    <row r="5995" spans="5:6">
      <c r="E5995">
        <v>0</v>
      </c>
      <c r="F5995">
        <v>115025</v>
      </c>
    </row>
    <row r="5996" spans="5:6">
      <c r="E5996">
        <v>1182625.95</v>
      </c>
      <c r="F5996">
        <v>115026</v>
      </c>
    </row>
    <row r="5997" spans="5:6">
      <c r="E5997">
        <v>2669823.38</v>
      </c>
      <c r="F5997">
        <v>115027</v>
      </c>
    </row>
    <row r="5998" spans="5:6">
      <c r="E5998">
        <v>1638544.33</v>
      </c>
      <c r="F5998">
        <v>115028</v>
      </c>
    </row>
    <row r="5999" spans="5:6">
      <c r="E5999">
        <v>1549427.96</v>
      </c>
      <c r="F5999">
        <v>115029</v>
      </c>
    </row>
    <row r="6000" spans="5:6">
      <c r="E6000">
        <v>0</v>
      </c>
      <c r="F6000">
        <v>115030</v>
      </c>
    </row>
    <row r="6001" spans="5:6">
      <c r="E6001">
        <v>3791133.83</v>
      </c>
      <c r="F6001">
        <v>115031</v>
      </c>
    </row>
    <row r="6002" spans="5:6">
      <c r="E6002">
        <v>4746239.71</v>
      </c>
      <c r="F6002">
        <v>115032</v>
      </c>
    </row>
    <row r="6003" spans="5:6">
      <c r="E6003">
        <v>5975947.8200000003</v>
      </c>
      <c r="F6003">
        <v>115033</v>
      </c>
    </row>
    <row r="6004" spans="5:6">
      <c r="E6004">
        <v>0</v>
      </c>
      <c r="F6004">
        <v>115034</v>
      </c>
    </row>
    <row r="6005" spans="5:6">
      <c r="E6005">
        <v>0</v>
      </c>
      <c r="F6005">
        <v>115035</v>
      </c>
    </row>
    <row r="6006" spans="5:6">
      <c r="E6006">
        <v>0</v>
      </c>
      <c r="F6006">
        <v>115036</v>
      </c>
    </row>
    <row r="6007" spans="5:6">
      <c r="E6007">
        <v>0</v>
      </c>
      <c r="F6007">
        <v>115037</v>
      </c>
    </row>
    <row r="6008" spans="5:6">
      <c r="E6008">
        <v>0</v>
      </c>
      <c r="F6008">
        <v>115038</v>
      </c>
    </row>
    <row r="6009" spans="5:6">
      <c r="E6009">
        <v>0</v>
      </c>
      <c r="F6009">
        <v>115039</v>
      </c>
    </row>
    <row r="6010" spans="5:6">
      <c r="E6010">
        <v>0</v>
      </c>
      <c r="F6010">
        <v>115040</v>
      </c>
    </row>
    <row r="6011" spans="5:6">
      <c r="E6011">
        <v>0</v>
      </c>
      <c r="F6011">
        <v>115041</v>
      </c>
    </row>
    <row r="6012" spans="5:6">
      <c r="E6012">
        <v>0</v>
      </c>
      <c r="F6012">
        <v>115042</v>
      </c>
    </row>
    <row r="6013" spans="5:6">
      <c r="E6013">
        <v>0</v>
      </c>
      <c r="F6013">
        <v>115043</v>
      </c>
    </row>
    <row r="6014" spans="5:6">
      <c r="E6014">
        <v>0</v>
      </c>
      <c r="F6014">
        <v>115044</v>
      </c>
    </row>
    <row r="6015" spans="5:6">
      <c r="E6015">
        <v>0</v>
      </c>
      <c r="F6015">
        <v>115045</v>
      </c>
    </row>
    <row r="6016" spans="5:6">
      <c r="E6016">
        <v>0</v>
      </c>
      <c r="F6016">
        <v>115046</v>
      </c>
    </row>
    <row r="6017" spans="5:6">
      <c r="E6017">
        <v>0</v>
      </c>
      <c r="F6017">
        <v>115047</v>
      </c>
    </row>
    <row r="6018" spans="5:6">
      <c r="E6018">
        <v>0</v>
      </c>
      <c r="F6018">
        <v>115048</v>
      </c>
    </row>
    <row r="6019" spans="5:6">
      <c r="E6019">
        <v>0</v>
      </c>
      <c r="F6019">
        <v>115049</v>
      </c>
    </row>
    <row r="6020" spans="5:6">
      <c r="E6020">
        <v>0</v>
      </c>
      <c r="F6020">
        <v>115050</v>
      </c>
    </row>
    <row r="6021" spans="5:6">
      <c r="E6021">
        <v>0</v>
      </c>
      <c r="F6021">
        <v>115051</v>
      </c>
    </row>
    <row r="6022" spans="5:6">
      <c r="E6022">
        <v>0</v>
      </c>
      <c r="F6022">
        <v>115052</v>
      </c>
    </row>
    <row r="6023" spans="5:6">
      <c r="E6023">
        <v>0</v>
      </c>
      <c r="F6023">
        <v>115053</v>
      </c>
    </row>
    <row r="6024" spans="5:6">
      <c r="E6024">
        <v>0</v>
      </c>
      <c r="F6024">
        <v>115054</v>
      </c>
    </row>
    <row r="6025" spans="5:6">
      <c r="E6025">
        <v>0</v>
      </c>
      <c r="F6025">
        <v>115055</v>
      </c>
    </row>
    <row r="6026" spans="5:6">
      <c r="E6026">
        <v>0</v>
      </c>
      <c r="F6026">
        <v>115056</v>
      </c>
    </row>
    <row r="6027" spans="5:6">
      <c r="E6027">
        <v>0</v>
      </c>
      <c r="F6027">
        <v>115057</v>
      </c>
    </row>
    <row r="6028" spans="5:6">
      <c r="E6028">
        <v>0</v>
      </c>
      <c r="F6028">
        <v>115058</v>
      </c>
    </row>
    <row r="6029" spans="5:6">
      <c r="E6029">
        <v>0</v>
      </c>
      <c r="F6029">
        <v>115059</v>
      </c>
    </row>
    <row r="6030" spans="5:6">
      <c r="E6030">
        <v>0</v>
      </c>
      <c r="F6030">
        <v>115060</v>
      </c>
    </row>
    <row r="6031" spans="5:6">
      <c r="E6031">
        <v>0</v>
      </c>
      <c r="F6031">
        <v>115061</v>
      </c>
    </row>
    <row r="6032" spans="5:6">
      <c r="E6032">
        <v>0</v>
      </c>
      <c r="F6032">
        <v>115062</v>
      </c>
    </row>
    <row r="6033" spans="5:6">
      <c r="E6033">
        <v>0</v>
      </c>
      <c r="F6033">
        <v>115063</v>
      </c>
    </row>
    <row r="6034" spans="5:6">
      <c r="E6034">
        <v>0</v>
      </c>
      <c r="F6034">
        <v>115064</v>
      </c>
    </row>
    <row r="6035" spans="5:6">
      <c r="E6035">
        <v>0</v>
      </c>
      <c r="F6035">
        <v>115065</v>
      </c>
    </row>
    <row r="6036" spans="5:6">
      <c r="E6036">
        <v>0</v>
      </c>
      <c r="F6036">
        <v>115066</v>
      </c>
    </row>
    <row r="6037" spans="5:6">
      <c r="E6037">
        <v>0</v>
      </c>
      <c r="F6037">
        <v>115067</v>
      </c>
    </row>
    <row r="6038" spans="5:6">
      <c r="E6038">
        <v>0</v>
      </c>
      <c r="F6038">
        <v>115068</v>
      </c>
    </row>
    <row r="6039" spans="5:6">
      <c r="E6039">
        <v>0</v>
      </c>
      <c r="F6039">
        <v>115069</v>
      </c>
    </row>
    <row r="6040" spans="5:6">
      <c r="E6040">
        <v>0</v>
      </c>
      <c r="F6040">
        <v>115070</v>
      </c>
    </row>
    <row r="6041" spans="5:6">
      <c r="E6041">
        <v>0</v>
      </c>
      <c r="F6041">
        <v>115071</v>
      </c>
    </row>
    <row r="6042" spans="5:6">
      <c r="E6042">
        <v>0</v>
      </c>
      <c r="F6042">
        <v>115072</v>
      </c>
    </row>
    <row r="6043" spans="5:6">
      <c r="E6043">
        <v>0</v>
      </c>
      <c r="F6043">
        <v>115073</v>
      </c>
    </row>
    <row r="6044" spans="5:6">
      <c r="E6044">
        <v>0</v>
      </c>
      <c r="F6044">
        <v>115074</v>
      </c>
    </row>
    <row r="6045" spans="5:6">
      <c r="E6045">
        <v>0</v>
      </c>
      <c r="F6045">
        <v>115075</v>
      </c>
    </row>
    <row r="6046" spans="5:6">
      <c r="E6046">
        <v>0</v>
      </c>
      <c r="F6046">
        <v>115076</v>
      </c>
    </row>
    <row r="6047" spans="5:6">
      <c r="E6047">
        <v>0</v>
      </c>
      <c r="F6047">
        <v>115077</v>
      </c>
    </row>
    <row r="6048" spans="5:6">
      <c r="E6048">
        <v>0</v>
      </c>
      <c r="F6048">
        <v>115078</v>
      </c>
    </row>
    <row r="6049" spans="5:6">
      <c r="E6049">
        <v>0</v>
      </c>
      <c r="F6049">
        <v>115079</v>
      </c>
    </row>
    <row r="6050" spans="5:6">
      <c r="E6050">
        <v>0</v>
      </c>
      <c r="F6050">
        <v>115080</v>
      </c>
    </row>
    <row r="6051" spans="5:6">
      <c r="E6051">
        <v>0</v>
      </c>
      <c r="F6051">
        <v>115081</v>
      </c>
    </row>
    <row r="6052" spans="5:6">
      <c r="E6052">
        <v>0</v>
      </c>
      <c r="F6052">
        <v>115082</v>
      </c>
    </row>
    <row r="6053" spans="5:6">
      <c r="E6053">
        <v>0</v>
      </c>
      <c r="F6053">
        <v>115083</v>
      </c>
    </row>
    <row r="6054" spans="5:6">
      <c r="E6054">
        <v>0</v>
      </c>
      <c r="F6054">
        <v>115084</v>
      </c>
    </row>
    <row r="6055" spans="5:6">
      <c r="E6055">
        <v>0</v>
      </c>
      <c r="F6055">
        <v>115085</v>
      </c>
    </row>
    <row r="6056" spans="5:6">
      <c r="E6056">
        <v>0</v>
      </c>
      <c r="F6056">
        <v>115086</v>
      </c>
    </row>
    <row r="6057" spans="5:6">
      <c r="E6057">
        <v>0</v>
      </c>
      <c r="F6057">
        <v>115087</v>
      </c>
    </row>
    <row r="6058" spans="5:6">
      <c r="E6058">
        <v>0</v>
      </c>
      <c r="F6058">
        <v>115088</v>
      </c>
    </row>
    <row r="6059" spans="5:6">
      <c r="E6059">
        <v>0</v>
      </c>
      <c r="F6059">
        <v>115089</v>
      </c>
    </row>
    <row r="6060" spans="5:6">
      <c r="E6060">
        <v>0</v>
      </c>
      <c r="F6060">
        <v>115090</v>
      </c>
    </row>
    <row r="6061" spans="5:6">
      <c r="E6061">
        <v>0</v>
      </c>
      <c r="F6061">
        <v>115091</v>
      </c>
    </row>
    <row r="6062" spans="5:6">
      <c r="E6062">
        <v>0</v>
      </c>
      <c r="F6062">
        <v>115092</v>
      </c>
    </row>
    <row r="6063" spans="5:6">
      <c r="E6063">
        <v>0</v>
      </c>
      <c r="F6063">
        <v>115093</v>
      </c>
    </row>
    <row r="6064" spans="5:6">
      <c r="E6064">
        <v>0</v>
      </c>
      <c r="F6064">
        <v>115094</v>
      </c>
    </row>
    <row r="6065" spans="5:6">
      <c r="E6065">
        <v>0</v>
      </c>
      <c r="F6065">
        <v>115095</v>
      </c>
    </row>
    <row r="6066" spans="5:6">
      <c r="E6066">
        <v>0</v>
      </c>
      <c r="F6066">
        <v>115096</v>
      </c>
    </row>
    <row r="6067" spans="5:6">
      <c r="E6067">
        <v>0</v>
      </c>
      <c r="F6067">
        <v>115097</v>
      </c>
    </row>
    <row r="6068" spans="5:6">
      <c r="E6068">
        <v>0</v>
      </c>
      <c r="F6068">
        <v>115098</v>
      </c>
    </row>
    <row r="6069" spans="5:6">
      <c r="E6069">
        <v>0</v>
      </c>
      <c r="F6069">
        <v>115099</v>
      </c>
    </row>
    <row r="6070" spans="5:6">
      <c r="E6070">
        <v>0</v>
      </c>
      <c r="F6070">
        <v>115100</v>
      </c>
    </row>
    <row r="6071" spans="5:6">
      <c r="E6071">
        <v>0</v>
      </c>
      <c r="F6071">
        <v>115101</v>
      </c>
    </row>
    <row r="6072" spans="5:6">
      <c r="E6072">
        <v>0</v>
      </c>
      <c r="F6072">
        <v>115102</v>
      </c>
    </row>
    <row r="6073" spans="5:6">
      <c r="E6073">
        <v>0</v>
      </c>
      <c r="F6073">
        <v>115103</v>
      </c>
    </row>
    <row r="6074" spans="5:6">
      <c r="E6074">
        <v>0</v>
      </c>
      <c r="F6074">
        <v>115104</v>
      </c>
    </row>
    <row r="6075" spans="5:6">
      <c r="E6075">
        <v>0</v>
      </c>
      <c r="F6075">
        <v>115105</v>
      </c>
    </row>
    <row r="6076" spans="5:6">
      <c r="E6076">
        <v>0</v>
      </c>
      <c r="F6076">
        <v>115106</v>
      </c>
    </row>
    <row r="6077" spans="5:6">
      <c r="E6077">
        <v>512</v>
      </c>
      <c r="F6077">
        <v>115107</v>
      </c>
    </row>
    <row r="6078" spans="5:6">
      <c r="E6078">
        <v>0</v>
      </c>
      <c r="F6078">
        <v>115108</v>
      </c>
    </row>
    <row r="6079" spans="5:6">
      <c r="E6079">
        <v>0</v>
      </c>
      <c r="F6079">
        <v>115109</v>
      </c>
    </row>
    <row r="6080" spans="5:6">
      <c r="E6080">
        <v>58.91</v>
      </c>
      <c r="F6080">
        <v>115110</v>
      </c>
    </row>
    <row r="6081" spans="5:6">
      <c r="E6081">
        <v>0</v>
      </c>
      <c r="F6081">
        <v>115111</v>
      </c>
    </row>
    <row r="6082" spans="5:6">
      <c r="E6082">
        <v>0</v>
      </c>
      <c r="F6082">
        <v>115112</v>
      </c>
    </row>
    <row r="6083" spans="5:6">
      <c r="E6083">
        <v>0</v>
      </c>
      <c r="F6083">
        <v>115113</v>
      </c>
    </row>
    <row r="6084" spans="5:6">
      <c r="E6084">
        <v>0</v>
      </c>
      <c r="F6084">
        <v>115114</v>
      </c>
    </row>
    <row r="6085" spans="5:6">
      <c r="E6085">
        <v>0</v>
      </c>
      <c r="F6085">
        <v>115115</v>
      </c>
    </row>
    <row r="6086" spans="5:6">
      <c r="E6086">
        <v>0</v>
      </c>
      <c r="F6086">
        <v>115116</v>
      </c>
    </row>
    <row r="6087" spans="5:6">
      <c r="E6087">
        <v>0</v>
      </c>
      <c r="F6087">
        <v>115117</v>
      </c>
    </row>
    <row r="6088" spans="5:6">
      <c r="E6088">
        <v>0</v>
      </c>
      <c r="F6088">
        <v>115118</v>
      </c>
    </row>
    <row r="6089" spans="5:6">
      <c r="E6089">
        <v>0</v>
      </c>
      <c r="F6089">
        <v>115119</v>
      </c>
    </row>
    <row r="6090" spans="5:6">
      <c r="E6090">
        <v>0</v>
      </c>
      <c r="F6090">
        <v>115120</v>
      </c>
    </row>
    <row r="6091" spans="5:6">
      <c r="E6091">
        <v>0</v>
      </c>
      <c r="F6091">
        <v>115121</v>
      </c>
    </row>
    <row r="6092" spans="5:6">
      <c r="E6092">
        <v>6306.14</v>
      </c>
      <c r="F6092">
        <v>115122</v>
      </c>
    </row>
    <row r="6093" spans="5:6">
      <c r="E6093">
        <v>1227.75</v>
      </c>
      <c r="F6093">
        <v>115123</v>
      </c>
    </row>
    <row r="6094" spans="5:6">
      <c r="E6094">
        <v>446.45</v>
      </c>
      <c r="F6094">
        <v>115124</v>
      </c>
    </row>
    <row r="6095" spans="5:6">
      <c r="E6095">
        <v>0</v>
      </c>
      <c r="F6095">
        <v>115125</v>
      </c>
    </row>
    <row r="6096" spans="5:6">
      <c r="E6096">
        <v>0</v>
      </c>
      <c r="F6096">
        <v>115126</v>
      </c>
    </row>
    <row r="6097" spans="5:6">
      <c r="E6097">
        <v>0</v>
      </c>
      <c r="F6097">
        <v>115127</v>
      </c>
    </row>
    <row r="6098" spans="5:6">
      <c r="E6098">
        <v>0</v>
      </c>
      <c r="F6098">
        <v>115128</v>
      </c>
    </row>
    <row r="6099" spans="5:6">
      <c r="E6099">
        <v>0</v>
      </c>
      <c r="F6099">
        <v>115129</v>
      </c>
    </row>
    <row r="6100" spans="5:6">
      <c r="E6100">
        <v>0</v>
      </c>
      <c r="F6100">
        <v>115130</v>
      </c>
    </row>
    <row r="6101" spans="5:6">
      <c r="E6101">
        <v>0</v>
      </c>
      <c r="F6101">
        <v>115131</v>
      </c>
    </row>
    <row r="6102" spans="5:6">
      <c r="E6102">
        <v>0</v>
      </c>
      <c r="F6102">
        <v>115132</v>
      </c>
    </row>
    <row r="6103" spans="5:6">
      <c r="E6103">
        <v>0</v>
      </c>
      <c r="F6103">
        <v>115133</v>
      </c>
    </row>
    <row r="6104" spans="5:6">
      <c r="E6104">
        <v>0</v>
      </c>
      <c r="F6104">
        <v>115134</v>
      </c>
    </row>
    <row r="6105" spans="5:6">
      <c r="E6105">
        <v>0</v>
      </c>
      <c r="F6105">
        <v>115135</v>
      </c>
    </row>
    <row r="6106" spans="5:6">
      <c r="E6106">
        <v>0</v>
      </c>
      <c r="F6106">
        <v>115136</v>
      </c>
    </row>
    <row r="6107" spans="5:6">
      <c r="E6107">
        <v>0</v>
      </c>
      <c r="F6107">
        <v>115137</v>
      </c>
    </row>
    <row r="6108" spans="5:6">
      <c r="E6108">
        <v>0</v>
      </c>
      <c r="F6108">
        <v>115138</v>
      </c>
    </row>
    <row r="6109" spans="5:6">
      <c r="E6109">
        <v>0</v>
      </c>
      <c r="F6109">
        <v>115139</v>
      </c>
    </row>
    <row r="6110" spans="5:6">
      <c r="E6110">
        <v>0</v>
      </c>
      <c r="F6110">
        <v>115140</v>
      </c>
    </row>
    <row r="6111" spans="5:6">
      <c r="E6111">
        <v>0</v>
      </c>
      <c r="F6111">
        <v>115141</v>
      </c>
    </row>
    <row r="6112" spans="5:6">
      <c r="E6112">
        <v>0</v>
      </c>
      <c r="F6112">
        <v>115142</v>
      </c>
    </row>
    <row r="6113" spans="5:6">
      <c r="E6113">
        <v>0</v>
      </c>
      <c r="F6113">
        <v>115143</v>
      </c>
    </row>
    <row r="6114" spans="5:6">
      <c r="E6114">
        <v>0</v>
      </c>
      <c r="F6114">
        <v>115144</v>
      </c>
    </row>
    <row r="6115" spans="5:6">
      <c r="E6115">
        <v>0</v>
      </c>
      <c r="F6115">
        <v>115145</v>
      </c>
    </row>
    <row r="6116" spans="5:6">
      <c r="E6116">
        <v>0</v>
      </c>
      <c r="F6116">
        <v>115146</v>
      </c>
    </row>
    <row r="6117" spans="5:6">
      <c r="E6117">
        <v>0</v>
      </c>
      <c r="F6117">
        <v>115147</v>
      </c>
    </row>
    <row r="6118" spans="5:6">
      <c r="E6118">
        <v>0</v>
      </c>
      <c r="F6118">
        <v>115148</v>
      </c>
    </row>
    <row r="6119" spans="5:6">
      <c r="E6119">
        <v>0</v>
      </c>
      <c r="F6119">
        <v>115149</v>
      </c>
    </row>
    <row r="6120" spans="5:6">
      <c r="E6120">
        <v>0</v>
      </c>
      <c r="F6120">
        <v>115150</v>
      </c>
    </row>
    <row r="6121" spans="5:6">
      <c r="E6121">
        <v>0</v>
      </c>
      <c r="F6121">
        <v>115151</v>
      </c>
    </row>
    <row r="6122" spans="5:6">
      <c r="E6122">
        <v>0</v>
      </c>
      <c r="F6122">
        <v>115152</v>
      </c>
    </row>
    <row r="6123" spans="5:6">
      <c r="E6123">
        <v>0</v>
      </c>
      <c r="F6123">
        <v>115153</v>
      </c>
    </row>
    <row r="6124" spans="5:6">
      <c r="E6124">
        <v>0</v>
      </c>
      <c r="F6124">
        <v>115154</v>
      </c>
    </row>
    <row r="6125" spans="5:6">
      <c r="E6125">
        <v>0</v>
      </c>
      <c r="F6125">
        <v>115155</v>
      </c>
    </row>
    <row r="6126" spans="5:6">
      <c r="E6126">
        <v>0</v>
      </c>
      <c r="F6126">
        <v>115156</v>
      </c>
    </row>
    <row r="6127" spans="5:6">
      <c r="E6127">
        <v>0</v>
      </c>
      <c r="F6127">
        <v>115157</v>
      </c>
    </row>
    <row r="6128" spans="5:6">
      <c r="E6128">
        <v>0</v>
      </c>
      <c r="F6128">
        <v>115158</v>
      </c>
    </row>
    <row r="6129" spans="5:6">
      <c r="E6129">
        <v>0</v>
      </c>
      <c r="F6129">
        <v>115159</v>
      </c>
    </row>
    <row r="6130" spans="5:6">
      <c r="E6130">
        <v>0</v>
      </c>
      <c r="F6130">
        <v>115160</v>
      </c>
    </row>
    <row r="6131" spans="5:6">
      <c r="E6131">
        <v>0</v>
      </c>
      <c r="F6131">
        <v>115161</v>
      </c>
    </row>
    <row r="6132" spans="5:6">
      <c r="E6132">
        <v>0</v>
      </c>
      <c r="F6132">
        <v>115162</v>
      </c>
    </row>
    <row r="6133" spans="5:6">
      <c r="E6133">
        <v>0</v>
      </c>
      <c r="F6133">
        <v>115163</v>
      </c>
    </row>
    <row r="6134" spans="5:6">
      <c r="E6134">
        <v>0</v>
      </c>
      <c r="F6134">
        <v>115164</v>
      </c>
    </row>
    <row r="6135" spans="5:6">
      <c r="E6135">
        <v>0</v>
      </c>
      <c r="F6135">
        <v>115165</v>
      </c>
    </row>
    <row r="6136" spans="5:6">
      <c r="E6136">
        <v>0</v>
      </c>
      <c r="F6136">
        <v>115166</v>
      </c>
    </row>
    <row r="6137" spans="5:6">
      <c r="E6137">
        <v>0</v>
      </c>
      <c r="F6137">
        <v>115167</v>
      </c>
    </row>
    <row r="6138" spans="5:6">
      <c r="E6138">
        <v>0</v>
      </c>
      <c r="F6138">
        <v>115168</v>
      </c>
    </row>
    <row r="6139" spans="5:6">
      <c r="E6139">
        <v>0</v>
      </c>
      <c r="F6139">
        <v>115169</v>
      </c>
    </row>
    <row r="6140" spans="5:6">
      <c r="E6140">
        <v>0</v>
      </c>
      <c r="F6140">
        <v>115170</v>
      </c>
    </row>
    <row r="6141" spans="5:6">
      <c r="E6141">
        <v>0</v>
      </c>
      <c r="F6141">
        <v>115171</v>
      </c>
    </row>
    <row r="6142" spans="5:6">
      <c r="E6142">
        <v>0</v>
      </c>
      <c r="F6142">
        <v>115172</v>
      </c>
    </row>
    <row r="6143" spans="5:6">
      <c r="E6143">
        <v>0</v>
      </c>
      <c r="F6143">
        <v>115173</v>
      </c>
    </row>
    <row r="6144" spans="5:6">
      <c r="E6144">
        <v>0</v>
      </c>
      <c r="F6144">
        <v>115174</v>
      </c>
    </row>
    <row r="6145" spans="5:6">
      <c r="E6145">
        <v>0</v>
      </c>
      <c r="F6145">
        <v>115175</v>
      </c>
    </row>
    <row r="6146" spans="5:6">
      <c r="E6146">
        <v>0</v>
      </c>
      <c r="F6146">
        <v>115176</v>
      </c>
    </row>
    <row r="6147" spans="5:6">
      <c r="E6147">
        <v>0</v>
      </c>
      <c r="F6147">
        <v>115177</v>
      </c>
    </row>
    <row r="6148" spans="5:6">
      <c r="E6148">
        <v>0</v>
      </c>
      <c r="F6148">
        <v>115178</v>
      </c>
    </row>
    <row r="6149" spans="5:6">
      <c r="E6149">
        <v>0</v>
      </c>
      <c r="F6149">
        <v>115179</v>
      </c>
    </row>
    <row r="6150" spans="5:6">
      <c r="E6150">
        <v>0</v>
      </c>
      <c r="F6150">
        <v>115180</v>
      </c>
    </row>
    <row r="6151" spans="5:6">
      <c r="E6151">
        <v>0</v>
      </c>
      <c r="F6151">
        <v>115181</v>
      </c>
    </row>
    <row r="6152" spans="5:6">
      <c r="E6152">
        <v>0</v>
      </c>
      <c r="F6152">
        <v>115182</v>
      </c>
    </row>
    <row r="6153" spans="5:6">
      <c r="E6153">
        <v>0</v>
      </c>
      <c r="F6153">
        <v>115183</v>
      </c>
    </row>
    <row r="6154" spans="5:6">
      <c r="E6154">
        <v>0</v>
      </c>
      <c r="F6154">
        <v>115184</v>
      </c>
    </row>
    <row r="6155" spans="5:6">
      <c r="E6155">
        <v>0</v>
      </c>
      <c r="F6155">
        <v>115185</v>
      </c>
    </row>
    <row r="6156" spans="5:6">
      <c r="E6156">
        <v>0</v>
      </c>
      <c r="F6156">
        <v>115186</v>
      </c>
    </row>
    <row r="6157" spans="5:6">
      <c r="E6157">
        <v>0</v>
      </c>
      <c r="F6157">
        <v>115187</v>
      </c>
    </row>
    <row r="6158" spans="5:6">
      <c r="E6158">
        <v>0</v>
      </c>
      <c r="F6158">
        <v>115188</v>
      </c>
    </row>
    <row r="6159" spans="5:6">
      <c r="E6159">
        <v>0</v>
      </c>
      <c r="F6159">
        <v>115189</v>
      </c>
    </row>
    <row r="6160" spans="5:6">
      <c r="E6160">
        <v>0</v>
      </c>
      <c r="F6160">
        <v>115190</v>
      </c>
    </row>
    <row r="6161" spans="5:6">
      <c r="E6161">
        <v>0</v>
      </c>
      <c r="F6161">
        <v>115191</v>
      </c>
    </row>
    <row r="6162" spans="5:6">
      <c r="E6162">
        <v>0</v>
      </c>
      <c r="F6162">
        <v>115192</v>
      </c>
    </row>
    <row r="6163" spans="5:6">
      <c r="E6163">
        <v>0</v>
      </c>
      <c r="F6163">
        <v>115193</v>
      </c>
    </row>
    <row r="6164" spans="5:6">
      <c r="E6164">
        <v>0</v>
      </c>
      <c r="F6164">
        <v>115194</v>
      </c>
    </row>
    <row r="6165" spans="5:6">
      <c r="E6165">
        <v>0</v>
      </c>
      <c r="F6165">
        <v>115195</v>
      </c>
    </row>
    <row r="6166" spans="5:6">
      <c r="E6166">
        <v>0</v>
      </c>
      <c r="F6166">
        <v>115196</v>
      </c>
    </row>
    <row r="6167" spans="5:6">
      <c r="E6167">
        <v>0</v>
      </c>
      <c r="F6167">
        <v>115197</v>
      </c>
    </row>
    <row r="6168" spans="5:6">
      <c r="E6168">
        <v>0</v>
      </c>
      <c r="F6168">
        <v>115198</v>
      </c>
    </row>
    <row r="6169" spans="5:6">
      <c r="E6169">
        <v>0</v>
      </c>
      <c r="F6169">
        <v>115199</v>
      </c>
    </row>
    <row r="6170" spans="5:6">
      <c r="E6170">
        <v>0</v>
      </c>
      <c r="F6170">
        <v>115200</v>
      </c>
    </row>
    <row r="6171" spans="5:6">
      <c r="E6171">
        <v>0</v>
      </c>
      <c r="F6171">
        <v>115201</v>
      </c>
    </row>
    <row r="6172" spans="5:6">
      <c r="E6172">
        <v>0</v>
      </c>
      <c r="F6172">
        <v>115202</v>
      </c>
    </row>
    <row r="6173" spans="5:6">
      <c r="E6173">
        <v>0</v>
      </c>
      <c r="F6173">
        <v>115203</v>
      </c>
    </row>
    <row r="6174" spans="5:6">
      <c r="E6174">
        <v>0</v>
      </c>
      <c r="F6174">
        <v>115204</v>
      </c>
    </row>
    <row r="6175" spans="5:6">
      <c r="E6175">
        <v>0</v>
      </c>
      <c r="F6175">
        <v>115205</v>
      </c>
    </row>
    <row r="6176" spans="5:6">
      <c r="E6176">
        <v>0</v>
      </c>
      <c r="F6176">
        <v>115206</v>
      </c>
    </row>
    <row r="6177" spans="5:6">
      <c r="E6177">
        <v>0</v>
      </c>
      <c r="F6177">
        <v>115207</v>
      </c>
    </row>
    <row r="6178" spans="5:6">
      <c r="E6178">
        <v>0</v>
      </c>
      <c r="F6178">
        <v>115208</v>
      </c>
    </row>
    <row r="6179" spans="5:6">
      <c r="E6179">
        <v>0</v>
      </c>
      <c r="F6179">
        <v>115209</v>
      </c>
    </row>
    <row r="6180" spans="5:6">
      <c r="E6180">
        <v>0</v>
      </c>
      <c r="F6180">
        <v>115210</v>
      </c>
    </row>
    <row r="6181" spans="5:6">
      <c r="E6181">
        <v>0</v>
      </c>
      <c r="F6181">
        <v>115211</v>
      </c>
    </row>
    <row r="6182" spans="5:6">
      <c r="E6182">
        <v>0</v>
      </c>
      <c r="F6182">
        <v>115212</v>
      </c>
    </row>
    <row r="6183" spans="5:6">
      <c r="E6183">
        <v>0</v>
      </c>
      <c r="F6183">
        <v>115213</v>
      </c>
    </row>
    <row r="6184" spans="5:6">
      <c r="E6184">
        <v>0</v>
      </c>
      <c r="F6184">
        <v>115214</v>
      </c>
    </row>
    <row r="6185" spans="5:6">
      <c r="E6185">
        <v>0</v>
      </c>
      <c r="F6185">
        <v>115215</v>
      </c>
    </row>
    <row r="6186" spans="5:6">
      <c r="E6186">
        <v>0</v>
      </c>
      <c r="F6186">
        <v>115216</v>
      </c>
    </row>
    <row r="6187" spans="5:6">
      <c r="E6187">
        <v>0</v>
      </c>
      <c r="F6187">
        <v>115217</v>
      </c>
    </row>
    <row r="6188" spans="5:6">
      <c r="E6188">
        <v>0</v>
      </c>
      <c r="F6188">
        <v>115218</v>
      </c>
    </row>
    <row r="6189" spans="5:6">
      <c r="E6189">
        <v>0</v>
      </c>
      <c r="F6189">
        <v>115219</v>
      </c>
    </row>
    <row r="6190" spans="5:6">
      <c r="E6190">
        <v>0</v>
      </c>
      <c r="F6190">
        <v>115220</v>
      </c>
    </row>
    <row r="6191" spans="5:6">
      <c r="E6191">
        <v>0</v>
      </c>
      <c r="F6191">
        <v>115221</v>
      </c>
    </row>
    <row r="6192" spans="5:6">
      <c r="E6192">
        <v>0</v>
      </c>
      <c r="F6192">
        <v>115222</v>
      </c>
    </row>
    <row r="6193" spans="5:6">
      <c r="E6193">
        <v>0</v>
      </c>
      <c r="F6193">
        <v>115223</v>
      </c>
    </row>
    <row r="6194" spans="5:6">
      <c r="E6194">
        <v>0</v>
      </c>
      <c r="F6194">
        <v>115224</v>
      </c>
    </row>
    <row r="6195" spans="5:6">
      <c r="E6195">
        <v>0</v>
      </c>
      <c r="F6195">
        <v>115225</v>
      </c>
    </row>
    <row r="6196" spans="5:6">
      <c r="E6196">
        <v>0</v>
      </c>
      <c r="F6196">
        <v>115226</v>
      </c>
    </row>
    <row r="6197" spans="5:6">
      <c r="E6197">
        <v>-2620.92</v>
      </c>
      <c r="F6197">
        <v>115227</v>
      </c>
    </row>
    <row r="6198" spans="5:6">
      <c r="E6198">
        <v>0</v>
      </c>
      <c r="F6198">
        <v>115228</v>
      </c>
    </row>
    <row r="6199" spans="5:6">
      <c r="E6199">
        <v>0</v>
      </c>
      <c r="F6199">
        <v>115229</v>
      </c>
    </row>
    <row r="6200" spans="5:6">
      <c r="E6200">
        <v>0</v>
      </c>
      <c r="F6200">
        <v>115230</v>
      </c>
    </row>
    <row r="6201" spans="5:6">
      <c r="E6201">
        <v>0</v>
      </c>
      <c r="F6201">
        <v>115231</v>
      </c>
    </row>
    <row r="6202" spans="5:6">
      <c r="E6202">
        <v>0</v>
      </c>
      <c r="F6202">
        <v>115232</v>
      </c>
    </row>
    <row r="6203" spans="5:6">
      <c r="E6203">
        <v>0</v>
      </c>
      <c r="F6203">
        <v>115233</v>
      </c>
    </row>
    <row r="6204" spans="5:6">
      <c r="E6204">
        <v>0</v>
      </c>
      <c r="F6204">
        <v>115234</v>
      </c>
    </row>
    <row r="6205" spans="5:6">
      <c r="E6205">
        <v>0</v>
      </c>
      <c r="F6205">
        <v>115235</v>
      </c>
    </row>
    <row r="6206" spans="5:6">
      <c r="E6206">
        <v>0</v>
      </c>
      <c r="F6206">
        <v>115236</v>
      </c>
    </row>
    <row r="6207" spans="5:6">
      <c r="E6207">
        <v>0</v>
      </c>
      <c r="F6207">
        <v>115237</v>
      </c>
    </row>
    <row r="6208" spans="5:6">
      <c r="E6208">
        <v>0</v>
      </c>
      <c r="F6208">
        <v>115238</v>
      </c>
    </row>
    <row r="6209" spans="5:6">
      <c r="E6209">
        <v>0</v>
      </c>
      <c r="F6209">
        <v>115239</v>
      </c>
    </row>
    <row r="6210" spans="5:6">
      <c r="E6210">
        <v>0</v>
      </c>
      <c r="F6210">
        <v>115240</v>
      </c>
    </row>
    <row r="6211" spans="5:6">
      <c r="E6211">
        <v>0</v>
      </c>
      <c r="F6211">
        <v>115241</v>
      </c>
    </row>
    <row r="6212" spans="5:6">
      <c r="E6212">
        <v>0</v>
      </c>
      <c r="F6212">
        <v>115242</v>
      </c>
    </row>
    <row r="6213" spans="5:6">
      <c r="E6213">
        <v>0</v>
      </c>
      <c r="F6213">
        <v>115243</v>
      </c>
    </row>
    <row r="6214" spans="5:6">
      <c r="E6214">
        <v>0</v>
      </c>
      <c r="F6214">
        <v>115244</v>
      </c>
    </row>
    <row r="6215" spans="5:6">
      <c r="E6215">
        <v>0</v>
      </c>
      <c r="F6215">
        <v>115245</v>
      </c>
    </row>
    <row r="6216" spans="5:6">
      <c r="E6216">
        <v>0</v>
      </c>
      <c r="F6216">
        <v>115246</v>
      </c>
    </row>
    <row r="6217" spans="5:6">
      <c r="E6217">
        <v>0</v>
      </c>
      <c r="F6217">
        <v>115247</v>
      </c>
    </row>
    <row r="6218" spans="5:6">
      <c r="E6218">
        <v>0</v>
      </c>
      <c r="F6218">
        <v>115248</v>
      </c>
    </row>
    <row r="6219" spans="5:6">
      <c r="E6219">
        <v>0</v>
      </c>
      <c r="F6219">
        <v>115249</v>
      </c>
    </row>
    <row r="6220" spans="5:6">
      <c r="E6220">
        <v>0</v>
      </c>
      <c r="F6220">
        <v>115250</v>
      </c>
    </row>
    <row r="6221" spans="5:6">
      <c r="E6221">
        <v>0</v>
      </c>
      <c r="F6221">
        <v>115251</v>
      </c>
    </row>
    <row r="6222" spans="5:6">
      <c r="E6222">
        <v>0</v>
      </c>
      <c r="F6222">
        <v>115252</v>
      </c>
    </row>
    <row r="6223" spans="5:6">
      <c r="E6223">
        <v>0</v>
      </c>
      <c r="F6223">
        <v>115253</v>
      </c>
    </row>
    <row r="6224" spans="5:6">
      <c r="E6224">
        <v>0</v>
      </c>
      <c r="F6224">
        <v>115254</v>
      </c>
    </row>
    <row r="6225" spans="5:6">
      <c r="E6225">
        <v>0</v>
      </c>
      <c r="F6225">
        <v>115255</v>
      </c>
    </row>
    <row r="6226" spans="5:6">
      <c r="E6226">
        <v>0</v>
      </c>
      <c r="F6226">
        <v>115256</v>
      </c>
    </row>
    <row r="6227" spans="5:6">
      <c r="E6227">
        <v>0</v>
      </c>
      <c r="F6227">
        <v>115257</v>
      </c>
    </row>
    <row r="6228" spans="5:6">
      <c r="E6228">
        <v>0</v>
      </c>
      <c r="F6228">
        <v>115258</v>
      </c>
    </row>
    <row r="6229" spans="5:6">
      <c r="E6229">
        <v>0</v>
      </c>
      <c r="F6229">
        <v>115259</v>
      </c>
    </row>
    <row r="6230" spans="5:6">
      <c r="E6230">
        <v>0</v>
      </c>
      <c r="F6230">
        <v>115260</v>
      </c>
    </row>
    <row r="6231" spans="5:6">
      <c r="E6231">
        <v>0</v>
      </c>
      <c r="F6231">
        <v>115261</v>
      </c>
    </row>
    <row r="6232" spans="5:6">
      <c r="E6232">
        <v>0</v>
      </c>
      <c r="F6232">
        <v>115262</v>
      </c>
    </row>
    <row r="6233" spans="5:6">
      <c r="E6233">
        <v>0</v>
      </c>
      <c r="F6233">
        <v>115263</v>
      </c>
    </row>
    <row r="6234" spans="5:6">
      <c r="E6234">
        <v>0</v>
      </c>
      <c r="F6234">
        <v>115264</v>
      </c>
    </row>
    <row r="6235" spans="5:6">
      <c r="E6235">
        <v>0</v>
      </c>
      <c r="F6235">
        <v>115265</v>
      </c>
    </row>
    <row r="6236" spans="5:6">
      <c r="E6236">
        <v>0</v>
      </c>
      <c r="F6236">
        <v>115266</v>
      </c>
    </row>
    <row r="6237" spans="5:6">
      <c r="E6237">
        <v>0</v>
      </c>
      <c r="F6237">
        <v>115267</v>
      </c>
    </row>
    <row r="6238" spans="5:6">
      <c r="E6238">
        <v>0</v>
      </c>
      <c r="F6238">
        <v>115268</v>
      </c>
    </row>
    <row r="6239" spans="5:6">
      <c r="E6239">
        <v>0</v>
      </c>
      <c r="F6239">
        <v>115269</v>
      </c>
    </row>
    <row r="6240" spans="5:6">
      <c r="E6240">
        <v>0</v>
      </c>
      <c r="F6240">
        <v>115270</v>
      </c>
    </row>
    <row r="6241" spans="5:6">
      <c r="E6241">
        <v>0</v>
      </c>
      <c r="F6241">
        <v>115271</v>
      </c>
    </row>
    <row r="6242" spans="5:6">
      <c r="E6242">
        <v>0</v>
      </c>
      <c r="F6242">
        <v>115272</v>
      </c>
    </row>
    <row r="6243" spans="5:6">
      <c r="E6243">
        <v>0</v>
      </c>
      <c r="F6243">
        <v>115273</v>
      </c>
    </row>
    <row r="6244" spans="5:6">
      <c r="E6244">
        <v>0</v>
      </c>
      <c r="F6244">
        <v>115274</v>
      </c>
    </row>
    <row r="6245" spans="5:6">
      <c r="E6245">
        <v>0</v>
      </c>
      <c r="F6245">
        <v>115275</v>
      </c>
    </row>
    <row r="6246" spans="5:6">
      <c r="E6246">
        <v>0</v>
      </c>
      <c r="F6246">
        <v>115276</v>
      </c>
    </row>
    <row r="6247" spans="5:6">
      <c r="E6247">
        <v>0</v>
      </c>
      <c r="F6247">
        <v>115277</v>
      </c>
    </row>
    <row r="6248" spans="5:6">
      <c r="E6248">
        <v>0</v>
      </c>
      <c r="F6248">
        <v>115278</v>
      </c>
    </row>
    <row r="6249" spans="5:6">
      <c r="E6249">
        <v>0</v>
      </c>
      <c r="F6249">
        <v>115279</v>
      </c>
    </row>
    <row r="6250" spans="5:6">
      <c r="E6250">
        <v>0</v>
      </c>
      <c r="F6250">
        <v>115280</v>
      </c>
    </row>
    <row r="6251" spans="5:6">
      <c r="E6251">
        <v>0</v>
      </c>
      <c r="F6251">
        <v>115281</v>
      </c>
    </row>
    <row r="6252" spans="5:6">
      <c r="E6252">
        <v>0</v>
      </c>
      <c r="F6252">
        <v>115282</v>
      </c>
    </row>
    <row r="6253" spans="5:6">
      <c r="E6253">
        <v>0</v>
      </c>
      <c r="F6253">
        <v>115283</v>
      </c>
    </row>
    <row r="6254" spans="5:6">
      <c r="E6254">
        <v>0</v>
      </c>
      <c r="F6254">
        <v>115284</v>
      </c>
    </row>
    <row r="6255" spans="5:6">
      <c r="E6255">
        <v>0</v>
      </c>
      <c r="F6255">
        <v>115285</v>
      </c>
    </row>
    <row r="6256" spans="5:6">
      <c r="E6256">
        <v>49726.559999999998</v>
      </c>
      <c r="F6256">
        <v>115286</v>
      </c>
    </row>
    <row r="6257" spans="5:6">
      <c r="E6257">
        <v>100847.76</v>
      </c>
      <c r="F6257">
        <v>115287</v>
      </c>
    </row>
    <row r="6258" spans="5:6">
      <c r="E6258">
        <v>35362.32</v>
      </c>
      <c r="F6258">
        <v>115288</v>
      </c>
    </row>
    <row r="6259" spans="5:6">
      <c r="E6259">
        <v>33743.279999999999</v>
      </c>
      <c r="F6259">
        <v>115289</v>
      </c>
    </row>
    <row r="6260" spans="5:6">
      <c r="E6260">
        <v>0</v>
      </c>
      <c r="F6260">
        <v>115290</v>
      </c>
    </row>
    <row r="6261" spans="5:6">
      <c r="E6261">
        <v>34729.68</v>
      </c>
      <c r="F6261">
        <v>115291</v>
      </c>
    </row>
    <row r="6262" spans="5:6">
      <c r="E6262">
        <v>83070.600000000006</v>
      </c>
      <c r="F6262">
        <v>115292</v>
      </c>
    </row>
    <row r="6263" spans="5:6">
      <c r="E6263">
        <v>55380.36</v>
      </c>
      <c r="F6263">
        <v>115293</v>
      </c>
    </row>
    <row r="6264" spans="5:6">
      <c r="E6264">
        <v>0</v>
      </c>
      <c r="F6264">
        <v>115294</v>
      </c>
    </row>
    <row r="6265" spans="5:6">
      <c r="E6265">
        <v>0</v>
      </c>
      <c r="F6265">
        <v>115295</v>
      </c>
    </row>
    <row r="6266" spans="5:6">
      <c r="E6266">
        <v>0</v>
      </c>
      <c r="F6266">
        <v>115296</v>
      </c>
    </row>
    <row r="6267" spans="5:6">
      <c r="E6267">
        <v>0</v>
      </c>
      <c r="F6267">
        <v>115297</v>
      </c>
    </row>
    <row r="6268" spans="5:6">
      <c r="E6268">
        <v>0</v>
      </c>
      <c r="F6268">
        <v>115298</v>
      </c>
    </row>
    <row r="6269" spans="5:6">
      <c r="E6269">
        <v>0</v>
      </c>
      <c r="F6269">
        <v>115299</v>
      </c>
    </row>
    <row r="6270" spans="5:6">
      <c r="E6270">
        <v>0</v>
      </c>
      <c r="F6270">
        <v>115300</v>
      </c>
    </row>
    <row r="6271" spans="5:6">
      <c r="E6271">
        <v>0</v>
      </c>
      <c r="F6271">
        <v>115301</v>
      </c>
    </row>
    <row r="6272" spans="5:6">
      <c r="E6272">
        <v>0</v>
      </c>
      <c r="F6272">
        <v>115302</v>
      </c>
    </row>
    <row r="6273" spans="5:6">
      <c r="E6273">
        <v>0</v>
      </c>
      <c r="F6273">
        <v>115303</v>
      </c>
    </row>
    <row r="6274" spans="5:6">
      <c r="E6274">
        <v>0</v>
      </c>
      <c r="F6274">
        <v>115304</v>
      </c>
    </row>
    <row r="6275" spans="5:6">
      <c r="E6275">
        <v>0</v>
      </c>
      <c r="F6275">
        <v>115305</v>
      </c>
    </row>
    <row r="6276" spans="5:6">
      <c r="E6276">
        <v>0</v>
      </c>
      <c r="F6276">
        <v>115306</v>
      </c>
    </row>
    <row r="6277" spans="5:6">
      <c r="E6277">
        <v>0</v>
      </c>
      <c r="F6277">
        <v>115307</v>
      </c>
    </row>
    <row r="6278" spans="5:6">
      <c r="E6278">
        <v>0</v>
      </c>
      <c r="F6278">
        <v>115308</v>
      </c>
    </row>
    <row r="6279" spans="5:6">
      <c r="E6279">
        <v>0</v>
      </c>
      <c r="F6279">
        <v>115309</v>
      </c>
    </row>
    <row r="6280" spans="5:6">
      <c r="E6280">
        <v>0</v>
      </c>
      <c r="F6280">
        <v>115310</v>
      </c>
    </row>
    <row r="6281" spans="5:6">
      <c r="E6281">
        <v>0</v>
      </c>
      <c r="F6281">
        <v>115311</v>
      </c>
    </row>
    <row r="6282" spans="5:6">
      <c r="E6282">
        <v>0</v>
      </c>
      <c r="F6282">
        <v>115312</v>
      </c>
    </row>
    <row r="6283" spans="5:6">
      <c r="E6283">
        <v>0</v>
      </c>
      <c r="F6283">
        <v>115313</v>
      </c>
    </row>
    <row r="6284" spans="5:6">
      <c r="E6284">
        <v>0</v>
      </c>
      <c r="F6284">
        <v>115314</v>
      </c>
    </row>
    <row r="6285" spans="5:6">
      <c r="E6285">
        <v>0</v>
      </c>
      <c r="F6285">
        <v>115315</v>
      </c>
    </row>
    <row r="6286" spans="5:6">
      <c r="E6286">
        <v>0</v>
      </c>
      <c r="F6286">
        <v>115316</v>
      </c>
    </row>
    <row r="6287" spans="5:6">
      <c r="E6287">
        <v>0</v>
      </c>
      <c r="F6287">
        <v>115317</v>
      </c>
    </row>
    <row r="6288" spans="5:6">
      <c r="E6288">
        <v>0</v>
      </c>
      <c r="F6288">
        <v>115318</v>
      </c>
    </row>
    <row r="6289" spans="5:6">
      <c r="E6289">
        <v>0</v>
      </c>
      <c r="F6289">
        <v>115319</v>
      </c>
    </row>
    <row r="6290" spans="5:6">
      <c r="E6290">
        <v>0</v>
      </c>
      <c r="F6290">
        <v>115320</v>
      </c>
    </row>
    <row r="6291" spans="5:6">
      <c r="E6291">
        <v>0</v>
      </c>
      <c r="F6291">
        <v>115321</v>
      </c>
    </row>
    <row r="6292" spans="5:6">
      <c r="E6292">
        <v>0</v>
      </c>
      <c r="F6292">
        <v>115322</v>
      </c>
    </row>
    <row r="6293" spans="5:6">
      <c r="E6293">
        <v>0</v>
      </c>
      <c r="F6293">
        <v>115323</v>
      </c>
    </row>
    <row r="6294" spans="5:6">
      <c r="E6294">
        <v>0</v>
      </c>
      <c r="F6294">
        <v>115324</v>
      </c>
    </row>
    <row r="6295" spans="5:6">
      <c r="E6295">
        <v>0</v>
      </c>
      <c r="F6295">
        <v>115325</v>
      </c>
    </row>
    <row r="6296" spans="5:6">
      <c r="E6296">
        <v>0</v>
      </c>
      <c r="F6296">
        <v>115326</v>
      </c>
    </row>
    <row r="6297" spans="5:6">
      <c r="E6297">
        <v>0</v>
      </c>
      <c r="F6297">
        <v>115327</v>
      </c>
    </row>
    <row r="6298" spans="5:6">
      <c r="E6298">
        <v>0</v>
      </c>
      <c r="F6298">
        <v>115328</v>
      </c>
    </row>
    <row r="6299" spans="5:6">
      <c r="E6299">
        <v>0</v>
      </c>
      <c r="F6299">
        <v>115329</v>
      </c>
    </row>
    <row r="6300" spans="5:6">
      <c r="E6300">
        <v>0</v>
      </c>
      <c r="F6300">
        <v>115330</v>
      </c>
    </row>
    <row r="6301" spans="5:6">
      <c r="E6301">
        <v>0</v>
      </c>
      <c r="F6301">
        <v>115331</v>
      </c>
    </row>
    <row r="6302" spans="5:6">
      <c r="E6302">
        <v>0</v>
      </c>
      <c r="F6302">
        <v>115332</v>
      </c>
    </row>
    <row r="6303" spans="5:6">
      <c r="E6303">
        <v>0</v>
      </c>
      <c r="F6303">
        <v>115333</v>
      </c>
    </row>
    <row r="6304" spans="5:6">
      <c r="E6304">
        <v>0</v>
      </c>
      <c r="F6304">
        <v>115334</v>
      </c>
    </row>
    <row r="6305" spans="5:6">
      <c r="E6305">
        <v>0</v>
      </c>
      <c r="F6305">
        <v>115335</v>
      </c>
    </row>
    <row r="6306" spans="5:6">
      <c r="E6306">
        <v>0</v>
      </c>
      <c r="F6306">
        <v>115336</v>
      </c>
    </row>
    <row r="6307" spans="5:6">
      <c r="E6307">
        <v>0</v>
      </c>
      <c r="F6307">
        <v>115337</v>
      </c>
    </row>
    <row r="6308" spans="5:6">
      <c r="E6308">
        <v>0</v>
      </c>
      <c r="F6308">
        <v>115338</v>
      </c>
    </row>
    <row r="6309" spans="5:6">
      <c r="E6309">
        <v>0</v>
      </c>
      <c r="F6309">
        <v>115339</v>
      </c>
    </row>
    <row r="6310" spans="5:6">
      <c r="E6310">
        <v>0</v>
      </c>
      <c r="F6310">
        <v>115340</v>
      </c>
    </row>
    <row r="6311" spans="5:6">
      <c r="E6311">
        <v>0</v>
      </c>
      <c r="F6311">
        <v>115341</v>
      </c>
    </row>
    <row r="6312" spans="5:6">
      <c r="E6312">
        <v>0</v>
      </c>
      <c r="F6312">
        <v>115342</v>
      </c>
    </row>
    <row r="6313" spans="5:6">
      <c r="E6313">
        <v>0</v>
      </c>
      <c r="F6313">
        <v>115343</v>
      </c>
    </row>
    <row r="6314" spans="5:6">
      <c r="E6314">
        <v>0</v>
      </c>
      <c r="F6314">
        <v>115344</v>
      </c>
    </row>
    <row r="6315" spans="5:6">
      <c r="E6315">
        <v>0</v>
      </c>
      <c r="F6315">
        <v>115345</v>
      </c>
    </row>
    <row r="6316" spans="5:6">
      <c r="E6316">
        <v>0</v>
      </c>
      <c r="F6316">
        <v>115346</v>
      </c>
    </row>
    <row r="6317" spans="5:6">
      <c r="E6317">
        <v>0</v>
      </c>
      <c r="F6317">
        <v>115347</v>
      </c>
    </row>
    <row r="6318" spans="5:6">
      <c r="E6318">
        <v>0</v>
      </c>
      <c r="F6318">
        <v>115348</v>
      </c>
    </row>
    <row r="6319" spans="5:6">
      <c r="E6319">
        <v>0</v>
      </c>
      <c r="F6319">
        <v>115349</v>
      </c>
    </row>
    <row r="6320" spans="5:6">
      <c r="E6320">
        <v>0</v>
      </c>
      <c r="F6320">
        <v>115350</v>
      </c>
    </row>
    <row r="6321" spans="5:6">
      <c r="E6321">
        <v>0</v>
      </c>
      <c r="F6321">
        <v>115351</v>
      </c>
    </row>
    <row r="6322" spans="5:6">
      <c r="E6322">
        <v>0</v>
      </c>
      <c r="F6322">
        <v>115352</v>
      </c>
    </row>
    <row r="6323" spans="5:6">
      <c r="E6323">
        <v>0</v>
      </c>
      <c r="F6323">
        <v>115353</v>
      </c>
    </row>
    <row r="6324" spans="5:6">
      <c r="E6324">
        <v>0</v>
      </c>
      <c r="F6324">
        <v>115354</v>
      </c>
    </row>
    <row r="6325" spans="5:6">
      <c r="E6325">
        <v>0</v>
      </c>
      <c r="F6325">
        <v>115355</v>
      </c>
    </row>
    <row r="6326" spans="5:6">
      <c r="E6326">
        <v>0</v>
      </c>
      <c r="F6326">
        <v>115356</v>
      </c>
    </row>
    <row r="6327" spans="5:6">
      <c r="E6327">
        <v>0</v>
      </c>
      <c r="F6327">
        <v>115357</v>
      </c>
    </row>
    <row r="6328" spans="5:6">
      <c r="E6328">
        <v>0</v>
      </c>
      <c r="F6328">
        <v>115358</v>
      </c>
    </row>
    <row r="6329" spans="5:6">
      <c r="E6329">
        <v>0</v>
      </c>
      <c r="F6329">
        <v>115359</v>
      </c>
    </row>
    <row r="6330" spans="5:6">
      <c r="E6330">
        <v>0</v>
      </c>
      <c r="F6330">
        <v>115360</v>
      </c>
    </row>
    <row r="6331" spans="5:6">
      <c r="E6331">
        <v>0</v>
      </c>
      <c r="F6331">
        <v>115361</v>
      </c>
    </row>
    <row r="6332" spans="5:6">
      <c r="E6332">
        <v>0</v>
      </c>
      <c r="F6332">
        <v>115362</v>
      </c>
    </row>
    <row r="6333" spans="5:6">
      <c r="E6333">
        <v>0</v>
      </c>
      <c r="F6333">
        <v>115363</v>
      </c>
    </row>
    <row r="6334" spans="5:6">
      <c r="E6334">
        <v>0</v>
      </c>
      <c r="F6334">
        <v>115364</v>
      </c>
    </row>
    <row r="6335" spans="5:6">
      <c r="E6335">
        <v>0</v>
      </c>
      <c r="F6335">
        <v>115365</v>
      </c>
    </row>
    <row r="6336" spans="5:6">
      <c r="E6336">
        <v>0</v>
      </c>
      <c r="F6336">
        <v>115366</v>
      </c>
    </row>
    <row r="6337" spans="5:6">
      <c r="E6337">
        <v>0</v>
      </c>
      <c r="F6337">
        <v>115367</v>
      </c>
    </row>
    <row r="6338" spans="5:6">
      <c r="E6338">
        <v>0</v>
      </c>
      <c r="F6338">
        <v>115368</v>
      </c>
    </row>
    <row r="6339" spans="5:6">
      <c r="E6339">
        <v>0</v>
      </c>
      <c r="F6339">
        <v>115369</v>
      </c>
    </row>
    <row r="6340" spans="5:6">
      <c r="E6340">
        <v>0</v>
      </c>
      <c r="F6340">
        <v>115370</v>
      </c>
    </row>
    <row r="6341" spans="5:6">
      <c r="E6341">
        <v>0</v>
      </c>
      <c r="F6341">
        <v>115371</v>
      </c>
    </row>
    <row r="6342" spans="5:6">
      <c r="E6342">
        <v>0</v>
      </c>
      <c r="F6342">
        <v>115372</v>
      </c>
    </row>
    <row r="6343" spans="5:6">
      <c r="E6343">
        <v>0</v>
      </c>
      <c r="F6343">
        <v>115373</v>
      </c>
    </row>
    <row r="6344" spans="5:6">
      <c r="E6344">
        <v>0</v>
      </c>
      <c r="F6344">
        <v>115374</v>
      </c>
    </row>
    <row r="6345" spans="5:6">
      <c r="E6345">
        <v>0</v>
      </c>
      <c r="F6345">
        <v>115375</v>
      </c>
    </row>
    <row r="6346" spans="5:6">
      <c r="E6346">
        <v>0</v>
      </c>
      <c r="F6346">
        <v>115376</v>
      </c>
    </row>
    <row r="6347" spans="5:6">
      <c r="E6347">
        <v>0</v>
      </c>
      <c r="F6347">
        <v>115377</v>
      </c>
    </row>
    <row r="6348" spans="5:6">
      <c r="E6348">
        <v>0</v>
      </c>
      <c r="F6348">
        <v>115378</v>
      </c>
    </row>
    <row r="6349" spans="5:6">
      <c r="E6349">
        <v>0</v>
      </c>
      <c r="F6349">
        <v>115379</v>
      </c>
    </row>
    <row r="6350" spans="5:6">
      <c r="E6350">
        <v>0</v>
      </c>
      <c r="F6350">
        <v>115380</v>
      </c>
    </row>
    <row r="6351" spans="5:6">
      <c r="E6351">
        <v>367238.03</v>
      </c>
      <c r="F6351">
        <v>115381</v>
      </c>
    </row>
    <row r="6352" spans="5:6">
      <c r="E6352">
        <v>0</v>
      </c>
      <c r="F6352">
        <v>115382</v>
      </c>
    </row>
    <row r="6353" spans="5:6">
      <c r="E6353">
        <v>0</v>
      </c>
      <c r="F6353">
        <v>115383</v>
      </c>
    </row>
    <row r="6354" spans="5:6">
      <c r="E6354">
        <v>0</v>
      </c>
      <c r="F6354">
        <v>115384</v>
      </c>
    </row>
    <row r="6355" spans="5:6">
      <c r="E6355">
        <v>0</v>
      </c>
      <c r="F6355">
        <v>115385</v>
      </c>
    </row>
    <row r="6356" spans="5:6">
      <c r="E6356">
        <v>0</v>
      </c>
      <c r="F6356">
        <v>115386</v>
      </c>
    </row>
    <row r="6357" spans="5:6">
      <c r="E6357">
        <v>0</v>
      </c>
      <c r="F6357">
        <v>115387</v>
      </c>
    </row>
    <row r="6358" spans="5:6">
      <c r="E6358">
        <v>0</v>
      </c>
      <c r="F6358">
        <v>115388</v>
      </c>
    </row>
    <row r="6359" spans="5:6">
      <c r="E6359">
        <v>0</v>
      </c>
      <c r="F6359">
        <v>115389</v>
      </c>
    </row>
    <row r="6360" spans="5:6">
      <c r="E6360">
        <v>0</v>
      </c>
      <c r="F6360">
        <v>115390</v>
      </c>
    </row>
    <row r="6361" spans="5:6">
      <c r="E6361">
        <v>0</v>
      </c>
      <c r="F6361">
        <v>115391</v>
      </c>
    </row>
    <row r="6362" spans="5:6">
      <c r="E6362">
        <v>0</v>
      </c>
      <c r="F6362">
        <v>115392</v>
      </c>
    </row>
    <row r="6363" spans="5:6">
      <c r="E6363">
        <v>0</v>
      </c>
      <c r="F6363">
        <v>115393</v>
      </c>
    </row>
    <row r="6364" spans="5:6">
      <c r="E6364">
        <v>-114937.3</v>
      </c>
      <c r="F6364">
        <v>115394</v>
      </c>
    </row>
    <row r="6365" spans="5:6">
      <c r="E6365">
        <v>0</v>
      </c>
      <c r="F6365">
        <v>115395</v>
      </c>
    </row>
    <row r="6366" spans="5:6">
      <c r="E6366">
        <v>0</v>
      </c>
      <c r="F6366">
        <v>115396</v>
      </c>
    </row>
    <row r="6367" spans="5:6">
      <c r="E6367">
        <v>0</v>
      </c>
      <c r="F6367">
        <v>115397</v>
      </c>
    </row>
    <row r="6368" spans="5:6">
      <c r="E6368">
        <v>0</v>
      </c>
      <c r="F6368">
        <v>115398</v>
      </c>
    </row>
    <row r="6369" spans="5:6">
      <c r="E6369">
        <v>0</v>
      </c>
      <c r="F6369">
        <v>115399</v>
      </c>
    </row>
    <row r="6370" spans="5:6">
      <c r="E6370">
        <v>0</v>
      </c>
      <c r="F6370">
        <v>115400</v>
      </c>
    </row>
    <row r="6371" spans="5:6">
      <c r="E6371">
        <v>0</v>
      </c>
      <c r="F6371">
        <v>115401</v>
      </c>
    </row>
    <row r="6372" spans="5:6">
      <c r="E6372" t="s">
        <v>1788</v>
      </c>
      <c r="F6372">
        <v>449926</v>
      </c>
    </row>
    <row r="6373" spans="5:6">
      <c r="E6373" t="s">
        <v>1801</v>
      </c>
      <c r="F6373">
        <v>449927</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B2A6A-AC59-4919-A143-8947C18E63D3}">
  <sheetPr codeName="Sheet46"/>
  <dimension ref="A3:C4"/>
  <sheetViews>
    <sheetView workbookViewId="0"/>
  </sheetViews>
  <sheetFormatPr defaultRowHeight="12.75"/>
  <sheetData>
    <row r="3" spans="1:3">
      <c r="A3" t="s">
        <v>1401</v>
      </c>
      <c r="B3" t="s">
        <v>1769</v>
      </c>
      <c r="C3" t="s">
        <v>1798</v>
      </c>
    </row>
    <row r="4" spans="1:3">
      <c r="A4">
        <v>7</v>
      </c>
      <c r="B4">
        <v>13</v>
      </c>
      <c r="C4">
        <v>31</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4">
    <pageSetUpPr fitToPage="1"/>
  </sheetPr>
  <dimension ref="A1:B22"/>
  <sheetViews>
    <sheetView workbookViewId="0"/>
  </sheetViews>
  <sheetFormatPr defaultColWidth="9.140625" defaultRowHeight="15" customHeight="1"/>
  <cols>
    <col min="1" max="1" width="16.140625" style="42" customWidth="1"/>
    <col min="2" max="2" width="26.5703125" style="42" customWidth="1"/>
    <col min="3" max="16384" width="9.140625" style="42"/>
  </cols>
  <sheetData>
    <row r="1" spans="1:2" ht="15" customHeight="1">
      <c r="A1" s="42" t="s">
        <v>152</v>
      </c>
    </row>
    <row r="3" spans="1:2" ht="15" customHeight="1">
      <c r="A3" s="207" t="s">
        <v>502</v>
      </c>
      <c r="B3" s="305" t="s">
        <v>142</v>
      </c>
    </row>
    <row r="4" spans="1:2" ht="15" customHeight="1">
      <c r="B4" s="305" t="s">
        <v>85</v>
      </c>
    </row>
    <row r="5" spans="1:2" ht="15" customHeight="1">
      <c r="B5" s="305" t="s">
        <v>143</v>
      </c>
    </row>
    <row r="6" spans="1:2" ht="15" customHeight="1">
      <c r="B6" s="305" t="s">
        <v>145</v>
      </c>
    </row>
    <row r="7" spans="1:2" ht="15" customHeight="1">
      <c r="B7" s="305" t="s">
        <v>491</v>
      </c>
    </row>
    <row r="8" spans="1:2" ht="15" customHeight="1">
      <c r="B8" s="305" t="s">
        <v>147</v>
      </c>
    </row>
    <row r="9" spans="1:2" ht="15" customHeight="1">
      <c r="B9" s="305" t="s">
        <v>1</v>
      </c>
    </row>
    <row r="10" spans="1:2" ht="15" customHeight="1">
      <c r="B10" s="305" t="s">
        <v>149</v>
      </c>
    </row>
    <row r="11" spans="1:2" ht="15" customHeight="1">
      <c r="B11" s="305" t="s">
        <v>233</v>
      </c>
    </row>
    <row r="12" spans="1:2" ht="15" customHeight="1">
      <c r="B12" s="306" t="s">
        <v>544</v>
      </c>
    </row>
    <row r="15" spans="1:2" ht="15" customHeight="1">
      <c r="A15" s="207" t="s">
        <v>501</v>
      </c>
      <c r="B15" s="306" t="s">
        <v>433</v>
      </c>
    </row>
    <row r="16" spans="1:2" ht="15" customHeight="1">
      <c r="B16" s="306" t="s">
        <v>314</v>
      </c>
    </row>
    <row r="17" spans="1:2" ht="15" customHeight="1">
      <c r="B17" s="306" t="s">
        <v>435</v>
      </c>
    </row>
    <row r="18" spans="1:2" ht="15" customHeight="1">
      <c r="B18" s="306" t="s">
        <v>122</v>
      </c>
    </row>
    <row r="19" spans="1:2" ht="15" customHeight="1">
      <c r="B19" s="306" t="s">
        <v>68</v>
      </c>
    </row>
    <row r="21" spans="1:2" ht="15" customHeight="1">
      <c r="A21" s="207" t="s">
        <v>503</v>
      </c>
      <c r="B21" s="306" t="s">
        <v>499</v>
      </c>
    </row>
    <row r="22" spans="1:2" ht="15" customHeight="1">
      <c r="B22" s="306" t="s">
        <v>500</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document Id="cd8ef31c-a7e1-4233-af88-c972afdf3f34">
  <version>1</version>
  <createdBy>hancas</createdBy>
  <modifiedBy>melcha</modifiedBy>
  <createdDate>2025-01-20T05:02:58.2069341Z</createdDate>
  <modifiedDate>2025-10-10T06:23:02.9953294Z</modifiedDate>
  <sheets>
    <sheet Id="a75b27de-3cbb-4574-9781-cd0ba0527c5c" Name="C.1 Trial Balance"/>
    <sheet Id="2dec4e6a-58a8-4cf3-9e84-60e2671e300b" Name="C.2 Revenue"/>
    <sheet Id="58bbe7f6-0a42-4163-a9ee-8e8f1dd45a47" Name="C.3 Expenses"/>
  </sheets>
  <documentDefinitions>
    <reportDocumentDefinition>
      <properties version="26" revision="0" isCriteriaEnabled="false" suppressions="30"/>
      <reportDate>2025-01-16T00:00:00</reportDate>
      <lastRefreshTime>2025-09-19T05:23:55.0195803Z</lastRefreshTime>
      <options areDatesRelativeByDefault="false" autoFitColumnsOnRefresh="true" rounding="0" displayZeroForBlank="true" clearDataOnSave="false" highlightEditableCells="true" refreshOnExpand="true" updateExpandedElementsOnRefresh="true" updateReportGroupsOnRefresh="true" enableUnknownFilters="true"/>
      <areLocationsHidden>true</areLocationsHidden>
      <adapterReportOptions>
        <option adapterId="3">
          <reportSettings UseLevelCurrency="true"/>
        </option>
      </adapterReportOptions>
      <instance adapterId="3">
        <instance code="oms:reporting_data_model-3-1">
          <propertyValue id="5865c367f69e1000093951ccc3820000">
            <propertyType id="0"/>
          </propertyValue>
        </instance>
      </instance>
    </reportDocumentDefinition>
  </documentDefinitions>
</document>
</file>

<file path=customXml/item3.xml><?xml version="1.0" encoding="utf-8"?>
<ct:contentTypeSchema xmlns:ct="http://schemas.microsoft.com/office/2006/metadata/contentType" xmlns:ma="http://schemas.microsoft.com/office/2006/metadata/properties/metaAttributes" ct:_="" ma:_="" ma:contentTypeName="Document" ma:contentTypeID="0x010100EDDAEAF38ABD6242B101A0845373A80B" ma:contentTypeVersion="4" ma:contentTypeDescription="Create a new document." ma:contentTypeScope="" ma:versionID="e3f2496d3e617b767fd675909e337c62">
  <xsd:schema xmlns:xsd="http://www.w3.org/2001/XMLSchema" xmlns:xs="http://www.w3.org/2001/XMLSchema" xmlns:p="http://schemas.microsoft.com/office/2006/metadata/properties" xmlns:ns2="baa7f455-1731-4197-9934-70b4b32005ff" targetNamespace="http://schemas.microsoft.com/office/2006/metadata/properties" ma:root="true" ma:fieldsID="5b69436297a29188f8b32b6f7bf9efe8" ns2:_="">
    <xsd:import namespace="baa7f455-1731-4197-9934-70b4b32005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a7f455-1731-4197-9934-70b4b32005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AdaptiveCompressedXml id="a75b27de3cbb45749781cd0ba0527c5c">H4sIAAAAAAAEAOy9W68gNo6g9x4g/8Hw83BHoiiKHPTMIreHBYJggdn3BnXbONu2G25Pks6vj1Td05djOdYER0haqwKm5tSly6eOP1OkPor81b//P7/9zVf/e/vhd998/90/fu3/nfv63//Tf/vf/Oqf/9fWfvzqP9R//NpSzJhqg1ByBoqJQJN4KNVlcxFTieXrr/4X+7b949f/w7/zX/2nH76x33z139tv7LvSvh5/1ldf/ep380/7H1v/5rtvfhz/nN99+dnx8z+0337/w4///Ne/+sdfHL/8W/vhx9/96Yd/+v3/cfz0l09NY0kp9A4tZgMy1PGpRQfOuuXgS1WNX//F/378Cf/z98X+6h/yx5//pn714+9/O/4K/PVXf//xF0v7zW/+u1p/aL/73Vc/fP9//OPX8euvyve/+Zdvx1fMLX7/f2m//yf/q7+f/++v/uF/v/yn/6r88M2PbXzVPv4x7Tft2/bdj/88/kVYtd+O3zP/0uHrD79vfvbf/e7H+eX+ya/8xa+Nz7iOv9/33/7uH/7wZfzmu//862o/2q+/Hb/wGwjgf/pXmZ/0z/7h//oJ/m71j/3jr331zfiU5/++2g/173xw7qef/pffP7/6X43/wTc//v4/ffkXsfxs5ufzxz958Zn+zOfzp18YX8kP/0IWX/pf/f2fKft/YI/J+ci5QHfogXpiyBIZgpNOzUdqpR9hj3+ZPXzsLdhz17CXvVPsMoijGICwEEh3BUKN3bD3guVM3Eu/zF547C3Z85ewF1vF7nwDajbOXBoHr1AT8M57LE5CYjrCnvwye/TYW7KHl7CXqvHI7DIYOwEqliD75kGS9Y7BksN6hD39ZfbiY2/J3uLT//L7/9bYs1SFvB+HbDMC4lZG3CsKvY9UT5lQPB5hz7tfho8ffEv46Bb4YhAWH6Hn5oBCGYduoDwKXSuayWnO+Qx8/pfhSw++FXyol8DXGHPFkeIRsQJ5CqPuMAUrSOy1Y47hDHz4y/DJg28FX7il1G0jzFWKCmrz2I3qQPJgsbEny4lrrmeuWXz4Zfj0wbeE75ZaNwlZSK1D7DmNeqMi5JgqmOZYnTkf7FDORxsXzO7Rt6KPrwl9sfVaWgT1cRy+mhjMlQaRarRe6uAvnaFvR288v7Gm75bYN+Ke5K4JrPkR+yo60CwBajY/Mr/eEx46eDcEh3+GY0lfvCb2lYAk3GCcsQWISwfB0ABRWkrRB852hr4NxeGf41jTd0vs89m5WIJC8HXQN3gDCz1BQDEWo6an8r4NyeGf5Vh3FvAl9CVlFywJuJZGyVukjdjnKnTOnl0kca6coW9Dc/jnOVb0Id1y8hZKI/XDCKkVP0/eUe72xtBcDINALjmc8bu44Tn8Ex1L+q7pbEGuxWk1SNN2ECKDFu+henLBWazWz5y8uCE6/DMda/puyftcVXFSGSRgGHkfCohjAm8++lSKS/VMfwFumA7/VMeavlu6Wyy5XtrArTkasS8PDnMaH1UJo7aqeaB5RvLihurwz3Ws6bulv6WTz238faCgIlBwHrRxGgFQe6ghcQlnblxww3Xgcx1r+m5pcOHEQXOu0MYxO05eQZDmGHwVHzKyFTyU9224DnyuY01fvIS+EmtTsQ7Y3Ih9FBiszZPXgoXYlYTOdLjgzmOO5zrW9F1z35cxsGaGFlsFmhlgrsYQq5SAIxSiHaJvw3Xgcx1L+uSWG5fgUg5qCplVgKSlQV8vMB1b19RL7Yfyvg3Xgc91rOm75caFsivVcgLmlIB8LJBdlJH3dR65X2Euh+jbcB34XMeavltuXLQZdesIZtyAuhBod+P4dYxc5qOOj+X9J9EXNlwHPtexpu+WGxfyVUeGN8sM5lF19AA5BYMaJbTcXMyHugzChuvA5zrW9N1y49I6+pzTqHn9yPZItIBwU3BSW1Mi9uUQfRuuA5/rWNN3y41LbvNpKEcIruK/viIf3zljSxULSzp08m64DnyuY03fLTcusfYqnhO4JmHEPkFQKxEYe+jjRyl8vNr8LPo2XEd4rmNNX7qEvkyYzNLAjWocVYcq5OoDOEqaU9Zawpkug7DhOsJzHWv65Bb6CknTnKF76UAlZMghB+jSxn9iKfue+Qx9G64jPNexpO+adx2BiitOHGTuI/b5amCZ7EurQVPzwR2amhZ2Rlc917Gm75bb5hpTz5M5z3NepAYC6z2Beotem4+tnXlRGTZcR3iuY03fLbfNiZ3kKqPmDY7nHI0GFmzEPskJmbywyhn6NlxHeK5jTd8tt83cjahyBek05/bVDBadg+QCYbE6IDxT89KG6wjPdazpu+W2mYqpMwpAnGfe1weHLQaIOVVy3IqnMzUvbbiO8FzHmr5bbpt7oRZ6cyA2Y1/hDJI4gs35LhawuHbGddCG6wjPdazo89e8qDTjwHn6teLmqyIfYMRCBg3SiFvPKZ+pOmjDdYTnOpb0pWvoGyerSewQW29AggrZJQXv60j/ujaXz7wmpw3XQc91rOm75cZFa22KDcFLyiP2sYKIzVUJIY1vvejHVsbPom/DddBzHUv6rultLtnFnqpAx+SBwgQPhcBTCehGVAyn8r4N10HPdazpuyX2teYKZZoRr+Oc3zeHmPoMiTJWKSVybmfo23Ad9FzHkr5rTFvNGqNLHUqzuZ+oIGhuBt1570YdrPZxaMhn0bezqOO5jjV9t8Q+14sXwggheptv2vqIfSMNpNzFQsySD/X30YbroOc61vTdYtp6MVe1BtA657hY7ZCbzJFWsdIofs21Q3sBN1wHPdexpO+aGVYmoaaAHYKjAuRo0GcVoZGooVi0dKbDKm64DnquY03fLSdvTy2P4kIAMw/6zCUQojgQVDfvX9gO9TbHDddBz3Ws6bvl5E3kWZ0L4ByPqsNFBvGtQump0PgmcqjHJW64DnquY03fLT0upfVEbAJWRwCkODgUU4SRC3IjzqztTNURN1xHfK5jTd8tPS5xjseNI+K5OBAkdBk0WAPuwk0w4jiYz9C34Tricx1r+m7pcWHvUu6pj4g3J2lYVZDoaXyUuvnkkN2Z6ZFxw3XE5zrW9N3yopJjDiZflgK2UXWQ92CMHhBjUR74sZ7p74sbriM+17Gm75YXlZraiHrkobc5NTyNk9eyZMg9NnSWu9MzPS5xw3XE5zrW9F3zojI43zsauJomfX2cwbWNNNCP81h8lWhnZljFnbXkz3Ws6btlO29ylUkYwbk+sr2QGpjOjQm1ZN9yQXdoYwJvuI74XMeSPn+L6+Bx7o7SluZi8g7UmgMtSOB9Q6bQK7UzVQdvuI74XMeavltchzWeUa6Cygh7FJxCnksDxTFn8q0gn6k6eMN1xOc6lvSFW07erOhzyQaeZG7KogQZcwILwmzm86nV5LzhOuJzHSv65Jrt0NFnroIMxSOOqiOFWfMWwFZcoI41H9oWwxuug5/rWNN3y8kbQ61VwxwTrnNmfWBQnjsqrQbKGWs6lfdtuA5+rmNJ3zW9zdhSDK3SH9+0pVpBviztSEVHRjiKjn6mt5k3XAc/17Gm75bY18yH0rpBCyHMPW0dLDJBdRisBaOMh+jbcB38XMeKPr7mxsX3RE0lQiYkIOwOFFmgd8ncOeQkh6qODdfBz3Ws6bsl9gVzpfsuI9g1BxTnJA2ZSwOzoZoUJT3zpo03XAc/17Gm75buUhGOLkc/ztuo4+Qdha+RbzDiX8FR+NJPhgR/En1pw3Xwcx1r+m7pLu3eh9YFoYomIB2HrngTGPlgDIoy0r8znfVpw3Xwcx1r+m7pLm1K2Goq49AtcZ68ftS8cY5xNqrcsflyprs0bbgOfq5jTd813aWSmhOXR7Bzo+pQzaCdIsSG3seUG9OZDqu04Tr4uY41fbd0l1YflCI5yDKSP0pFIIdugIjqurIiHop9G64jPdexoi9e8553nLWh5zZ3xFADMk8gjsKIfVp7L83VQGfo23Ad6bmOJX3hFvqwZRfYNaj5D5M0Gpil+aaNaJy8CWs8Y9rShutIz3Ws6bvlvi8rJbHuwFUdpUcOApq6QgpURnabe/y4FOyz6NtwHem5jjV9t9z3sZjD3jL46tOoeYObr4pGEZJcHFCmWtKhvG/DdaTnOtb03XPfh754HSlf9X1eu3TIGhOwC66YS1L1jOdNG64jPdexpu+W+z4h7QM8hDBCHRB7ARPtwMTUvFN17cyNi2y4jvRcx5K+j40ff/r9f2v0eSqpJKqQLIwAGHsCm6EwhE4knKkc2k0uG64jPdexpu+WqiOa59qYoXmZu4pG4Zsl1XnvTDZ+yvtyxrTJhutIz3Ws6bul6tAR41qoo+pwLEAdI2gXD9WRaLBoIZ3pMpAN15Ge61h2l16zLYZ6b6wRQZubm7K0gMWq4FLQWGqVlA7lfRuuQ57rWNN3y8nLzFKxyJycO/K+ViJI5Qgenbqso/TAM65DNlyHPNexoi9ds68DXcJAOvI+dbO/L8z3vDaX9FpNyWqP8cx7XtlwHfJcx5q+W2JfSpmTIoEWHfT5FiATKTByM/QeuxyqOjZchzzXsabvlqqjcHC9+wCS521zD3OSnxvJH3Ys7EkknpkiJBuuQ57rWNN3i+sQpJRwPiTHLzPrUwYlShAZHWlywehQ7NtwHfJcx5q+W1yHl5rqKOHBZa5zY8JcECge0BdCxtJDPNNloBuuQ57rWNN3S29zaF41MEJXN+irPY2T1wxKdc778eMqeoa+Ddchz3Ws6bult9k37NpzB++7zt3kBSQmB7Wjc6W3JuVMzasbrkOe61jTd8vkXN8NJTsEjWUkfwENhNXAJyfOatOkZzYm6IbrkOc6lrfN1/Q21+Y0thHxqg/j5E2oYDmFkQZiKA6zD+1MzasbrkOf61jTd8t938jsmjkm8K1koOwc5IgBeslC5HqJ5RB9G65Dn+tY0nfNq6I2Ko7eKwIHX4A8xul5O9R5E5Nck3Sq5t1wHfpcx5q+W2KfYWLGcfLODeWj6ugGxoEghFiFcm+ih+jbcB36XMeavmtch2usvhpoDgmIedIXCzituYXsO5VDVceG69DnOtb03eI6Wg0Fc5xbAhsDyag65EsRwr0whl77oTkuuuE69LmOJX0fn9r86ff/rdE3F11XtAbezfl9PmfI6BlK4ORmY3PGM/d9c8H2L+P3ZMcSv2tarJJLJtVF6L0N/LowGHWFpkVrjFxDP5P4zQ3bv4zfsx1L/NIt+LEEzN3KJG/uh8YGGkfd0XqKxeUS+6HMb67Y/mX8nu5Y4ad6i+4Qqxzn8KpuHv8wull9YEjjQ8zka6tnHpTPHdu/jN/zHWv8btkUWJOxkCTw2kcIbB3BfDHg6sgILWY9M8tlLtn+RfxGgvj4W/J3y8YiKSVWbXXwh2lUvi2DJJ9G5dvEW1LieOZ1x1yzvcHfcx7r7O+WXherJZi0AVxxPN93GGQXHajOW+dR5Kd0Znb9XLS9wd+zHiv+4j17Y6Kx6+PUTSn7+a7cgdQRCbP2SEjes53ib0N7jBzx8bfk7xbrxiPF42wKReZcA3QeDANCK33gJ9lCOLM9YS7b3uDvmY81f9d4N/S+OldBYpnT/EhBB3MQm7lMPUf6uBb70/jbUB8jSXz8Lfm7xbwhVUteItSm4/xVNFCXI3Sh1vJMNPhQ/eE33MdIEh9/S/5ueWckSqVX36Bk10b9ywFkbq1UryEnKhLszGyNuXJ7g79nP9b83fLSyJu55ptAqHNvZYkE2c8dgmVEwZhqzOUUfxv2YySJj78lf7fcv9SAteuoP7KrkzpKMPcqQO6MfS5Nzf6Q/vAb+mMkiY+/JX+36LeUNbmGDVouHcjbnKxGg78mtTa01j+qnk/jb8d/+Oc/1vzd4t9CzI61dSjcZ/NLG5EwJYRSEXN1KokO9V75Hf/hn/9Y83eLf3MikuYSGdc4AVmPIFYFPOaWNFtNp/yv3/Ef/vmPJX98i/9okQJzaxATRyBMDaz3+fCIU7RIkduZifbe7/gP//zHmr9b/EdoVAuFAo543j+7DoodoXtB42xN8VD3n9/xH/75jyV/1zQ/cx55X3YKWC0DBbUR/8gBioRYmX0KZyY7e7/jP/zzH2v+bol/rnRvIQpwmLd+ZNP/tjx3y2SUIkwf/6qfxR/u+A///Meav1v8b9dg2WuFaHXkfykxZJzd97W4FDyz1kP3z7jjP/zzHyv++JqZB64M0ER41B+tAnENIM7inLBLpWpDPDTb3uOO//DPf6z4S9fwp63WouP8LX7OFx//YYFEyoBu/EdG3JOrp87fHf/hn/9Y83dL/sfFm+aI4+gN8/kR17lZZtQf2bku5EPSQ/fPuOM/8PmPNX+35H9Ezpq6ABXZAxXpYBkzdKLmXMm+fVyj82n87fgPfP5jzd8t/Veulu7msLXuZv+LD4M/kQIOu5XiPerHRTqfxt+O/8DnP9b83dJ/Rc7lSvP+pXUDckXA1CuEHKhLYWx06P4Zd/wHPv+x5u+W/ivs3ZL3CbT0CNQ8gcaMUIJoktmE9bHU+jT+dvwHPv+x5u+W/qvqrJi6ef8cR/yLXiDPaQjWK6VILtmx+mPHf+DzH0v+8Jb+FwpcE7UATY3mNt8MQm2cvxICds9U2qH3H2HHf+DzH0v+rul/8a0Le1cAowz+nMp8fz6nsGHoXjzZKf8bdvwHPv+x5u+W+z8X0igyRAFR52bpMNe7xT7qjzioTMpih/r/wo7/wOc/1vzdcv9XklHOc/5LGaUvaWqQW6E5BKGVxoQ/eWrwafzt+A98/mPN3y3vf71VpswKjubcZxxJoDYXBoQWHaZC/WOr2afxt+M/wvMfa/5uuX8e5cUIcj0AVvSz66rDCIgdcmm5Kzvf06H757DjP8LzH0v+PkqpP/3+vzX+vMuIjQpEp2n2n/qBXnfgK44jOGDgU/fPYcd/hOc/1vzdUn946+y6dWCnDqjmDMrkoJQeWlauzZ+ZfO/Djv8Iz3+s+bul/kilWW9fWk8rAtmMf6Y6R0CPAoSj4qnh42HHf4TnP9b83VJ/FLVYbWR9xXwf/OUGlqIBElkPLkv9OOrr0/jb8R/h+Y81f7fUH70VFOMA6v3cdzlHn7KbEm7kf0245HKo/qUd/xGe/1jyd82+Ve/Fq9UMXOb4+2gNtAcPbN60F0peDs3foB3/EZ7/WPN3S/0RHLfKoUD3zoC4JbDCGURKqypNyB/qP6Ad/xGe/1jwh/6a+NeoZGkj9PmADFTGSWw5hymBTZiq14+jhj+Nvx3/EZ7/WPN3S/zjUWbMKVeACRtQC3mUvr1DLM4qYwuxneJvx3/Q8x9r/m65fzHMlLEWGNEuzfdHDqTlDIh1sIehYz/F347/oOc/VvzhNe8vs7ZU09y3SqPqpTzrD+HxUfW1Boml+kPvf2nHf9DzH2v+bjl/fcg+iumgbvLHUcFqypDJU8WC1X9stf00/nb8Bz3/sebvlvPX8xx/4Pvsehn5H/cC0l2H6n3tuSDix1afT+Nvx3/Q8x9r/m7xH7GLLzpHn/LkrzYCIxHAnNFliuzyIf9LO/6Dnv9Y83eL/xBG6rPrWRsz0AAOcnIIzrfYinjv7dD9X9zxH/T8x5q/W97/JmsUPUZQTzP+BQdKKUJIFoObQ1DpkP+IO/6Dnv9Y83fL+99UWqOmCl4sASUXRyWMHlrFlkYhrIKn4t+O/6DnP9b83fL+l3pA5jCf/s7454oDG4kfSMJQFUNz+VD9G3f8Bz3/sebvlv0LWGJQzAahEgKpdbBexhdxlMV51CYcP646/jT+dvxHfP5jyd81+3+z13HG9gRc8uBvXr1kyWXUv9J99pQrHuq/ijv+Iz7/sfRv1/BHUgaArkJNtQMxjUp49h/E0muLZIp8Kv/b8R/x+Y81f7f4j+hi7aklqPKH/hcFCzVDTLH7gpE02iH+dvxHfP5jzd8t/kPQzSs+D2Rf+k9JQFHbnIQwAqLmVD9edX4afzv+Iz7/sebvFv+BrgXO0UFvs/+U+tyEqQhOivOSa/J6yL/FHf8Rn/9Y8nfN/hmVEp0LMvufC1DFBpLYYISn0GMx7+VQ/sc7/iM+/7HkL93CX8LSU2WCUHHEP0EBEY4grXhHknLHQ/1XvOM/4vMfy/uXa/rvO5eg2jO0OC+hHdKoP8zAmZnzrjZvh/pPecd/xOc/lvHPX8Nf82VUwA3mYyMg1gKqaY4jcslVq9rKofe/vOM/4vMfa/5uuX+hykxdDMb3bsQ/Rsij5oBSsyKn7DEfqn95x3/w8x9L/q7pv3caqbjsoevcvxWJwVAqsBVNPZohHur/4x3/wc9/rPhz1+R/0nDEO+rAc/UqlVQgx1AGf8Yui/XSDt2/8I7/4Oc/1vzdcv6OE85izA6SzSVcwnXUH4RQC/fMbEncof4X3vEf/PzHmr9b/EcNEhKW+erty/xdHvFvhCZA5VZapsT11Pm74z/4+Y81f7f4j1i8atYM6kXm/JcEIuM4TplKG/Vvs3Ko/4p3/Ac//7Hm75b3H5qKBe8JYp3zr6g2sB46uJycD0Uyt3aGv7TjP/j5jzV/t7z/cOqUB2tQcO4f1AFhTl2AfRax4EjxUP9L2vEf/PzHmr9r3n84rYEkQrc5fzepgPD4aJQl0qi5QvXQ+6O04z/4+Y81f7e8/yhIFmfVYWhxzt/IkLMhtFI4enSmp/a/pR3/wc9/rPm75f2Hi21Eopiho877Z3Nz/nOEHAxDN3IxH9o/k3b8R3r+Y83fLfsHU26DslH1el/LqD8KgWYex3HxPngiX9yp/G/Hf6TnP5b8XbP/Q5P5Jhogch7nb+8JzEYSGCX7mvpsgDmV/+34j/T8x5q/W/wH9lTTqDgg+bn/vLcIisFAE4UaMHXfD/mPtOM/0vMfa/5u8R9mqUzLBuxrBipu5n/iwVqO5OdwonLq/m/Hf6TnP9b83eI/ivmSvBaoCREoNANpHUHQkh854NzOcIi/Hf+Rnv9Y83eL/2BxyUIdWZ92AfKjCFbuAXrIlF1uuZya/yc7/iM9/7Hm7xb/kSz2inPqrhU35493EDIHrrQUxUWnH0utT+Nvx3+k5z/W/N3iP4RYY2kMGc2P+NcdiKQGxUuxuQLE2in+dvxHev5jzd8t/qOpM46z/7QgjfjnETSkCly7VM+Rj83flR3/kZ7/WPN3i/8IrYXqrEAmrqP+qBEkjfo3RAu5WRsfH3r/ITv+Q57/WPN3i/8ILtSaXIZOMvdfko341+cQos6tyahH+qn4t+M/5PmPJX/XzL8K2fcc0YB1LgG2+fS8jkokWJVYXcLqD90/y47/kOc/1vzd4j+yibaYBSRmHecvj/xPOUFLOZJTnOfwIf52/Ic8/7Hm7xb/EWpmcZhBqM3+g+4hFxMI1J2gZAvpVPzb8R/y/Meav1v8ByvF1ppCriMJpMQCVkuCqAmdD2lwmA/xt+M/5PmPNX+3+A+xQJVDhV55+re5iSsJg3cYq3Zrdmr+s+74D3n+Y83fLf5DOJOTwOBsUEeabMQ/N/evFgxcUEM81H+lO/5Dnv9Y83eL/8jmk+aEgOLS3D84KhEclYjn1lKk1mo6NP9Kd/yHPP+x5u8W/4HVW2emeevcx/nrI2QeQbBYC9IJm/Kh/ivd8R/y/Meav1v8R88hI436Q0rhufXXgTAmyPMqMGc0+lhqfRp/O/5Dn/9Y83eL/2iucKvj6B353qh/WxqVsGqHzt1EAjX7+NTq0/jb8R/6/MeSP77Ff0TW0Hxzf+i6oowM1muH1FVrTDEE1w/xt+M/9PmPNX+33D9Xjpx0rt7yZXw3voH2TnP+bvOEFHo79P5Sd/yHPv+x5u+W+z9Tn12ZVa+GMs7fiJALR2iBHGtDi/5U/rfjP/T5jzV/t9z/aeqlI3sIX4KgVBr8SYKUctYeivSPof7T+NvxH/r8x5q/W+7/vKj6nkbp21wHwlzH+esCcB05bsidup3p/0O34z/0+Y81f7fc/1nKo/4I89aP24AQPcy1q7MJQTM7slzPnL/odvyHPv+x5u+W+78R45BREarlABTGR9KzB8ZMTSqO3PDM/CF0O/5Dn/9Y83fL/V/uhYuQgkeJI/+zUf9WchBZfA+9ZAln/Ae6Hf+hz38s+btm/5ZScI6iAyN2QFVH/ZFGOWJaWmuJe8FT/G34j5EkPv6W/N3S/4zYQ01FIPlGQDbnH1DL0B1X9Iqe5Mz8cXQb/mMkiY+/JX+33D87S67NqUNEc/44pzzqj5KA49zLEJt0PFX/bviPkSQ+/lb86S35X60yjtjIUHJMA0I/Sl/DDEGa51o1xXQq/m34j5EkPv5W/F2zf6trxWYk0FuY8/+cgRLjOH8lJWy+unJm/gG6Df8xksTH35K/W/I/klCqqwZIftQfJeucBKPgODs3Yl905Uz/6ThDdvh7/mPN3y35X24cUhtHbxln76g/agbpXSD4UAwTWcpn+q/Qb/iPkSQ+/pb83fL+LSJ7C47HqWsNqKYOWeYQhCwlCpYk7lD+5zf8x0gSH39L/q7pf0mxsOcCPc39H3l8JD6O47jWbEYheD50/voN/zGSxMffgr8ot9Qf2ZeIwgxcJI/6o3owzwlENXBWEmpn+k/Rb/iPkSQ+/hb80TXzX7BgTKEWUI4EpHHOX5v1bxczn8YB3A7d//kd/+Gf/1jzd0v9GzA1ZAkQTXHUv8WBhZZG/WtpPgHJ/LHV59P42/Ef/vmPNX+31L+DM7VgBXwO078FGaUHEYRSI1rxxHrI//od/+Gf/1jmf9ecv3P2boy1zv0LMv1HAkuG4KmNqqRWIzyV/+34D//8x5q/W85fcVRy7xGqSxWIRxEiKPP9UXRz/xG1cGb/Avod/+Gf/1jyF26Jf+x7qaVl4DTvn6NWyIoG0YeR/BdHlMoh/nb8h3/+Y83fLfGv2KiART0U1skfG4jFBGylmEoWa4fiH+74D//8x5q/a+oPQoksfRS8s/80pAjmagAzitVLNTt1/4w7/sM//7Gsf/We85cQsSGE5HnOv++gaZTD6L3lHCy1dub95fin7vD3/Meav1vO31HhZp4LP1z2s/4IAjn4DNUw11ZCslPv33DHf/jnP9b83XL+CjaJoUXoMTcgHd9JKwJWlGo2R7keev+GO/4Dn/9Y5n/+lvPXNWwdk4OOluf8cZz7t0b8KySq3HzHQ/Uv7vgPfP5jzd8t529hjzm3Ar6OU5cECbIGBabZF1gCMx3yH7jjP/D5jzV/t5y/LouFPqhLPdGIf/P9OZZxCJvEaFkLnvIfuOM/8PmPNX/X9J/63iv6DjH1uf+8V9AiFZC7lRS01HSo/xl3/Ac+/7Hk75r3R7mb+BYZgq9h7r8sIGGcv1FaZUo5ezp1/7LjP/D5j2X9e838gxhc5BIjRIpl7h8soOO/LiCuJNWYMh26fwk7/gOf/1jzd039kaLmefXHcc5/ydlAZhM+cq69FnVODp2/Ycd/4PMfa/5uqT8o5jQKXQ9F5v4FjAm0WYJUHJUo1SGe2b+FYcd/4PMfa/5uqT+MMwuN1C+7Mu+ffQNzCSFVH81Zz/Rx1MOn8bfjP/D5jzV/t7x/a+IqluAg6Ow/YC2QjTogOXEtcXH5zP43DDv+Izz/sebvlvnPPbtcehn536g2xvkrBOImjrUVn10aB/Cp+LfjP8LzH2v+bpn/LL2hKmaIgjrq39hAgk9QU0XBbq1/HLX5afzt+I/w/Meav1vmP7P2UcxThFxn/6kLI/+b7y99F6HOPWE91H8advxHeP5jef98zf6jGnxRK3leuAz+uiGMcBig6Kg/kIvqqflXYcd/hOc/Vvyp3jJ/PHqyypnAz+++3L9Y8X22Y42/ZZljeA/537DjP8LzH2v+bpk/Wdh3Y5eA3Uj9yI2TWHsPwFiDkGRf+qH7P9rxH+H5j2X+d837t1ASz2+A3Q/+ei+g4nnUv5GrTyMhzIfyP9rxH+H5jzV/t/g3CRYqpQwtdgckc/5GjQjmRo7bPRKnQ/1/tOM/wvMfa/5u8W+NRSnXDDnO/pc8ihA1rOCUfXZWU6+H8j/a8R/h+Y81f7f4N0w9m/UKweYQfEsMFn0c6SB3jb47PLX/jXb8Bz3/sebvFv+GvhfJ2CD0ykAVFbJXgjYSwFGY+DA5OcPfjv+g5z/W/N3i3yZlpSSFyLP+Lc6BpuohuEI4LwZ7O+Q/aMd/0PMfa/5u8W+9NIvVEjic8Q8xgs5yOKXag5MUgp26f9nxH/T8x5q/W/xb6on9rH9j0bl/VUf+59VBzFZiUpcon6o/dvwHPf+x5u8W/4FsNboUYZQaPN9fImSiDCmXgD4HqfnQ/Hva8R/0/Meav1v8B41UonlvgJkcUHIB1PUEmAiLqDdph/iLO/6Dnv9Y8ke3+A/xvWNOCWINc/7z+E4LN0hUXR3hz+up+c9xx3/Q8x9r/m7xH9WXWrv22X+qQH2cvzY3gbjeGmpNTeqh/ue44z/o+Y8lf9e8/7XILheRkf+RjPg3vsuuZGi5qyafBNOh+jfu+A96/mPN3y3xj00LFjZQj2Xkf23OP6hhjqNE8iJcP64a+zT+dvxHfP5jzd81/leJUp4LjzB2IJ/G+VvTnL/RXGP1LdVD8w/ijv+Iz38s+AvhmvOXuyuYHAJ2lPn+w8BEI/iGtZGlFPuh+X9xx3/E5z/W/N1y/lLkVp020BTG+etaB2uB5jqGntmCK3bq/N3xH/H5jzV/15y/zpUo7CEijfOXscKc+gyRs7TUa5B86vzd8R/x+Y81f7f0X9Uq5hwR2JRw1N3cv1AcsJQW/AiBjk/xt+M/4vMfa/5u6b+qRbPDOqqO5nXUvxzBNDI0sdA0Vsvu0P0z7/iP+PzHkj+8pf4YlPnqsUPzc/5pLwUsfRnHMX5cI2k61X/PO/4jPv+x5u+W+qMPALm5EfDcfH+uQUYkjA1yM6utdmx2qP+Pd/xHfP5jzd8t9Yf5wVmOHULkOf80IEiWUX/4Qi2OQ9jFQ/P/eMd/xOc/Vvy5a+7/fB//TlzN4Orcv5CpjPqDFVy0aAmrz+GQf+Md/8HPf6z5u+X8xVhbmPvf8Mv+rTpIVCQGJx2Da6V2f6j/gHf8Bz//sebvlvM3NZFgscDAbdQfOtATE4RKJcyDWexU/z3v+A9+/mPN3y33f4FLdLEmqFxG/Mtp5H9EaZTDYeSBpZf+8anVp/G34z/4+Y81f7fc/4UUcFS5aRy9OvI/3wPkoPM5XCNXXBlonuJvx3/w8x9r/q55f0mILsYM2ZSn/8DBXxr1BybnrYhaO7T/jXf8Bz//sebvlveXmqyJUofm5vwDNYOsc/+Wd8V7l2LPh+7/0o7/4Oc/1vzd8v5yFBiUYs4geb6/zMlAQjdoaskVqiJ4qP8l7fgPfv5jzd8t7y9ZAlPyAzgXA1Ach7D65qChNguxleBOxb8d/8HPf6z5u+b9pdYsmiqojtKDyH+ZP1QhldZzsdqO7f9NO/6Dn/9Y8nfN/mkUrNVT+PLgdxTBFMdJHMZ3TC745l0sh/xb2vEf6fmPNX+3+A/XzVfqBD1SBmrRQK0jBCnRVeZSTu3fSjv+Iz3/sebvFv9hqTtLOUHv8/2bjEzQeh/5n9ZRFsfqWjl0/5d2/Ed6/mPFn7+n/yAiIwea+1cNaLb+qSYEX6S5Lj35fmj+UNrxH+n5jzV/t5y/WVm8Zwc9uylBqIJYHumgxxJEY46n9n+kHf+Rnv9Y8nfN/ulC3QeVABKbAAXOkHWkg9pLLyYt8MdRc5/G347/SM9/rOPfLf7N3Cgz2kj9qtLsf5nnr9QAFaONHwXx+VD9Kzv+Iz3/sebvFv8WRvaXUSKk2sf520f9ISUlaA4lJVIvp/qvZMd/pOc/1vzd4t9qa2KuR2A2BqLcIacq0GNDwtKU5BR/O/4jPf+x5u8W/2YUSWrrUGbqR9lHEOc69MqtuSSj/jjkP2THf6TnP9b83eLfvDkmn9NcuJr+uH+6hwKKzuXi5i7MQ/d/suM/5PmPJX/X+DelEnJ2bQCn8/5ZOgjP6xi0TISRQj/0/ld2/Ic8/7Hm75b7v7lKO1SN4BIa0NzEoPMRZhy/oCbKrhzaPyM7/kOe/1jzd41/C1YDiwetedQfjSNosA7VY3VVQzc79P5NdvyHPP+x5u+W90fqXRARhdZ6G/GvRMgtC8QRBQtZQCen4t+O/5DnP9b83fL+aNQeLnQvI/WjCDT+YmAVPdRuobbcouqp+5cd/yHPf6z5u8V/SMlR84h/oTIBxcJg5gr0gtzVKdvHp86fxZ/u+A95/mPN3y3+w5JZCqaQc3NA8xLa5iaQFBuV5lL17tD9n+74D3n+Y8lfvOX+pVFOTXqBEr/4X4wj/vUOPsfW1PlW8dD9i+74D3n+Y83fLfcvoZRMZWR9PgzqKOU4J6E2iAmRSx/VSTyU/+mO/5DnP9b83XL/4kad62NT0CY09583kBQJWs8otZFrp/Yf6Y7/0Oc/lvxds/8NmUr0KOBxVB3UhEGL7zBS3Jalplj1UP+f7vgPff5jzd8t5290LmZFBnJxzl8rDSzFAIgWSq4jOTz1/k13/Ic+/7HiD695/6HoTcIUvr6mcf6Oj8RKBG4Nx4lsOZ/yv7rjP/T5jzV/t8S/Ed9yKYqQOjWgkBKojHTQxrksLRLTqfkvuuM/9PmPNX+31B9MHAZ0o/RwyQFFQbDsRzo4fpx85OxO7f/VHf+hz3+s+bvF//IoO7IfUc+hzCQQI+TaDKJFVS7ZuY+j/j+Jv7lCb4O/5z/W/N3if0eUS74EhlAHekSJIQecm6izhOhTLnRm/+BcobfB3/Mfa/6u8b+uFfNKEGcTIGUnIKRfzt/apImGdKb/Za7Q2+Dv+Y81f7f43+KlVCcJkGXwx63C+AmB2KMkZuR06P35XKG3wd/zH2v+bnn/5slc8DFDTX3wF12F3Gb964pZkJatnJm/MVfo/SJ/I0l8/C35u+X9W+PgkQZ6PmkFCkVG/TGHQHfmVhBrimf6X4Lb8B8jSXz8Lfm75f1byZSiH9Q5Mg/U5v6PUgy0OC/JSsN4qv7Y8B8jSXz8/ZQ/Ctf4j9hiN7YOQUbWR4ht1B+lQfW5xRJaCtkO8bfhP0aS+Phb8Of0Fv5G6hc18rx6mf1/NurfXJJCyJiK5ExMZ97/BrfhP0aS+Phb8neLfyPMXEMPUGILQM7rnIQfIcZQYq+mdOj95ZxrvsHf8x9r/m7xb5mcJIk8+MNRf/SYQBxXiOxKD5pa//jU/rP48xv+YySJj78Vf9fkf0lJo7cE5qsDSi1Dnpuo+6hLeklMNR+qP/yG/xhJ4uNvyd8t528dwQ7n1o/xAQOV3Ebp2xFq6eRK9YbH4t+G/xhJ4uNvyd8t5y/lxq14BAvo5/wrBUskMN/F+eyoGZ/ib8N/jCTx8bfk75b+l1H+upRJR/2r8zsXQDWP+MeSu/c06uND/sPv+A///Meav1v6XzqpVaIOjrMAeRPIqRAU0aBVLLV65v1b8Dv+wz//sebvlv4XRk2WkoM4R7+QpgzK1YPIyPyoGGo5s38w+B3/4Z//WPN3S/+LMy6ZbVS9PfdRf7QOEnKGXqQoidWOp+rfHf/hn/9Y83dL/0tNvlpxc+qVH/w1KyP+NQRsmBitYM6n6o8d/+Gf/1jzd0v/i2Q3Ct+egQMikOMO1kOEkIKJb+znnMgz/O34D//8x5q/W/pffG8hzwOXcfo3FQ+ZUoFifkRA17mc6r/CHf/hn/9Y8nfP/GfflTIRuKh+xL+qkBErcNEYSnKaPo5a+jT+dvyHf/5jxd89+wd77Um9GkRfRvzLoxIxFw1cFkmBQ3PlUP2BO/7DP/+x4u+e+Qe1SG6qGaT4MOffC2RlB0lT8dWz5nSo/w93/Id//mPN3y3+V7zWNjI+YKU+928piMcADYvXHENIcub9ecAd/4HPf6z5u8X/utB7TUUguDz3r3KDLCMJ9CSMSvbTq/ZP42/Hf+DzH2v+bvG/FBXLYAF89Db7nw1G4idQQ1HpTVqyQ/4Xd/wHPv+x5u8W/xtTjdqkg8U5fyNYgZy4zJdw5LsURDozfyjgjv/A5z/W/N3ifyVVT3mcumaBgFIYlUhIYS4BTpjQZ+mn8r8d/4HPfyz4i/fcv5RAMTci6KWM+iO0cf6m4kYQTNrHRy21U/d/O/4Dn/9Y83dL/Zs1aC49ALp5/nZpoD0qmA+C6rDXcmj+VdjxH/j8x5q/W+rfXsiZI4Togp/vPyrkguM7R6VVc9jwkP8NO/4Dn/9Y83dL/Wuq4qbw9TaiHgVXQWcndBqV7/g2zt9D859D2PEf+PzHmr9b6l/C6sz7DNTKqD868ig9VCAkLbFijdkf6j8IO/4Dn/9Y83dL/VtGlmfeArCrs/+FPahvHUxbds25Xtwh/xt2/Ed4/mPN3y39z9lbrU4ZXI1uxD8NYG6cv+N4rJXnoolT/iPs+I/w/Meav1v6nxOL1DJHn3or47scIEsMcxwqutJ9yXLq/N3xH+H5jzV/t/Q/d0HSbnVuHWzz/VGc+48MUu1cy6jz68dVx5/G347/CM9/rPm7pf/ZnA84tw6StvrH9+c+VcjMpUpoEvTU+bvjP8LzH0v+rul/rlwk9N7B+XkIc5n9py2CdcaRAoZK/pB/Czv+Izz/sebvFv9BNQ/GkgHWlIFqVZDoMnj20VIORU/VH7TjP8LzH2v+bvEf1fXiSQ2Ct5H/+ZAhIxfQnGPNXHCek2f42/Ef4fmPNX+3+I9SaK6ZDtDN3Ih/IxJarw1m3eHU5grWQ/6NdvxHeP5jzd81/iObb1YJStcpQWiO3igCTVyPkal0PjR/g3b8R3j+Y83fLf4jhhqd1AySU5nvzx1k8Q5EexAdZzLXQ/cvtOM/6PmPNX+3+I+iqdQecZy/MvtfiEF9UiiC2UXlWvIp/nb8Bz3/sebvFv9RUoydBnDKcdQfrQbQqhWEKmvNLnl3aP4a7fgPev5jzd8t/kOYKTapkJpM/+EYxr8kg66MXovrHU/lfzv+g57/WPN3i//o3jRP6xv9oI58nPGvVWB0lkuy2Mup+LfjP+j5jyV/eIv/cBqS707B4viOqgooIUPBlsc3CtkO9V/Rjv+g5z/W/N3iP3q2zpERiOb+BXYdRHyD8VNCkc2JHfIfccd/0PMfa/5u8R8l1Tn/L4I6P98f5TTrjzgnIZRIzkuXQ/Ev7vgPev5jzd81/gNTxOzHqdvSvH/BPOKfhLl/tY4MUCynQ/0Hccd/0PMfa/5u8R+xYSMvCRL3NOJf66AxdnDZWwytpdgOzb+KO/6Dnv9Y83eN/8gWmUfpUY3G+RtH/Wvz/UcsdRzLyrn0doi/Hf8Rn/9Y83eL/8i9JGuOoWsdRYj2ChkJIRBKjC61XA/NH4o7/iM+/7Hm7xb/4QOSwyDQMjUY0DHkKAKhmjf1PH7tVP2x4z/i8x9r/m7xH46y9t4KWHAEFFhBxXnIDedmOMnJDs1/iTv+Iz7/sebvFv8hhXyzGCEmcUBl3v81MpASos4NIC6eqj92/Ed8/mPJX7jFfxCSL847YMll8Kc46t85f9dMUFqrmvAQfzv+Iz7/sebvFv+RslURH6Fwpfn+Y77EtACYJNYQmONH1f1Z/PGO/4jPf6z4+8lS5j/9/r81/prnGGofXzWNX+7/HJgGnkvQxTXfo+dD9y+84z/i8x9r/m6Jf6wjAXQ64l+KHciLQWZkQGIfW/Q5pUP1B+/4j/j8x5q/W/xvMIs1eYYmoY7zd2SCOetIBzn2nMbfM30c9fBp/O34j/j8x5q/W/xb4VAtZgLfCIGER/zTUf+Gnrz1cTr/pNXn0/jb8R/8/MeSv2v6/8SFkqtUmNsWgKgk0BAzNMZUULG3eMh/8I7/4Oc/1vzdkv8FH4V8iDP06fjOGAR1kGg+NUuqFA/13/OO/+DnP9b83ZL/CRcLTRh0Zn0UXJqb4CK0cQC3JGatnKo/dvwHP/+x5I+uOX9z9q1hg+h15H+ZZv9fZKgxswaXc/hY6n8afzv+g5//WPN3y/lr2Y9yIxcY4a4A9Tn/IAaF1LSz+ZbKqfnPvOM/+PmPNX+3nL++9RQzGhjlEf+cq2CcZjnckGP+Mob8DH9px3/w8x9r/m7pv6fUCLNF4Kpz/n0f9W/BSWIqlFJhrYf8b9rxH/z8x5q/W+7/nHSLjho4DIO6Xufo+9kOU0b4a72w5EPzr9KO/+DnP5b8xVvqD5Uvk9YMMM9HmJIQtBnN+ZOpV1clH4t/O/6Dn/9Y83dL/YHicytUIMjkL9ioP7wpsAqHRq1LPNT/nHb8R3r+Y83fLfVHLVS7H6euV5n7t7Kb788TlGjJ+5CDpkP1b9rxH+n5jzV/t9Qf0Yo5SyP+Nczj/A024p/qOI41WU1ewqn9R2nHf6TnP9b83VJ/REm9cxQIOP3bHIKgafywms+FOAu1Q/1/acd/pOc/1vzd8v6XFV1LHOf8cZ3W14M17lA4s1rsjT6Oev00/nb8R3r+Y83fLe9/a3cNiwmoSwRUWoZREjMU77t3sWMrp87fHf+Rnv9Y83fN+99YKDSXIVkY+V8qEYTMIEapFrGOE/mQ/5Ud/5Ge/1jzd8373+4xhYDAPUz/6xJkjzjHYQnKqD/546rtT+Nvx3+k5z/W/N3y/jeiz64VBcMvU9ckg/nSQKSPH9Saw6nzV3b8R3r+Y8kf3+I/QpwbZmIbB+7sOp2t90IVodU63yV51+TU+bvjP9LzH2v+bvEfVFLNJStIw9n/jCP+xYhgpty40U9H/X8afzv+Q57/WPN3i/8Q7KP6ZYaW5/63Tg6EpUMMMcYUubdT8w9kx3/I8x9r/m7xHzVXKRgZ2OGc/zKSQMWRBIbWSy3RsrlT/O34D3n+Y83fLf7DNHOrWAdwfp6/KmCBDealTA2DPrVD8zdkx3/I8x9r/m7xH9VUW64RWqoMNKIhyDj1oDUz5yiofFz1/mn87fgPef5jzd8t/oPm/tVSFFwwAbLQYS6dhtxLjyUR5Y+q+9P42/Ef8vzHmr9b/If1EFLIAiHpiH8tNcikGdRR45ILpY9X7Z/Fn+74D3n+Y83fLf7DN/LOBwEsKQFxJsiKATj3VK2GORvrEH87/kOe/1jzd4v/4JBDMszgm49ANEevpRChsuPEiVL++NT50/jb8R/y/MeSv49Dyf70+//W+KNmPs35k73N+Fe4jfrDImDCWlqxFMOh+2fd8R/y/Meav1v8R+qVkXwCRvQj/vU5/6BX8NkFDB4bf/yrfhp/O/5Dn/9Y83eL//Cl1jxXH2n3BWjUvnP++PgiiqiTHlJth95/6I7/0Oc/1vzd4j9yqy0E34AjjfzPk5ub4AxcLC6VwJKO5X87/kOf/1jzd4v/QFFSxYEejyKYPMuIhDVAjZUD5lGVuEPz/3THf+jzH2v+rvEfLZL1bBDd3P+rqYKQQ+gdlccveo+H9p/rjv/Q5z/W/N3iP7xVHzEwsI8j/+NYYeDYwFEvNRXudqz+2PEf+vzHmr9b/Acz6UjFOqib7z909h+IK5BzsBoyp+TO8Edux3/o8x9r/m7xH9V5DDkO9FoZSSBWBNFUoIVpRdy8hjnjf8nt+A99/mPN3y3+I8vI+woyqDYa/EWB7OcQ3iytRVV2eub9x0gyd/h7/mPJn9ziP7hy9qpp8Bd57p/BwZ8aWFV1vuSoh+bfk9vxH/r8x5q/W/wHOtY6/VvkNvuvrIJS7NCj5cjmg6Mz/o3chv8YSeLjb8nfLf7DpM8R0G4cvfP9R7Vx9M5xHJEwlI7o2sen9p/G34b/GEni42/J3zX+Q1oN1hGCxgoUR+khRRVSDik261LozPwXchv+YySJj78lf7f4D3bErvsKPbEf+V8LkOvIBANHLU6qd/7M/CtyG/5jJImPvyV/t/gPrK06tACWw5w/iQ20Zw/CyZrXkHw+s/+c3Ib/GEni42/J3y3+g7WZ1oZ/nD9uYaAXQgPOiFiFczvU/0duw3+MJPHxt+TvFv/hMMUR/zq0UucltMZ59ZfHD51VJ5rNDt0/+w3/MZLEx99P+WPvbrn/SyWk2g1HwdHmEkL1kN0gEaXE6IuUn7RafBp/G/5jJImPvyV/19z/+RzqXL3gsHUgVwSsNwKTgFIpFayH/Iff8B8jSXz8Lfm75f6vjG/MMU/rwZO/CqqVRxLYpFcJIwM8df5u+I+RJD7+lvzdcv8nMbZx3jJ4KYM/dATZKkJ3ktCl7v3HUSOfxt+O//DPf6zqD3dN/pelGWYViDb3X2IvkGOd/X8YWaoyHZo/Oeeab/D3/Meav1vyvxylt1FnQCM/6l/DBBpqgkKDvUBdYzjUf+B3/Id//mPN3y35X3dUWXscAW8UwaQlgdWIMxIy5pAzhjPz18jv+A///MeSP72m/89xy61F6CnNR0jWIWNrgD22QWDCcmj+H/kd/+Gf/1jVH/fkfynhyP8sgf8y/7nP/gNfBo7caqSR/v1k1din8bfjP/zzH2v+bsn/Wu+5+USgLs73v/MliLcIGpnVNxkH8KH6A3f8h3/+Y83fLfmfS+y6SwGatjn/vlSwgRxE9ErivYqd4m/Hf/jnP9b83XL/p6Gjc8WgV/xS/87VH4mhe/XKOfnUD93/4Y7/8M9/rPm7pf8vJR9rNgfV8px/1T2YpAYFGSlHV035EH87/sM//7Hm75b+v2w897wViL0ZEMk4fyMbSB4BMETf8FT/H+74D3z+Y83fLf1/1ENJ3ub8XexAKQeQivM60PfEIZGvZ+YPjcJ6h7/nP9b83dL/p7VpEjMwbwzEKc/9vwJVNGB1mOvHVTufxt+O/8DnP9b83TL/wLWSOvsMGdOIf6wKMnWIpi5ZishPRo18Gn87/gOf/1jzd4v/GAUGpuwZrH6ZvyEdpMxxqD4ELUlc76fqjx3/gc9/LPnzt/iPqq77IDLQK3Xu/1VQQ/uyhDUqBkft1P3Ljv/A5z/W/N3iP1Jjc3Gq3y/5n5OB3qg9gGK1FmNycqr+DTv+A5//WPN3i//I45g17nP/0Xx/manM/vvxRbQRF0cBTOljqP80/nb8Bz7/sebvFv8RNfiQCaFkHedvGPxlZx1cczHXnkYJfOj9UdjxH/j8x5q/W/xHrrPFryTwObRx/s79q1odhKpGtXPth/ZvUdjxH/j8x5q/W/xHQ+LSzaDGPoqQ7BWs5PFD7abcu3U8df7u+I/w/Meav1v8R41m7LSPo9fZnP8sYClXKOi0YB//d2j/L4Ud/xGe/1jzd4v/cFRdidFAi436I6qD3EQhppZdarFIOHX+7viP8PzHmr9b/IfEJnPNAqAOCMlL+gOJ3LlgUunJHZp/FXb8R3j+Y/X+I1zTf6/WRvxzAsLly/xThhx07n9LIacWRkA8s3+Lwo7/CM9/rPm75f4ZybH1gKBp7h/UWEBbqZCYfBTK1Muh/oOw4z/C8x9r/m65fy6NXNMR+rARjfoX5/sPl8C3ZoIxuk5n9h8R7fiP8PzHmr9b7p9zdJxEEJL1OuKfH5GwFB4QRivcm0vxUP5HO/4jPP+x5u+W+2fJPZuPCWKd8w/mEuCcukCuSTnUMCA85D9ox3+E5z9W/MVr6o8w6gvGceq2PPdvxVpBkRtgqUyJWi14qP+KdvxHeP5jzd8t9UeV0nsRAd99nP5NB3+OwFlp4+dnVDzF347/oOc/1vzdUn90E2psCOZl7v9IAhZnO4Kgy1VSq6f6D2jHf9DzHyv++JrzV421Uqngcd4/z0toC42BFVuJnbPUQ/svacd/0PMfK//hwy38+RB7GjkgNO9m/5+O+ldolCMmpSbXhfXQ+w/a8R/0/Meav1vyP+6YW7cIxfGoP3jOfwnBAQaqFBImiof672nHf9DzH2v+bsn/XJZUSEf8qzLi3/gYJHmCnoSi09S5n7r/2/Ef9PzHmr9b7p/nxOeEcVS9XByMRDBAbq1CLCTaJdfoDr3/iDv+g57/WPIXb8n/kJpjpg6Nuk7/QaClC2icXTHVStUz/vcv6Is/S9+zH3+mz7yjX3//w3+27775v778/X/9Q+vthzb+0F9/U3dxpK//+MMvl2/ffPsP5V9+9+P33/71H+z+zdB++FyL+7i18uc/owUt/6Z/Vv7++//yD/2b7349P/h1+f7bb7//7v/1V+PLnzG+mv/2T6nYb9qMDv/TX3xq/bf/8Pv26//tX777O3QY/+4PH//6tx7n//+Zz/Ff/5z/UP/Ju7l++C9+Yu8vJT/32X/4FP8/jjzZ2NI89Iq1kflrDmDVe2DklkMNDQ9lXn8RedLPRp7nvf6r/q/5rwIvu/j/58D7Is+ff3LPeUZtc7sojDLWgL50v5F0KKVrEF+JP673/fzIs/hS/THyPOP5Is+fIw//zUWe3/9l5PmvPdRECxyKdyDV6nxeUEaSE0aNj+qCtyLh4yS9zw81+nOhJj65/ULNn0NN+psLNS/J+fnI41yLPfUAsfQplueI/YYOXIi++1Q84hmx9xeRx//svWL8v9l7t109lxtd74qIRRbJKhJYyFFupLZAgHW4DgIEufewNDttx/Bs10S+ciSl3G5ZQ4LlOfT+3D3FzetreK7nb67Hn+s5+R5/EddD3Khxn8A+I+kRjKSnlB833bQnLvE3dmem7e9dzz9R+j9cz2tpea7nP10P4XM9J9/jL+J6GLnkNRZoaQhSC0HrVuNLkjkbebX7rif9qet53UzP9fzN9dBzPSff4y/ieqTVmq3pXl0XrgdzhtbGAFxsVGn2QncuSf296+E/dT2vke25nr+5Hn6u5+R7/EVcD42G6kqwUt6UWQZUX/umk01ulssad454/r3rkT91Pa+H8bmev7men7qJ6bmev/3iKesRTtLC9VhkPSoCtZed/7CyDRec1x+46E8bCPW1rz7X8zfX89p4fifXk1BTk6X7als4HB8GtopF/TXr6FKk/+OW9Auu55/9F/5wPa93+bme/3Q9/F64fifXg6GotjJhjn21oKwGXqZBikLLe59zyf2s50+bl/U1Lz/X83+7Hk/P9fxOrsdU2FJesGaWcD2174NlClNmEUldPV8fm6A/7V7W1738XM9/up7yXrh+J9ejyVPjuVuYUwcxndAmZlhmWWvpxfP1uYn0py2F+XUz///a9Txz/tsvHplznWXkaRl6JdurpxCMuoN3TlSsEbbr/ORP8Ym4v9unz6B/cYP+x4xI0s+bEf279941lJUL5EELRFeB2kcBt54HZh7L7+QS6WDvRP4L0wn/o7b5P/7xT/mf83//n//L/4H/53//bz9+9g+/++O/8r/OsLD/bf95//FPH17x/+Gifnxi/smakR8fiH/60T384MY/1D/7E/77f/uHf65/+Pb/8Rs9pfTkODQzZN7N4LUx2CwhuXgiHsa93Tkwlg7G/PNf6AV/Qv+LfQ6InHL/sUSmgGDUCVa1Apa1lZ5lyp10Ih1MVee/0Hn7hP4XjY64IkO0CdlCY5FIHp0Sw5qh8szN0O6sDEoHM635L/Q5PqH/RW9HltapjgjKFha9Ika3KWUfqJrYjH2MOyOE6WSEMP+F8uAp/S+u0MpYPLY1T2WQ4hPayvFl780SSyv5vtJ/OrGV/0IXz1P6Xzhvk2xdKsw2WkTpEelYFw4PbrWOTjn1O/um08mATP4LTRNP6X9Ba1FaSD2hmNew6YxgZS1Q7ZynF9F2J0zzSYX1F56of2qh/18U4//mYI7VV9YEM1F8HLAItL0ZYLApt4xr5HX74/DnddhfeDZ8H4cvPg6rTRbSHPk7844DBQzbTgCaZZG60roT8fmgWit/4SnnfRw+SQt6wSm5wW6qjA/BzHsNcYNZeaKzWq93ugr4oKYrvwuO+2U+DpTmdFuRMeS6rxJ3gyquuzyg7INXoztXcfik8iu/C7X7ZT4P4RAmW1cYqxeQ0QbUqQNS+9GNtPOK6+7hz+vD8rvAvV/m84Cj9WTDIHTfUz+Oe+AwvtSF8VHpbVW7/nn40yqy/C4M8Jf5PJSEVfaGw1kjaIhENllH+AdT0oRRelS5s3Yjncy+l0cKP1O65zGIc4eyN+ZKa5EoijsstrzYIxzU6688fz5qXB4p/EzpPImpSoHR93Ot0r6RWEbUBUnJcl790mX2dDLZWR4p/M57q3HKYx99Ww2kZ9qO24C595Etz3r/if7PB+nK74IKfwKlq83kuU3oP65NliXhvZNDXV21Lcv/hqfbP59bKr8LBfwJlC7SZsWk0Hj3aue5wCIvjwKOW2UvOMudCj6djInY7wL4fgKlZxUqqB24RVn+44Kxa82QrBSNIi1c+PV3nj/Pve2xu3/7u5+qEbUdvgvsqTBoTWQ3eI/u5tb5Prv70wzdHrv7dzdgouyx5P3wW3J8CgShNpnxJbaplka6FPP5JI+3x+7+3Z8Hl4meDVpU6+EfOoF7rdAXThlzNbp08Y9Psn177O7f/HkYRUrlusDToMgfeoaaSooSATUCB43W8Prn4U9rAvtd2N0v83nozjpnqbB8MIjMKA+J897oRXlUSmXc2WPKR5XD70L4fpnPg6+WBtd9F3t3DBorWLcClIQwKoxc+p3Pg/7t8/Dn6eTvggF/BqHJqTtlaLX4ftSb0JANeJRE4Qv6qneAbz4R+nehgD+B0EzdbOG+BTQmSG8dHDWDUq5cVlpp3qkQy4nQvwsE/BmENpnSKwILh9CR8EPVaTAXYS3Ul1w6dGkHQvvvwgB/AqEt55r3iZ2kI1w3tQW1t0jcuBPPOkZud5p7/UTo3wUB/gRCV2lzYktgzRSkcggtOGAmT2u15Yx3YjThidK/C9z7CZRmzMN/VGCovs9JNPA6GSauNmYmnXinpWb32f1rpX8XbPcTKL1KNlIJI249RZSOeO2WwrqT1VlV3eiS0ulE6d8FyP0ESvfVm6zMwK4WSofcUUorEC0hV+WGd4YuiE+U/l1Q20+gtCnXLl6jxELej7IIUXFV+NFMw1ikzDstNfvl7V8r/btAtJ9A6XDVklqkYClFZSU/cjMKF469IBr7XnNyR+kTPuaPj32Xe9ea5uAGnCSD9DHAHDNwrWHPEs7b7wxB0Akg8wfIPsy9q0xeHYrahFC2QRs+IY3acabMkZXdUfqEkPkjZN81T+HKzYgi2Y7oHPW07kGWCWTFtSNluoRC6QCRKT5E9uHgwkymkZHpcgzvHRG7SaowRMdkLTRvZWQHjEzxMbLvbLp7nm1mMMPtvbuBz4zQPSGNSdouPVimA0am+BjZd0pHCc054nRdK1z4TsYMC0EE6am5C490ZwwxHTAyxcfIvhs4LTzG4gKp7YzMSfeCKoHGLTcdJWe8NKJywMgUHyP70HsvjJicIjrTj6VzFH58T6zMFtaOa9V8aZT0gJEpPkb2mdKtFZ1cBKqkARKBGWyZA4+eZDr3emlwIR0wMsXHyL4bJbVhvToBWvtxs0bBw8bBCkdSLjW1W3H6gJEpPkb23diZI5NGRkYZ01a6gI3ZwGoS3Eu9W79k0weMTPExsu8YWUmdWibwohGnmy3w+JMAeTOTHbyl3lH6gJEpPkb23YBAdd9eGlQaR5weGRydodJeEca15nFpZegJI6PHyL4bDUqGYbgOzafsY97huBtF2G4zaqylktulOH3CyOgxss+UlqpazQvwXAuk236aTuG9pTYzr+HBLw15nDAyeozsu04EaZFezxl52O4YRNn3N1aDvabfmabgvHOqlk8YGT1G9l0nwkwz/kITtPjuIveeKXKz+Jliq1k6rpwvDX6fMDJ6jOw77+19TM/huFPpobRtRmYOiaqaShh5uUND+YSR0WNk3/WGJh5WacCYdb9ahjlXRAUto0ed1ZX5Upw+YWT0GNl39XQoyXV0KLVR1NPZwWQW0Bw/Ts6z0p0qi08YGT1G9pnS6rPusVlIeVdZmBa4LgL1EH1pl5wubeI/YWT0GNl3GdloOOoc4bP3WNZsBnVFAk4FLX4DSy+XlD5hZPQY2YcDeNSqhM/WPNKO0wou3sBHlZSHppkuLVU5YWTpMbLvbDqvKKeoAdalex1ChtZDeEJJhmV46XcW4PIJI0uPkX33liVRMHsyKN3De1cVMGaHWbQJF6VBd8iJnDCy9BjZh31knmar+5jlj4FLdPCcFPKYFu57Yrr0liUnjCw9Rvad93YdeY2op2nmqLKSQHNkGI5h6WNkvnT+Tk4YWXqM7MMqq46M4bi175MELe0FuJhgRvJdVq3c5p1JeTlhZOkxsu9y7xpae1swJu+74p3AUleYPbXGVuathWVywsjSY2Tf2XSUWOjFosqakXtnraF0rcDea5OKa1zaiSAnjCw9RvZdnK5j9r2a1LLTvjG+wOcsUEmzSGTfTpcyshNGlh4j+y73Lmsq+QLyOjcNLWHToTlnnbNOmSyXqqwTRpYeI/uuj6ytKLRUoegKpfNeh8A96unuZRFJauWS9z5hZPwY2XezljWi8n684ll97zkR8IUdcqPR+ojPQL/TiSAnjIwfI/uOkWV2jro1bJpsnw7aNLRnmJmsWNlXxi8thz1hZPwY2Yc9J0PmKASURyitWEJpU0AN542ytNQ7Nq0njIwfI/tuWqfV1tUMPO/T4Ev2jsHC0LTsJ8w0ye8wMj1hZPwY2Xf93lFBSx8IUvLOyEigIim4EtXc5/B+J/fWE0bGj5F9Z9M62rRRgcru995nHetkhemTGjbVle909usJI+PHyL7rGETPSrVGWbVP/OkgqLyfLmsPpWXlcYmG6gkj48fIvrNpV7acMiD5j6fLBi3LgJGmNTffT1p3lD5hZPwY2Xc2PXzwSttn97BpkgpeusFCTas7cbo0Ka8njIwfI/vuLatUwhHJNlXbHYNC4bhNoBeVubLnnu5wbz1hZPIY2Xf1dOJc0Qjy2vPTmPYuYC8wOZLyrEVLudNHpieMTB4j++7VUqqnOgxqSbvnpCxwpgar9N1UJqXpnS7gfMLI5DGy7+rpUUXzfqbsySJOu4B3m5BaKlRKmXRpv3c+YWTyGNl30zoZPeLxiiprv1r2MGzj2aGmFlF6rMLzkk2fMDJ5jOwzpSsZ8cgT1K3uPrKop/OswCvK6V61T71zQymfMDJ5jOy7TgSnVHL47EaiILrPok1fgKheWqfcb92/O2Fk8hjZdzZdsuQUyXbiTU7SyFBlNVDGtffQUbM7b1n5hJHJY2Tfxeleqe4Jyxl5957WQaij7zOmHWtbvka+5L1PGJk8RvYdI3NrPUfaPVIbm4ZGFr5GlFor9C8jY7I71xnyCSOTx8i+s2mk1AslmCVElpEHtLkP2OdNvruG875DTvIJI9PHyL5jZLgGa1PQvrm3tQrVtUHpnFkjUrdLr5b5hJHpY2Tfce+9zqYrg63d701lQp2RoNWWJnbZzYR3cu9ywsj0MbIPu4tshDkXGET7ilJeYMXDmctsi1abY9xhZOWEkeljZN8pTR1ztQ66l8MKS1TWxcLES+8ry5wzXbLpE0amj5F9R07GkNGGAkdNFUrvne5OBbSWRLSb/vudfWTlhJHpY2TfKW2eqvEE15BbVkew2TJ4SxVrXyv7nYysnDAyfYzsw6laIuKCsNreMZhS2xtEW2RknRzVucxLSp8wMn2M7DOlqWp1nlFAo+t/9JGFLYOPVWcU09j0zlxWOWFk+hjZh91FqZvkCqNzKN17KL0kQaK0PwJ9pXKHkZUTRqaPkX03a0nizGNB531JfhSFSnO/X47iRoMaX8q9TxhZfozsM6U9ovJCcVgJMZTmAaG8ghdeY6TIyS7NWpYTRpYfI/tu1tL64JYH7IMboXRkZL7bBvNUSYPTzJf2kdkJI8uPkX3YRyZEpYZNz+IRp1fUWxkZUstrMOHidSdO2wkjy4+RffeWFSU0y6iwF/SD5DBn90zQqc+ckFORO9M6dsLI8mNknyndy5rOJIA+9lViqtCcJuSaVi4TWxl3qiw7YWT5MbLvMjL30b1kyMM6CA4EawuBI3wXS7J7we8ofcLI8mNk39XTWlPqzsBtv2VljLSbkGBhr2HQnFq5M5dlJ4wsP0b2nffuzSpGMjZp7xi0VCJOL4I218pNzMkvZWQnjCw/RvaZ0m1iSZF3ga4+QGpJYKPRfvCIilpnb/VOx6CdMLL8GNl3VRalztoXmNdt07agNv3xdDm9NBsRrO8ofcLIymNk35GTVGvf6xAmWtnXGQzCeVfoknjM0ctsd2ionTCy8hjZd95bqQ9xAiNikDYjI6ulA/XW5hyrVL7TG+onjKw8RvZd7p0iCbMSVXRqCJJ0REZGCdaaOSdsRpcYmZ8wsvIY2Xc9J6n30VcHi2gNUpZE2j0RtGdBmzww4R2lTxhZeYzsu7ksb7LG6FFA7ytKGtZdCxl0R6k9hb2vO+TETxhZeYzsu2kdrhLZV4eqc+1+b4WWc9uNCT5Gy977nSrLTxhZeYzsM6WVMhaqAmZ7H9nc94lbIUBDtZRGw0t7Q/2EkZXHyD5UehRsy2DslaF7ST/YnPtEAzpxVetyyaZPGFl5jOzDuSyZGaOKjqw76mnPFta9KhTsVNaervY79bSfMLLyGNl35KSNPjnKKv1xbry1qKc5ZSCtNcvaXf539pH5CSOzx8i+q6ep5DRoAe+VoeKS9/w0weBha0yr4pfi9Akjs8fIvusNTavX5AsKy9jdRXv7Rd4NouSLrCW/tI+M8ASS2YNk36GTwmNUMeBNQiXNkLoNB6rVXLphm3fcN+EJJbNHyT7sL5rmJWfoiBxW7R0azQbGi3xMXKnc6Q4lPMFk9jDZdw5cZpI2B4z4cZfUDjaowqiDsKSmS++k34QnnMweJ/tuNmvWVGkiWE8IQnXflecEGXWWueK32y0HfgLK7IGy7+B3L+G/XQHReF/k8EjLotRqVMLOnSvJnSFqwhNSZo+UfVdrrdVx37/jkXvEalFo+4Fr4Y7W5nxrOovwBJXZQ2XfNRlxzoUtQYsqei+rSlAx+Z6w5ZpnskZ3jintVcMHUj9W9l1aVj3K6NYAifZLR7eI1USQS+I1F4dh37LqE1jmD5Z9JjWG2WoKq44SOqw65QlerAAJV6y2D53eKrZOaJk/WvbdNMekHHWPgA+ODHxVBsvhym2aMO+e/0vvl0QntMwfLfsOoVgUzjKjmsYRDlykRazOFMX1Gg2xNVp3mgeJTmiZP1r2XZ9obySoYdXWy5Y6RG/Noq6uq6oY1UvvWkQntMwfLfuQltXa0zBoG5TJHB3cZ4VWZxszm+K40yhKdELL/NGy79KysjXWAqPLvlyrBpXClasPUulI6VIHCtEJLfNHy75DKGNY14yw5s7Ao5DdC2M7SM25TzcWvtMqSnRCy/zRsu/6yryg5C5QSh17pqOBaVGYDQVHGY3KLalPaJk/WvZdY1nLsw6LPEyYQHBZpGWDoDFbaZqTXmoAJzqhZf5o2XcOHFF4jQk6ttTV9328GV9q5jy540yXulDogJZlfLTsu7RMe+XUDXAvEJXdItyyEsypc6yQOrc7K7+JDmhZxkfLvnuvxn2jdjUYPsOqi3VowiMy8L3oiHKWfImWpQNalvHRsu8QSqVVbG/uz5uW7f4Ez21AGkjayUPyS3V1OqBlGR8t+86qR608QuCi+66p0ITKHhWXrypDbNR8ZwKT0gEty/ho2WdSc7M1tQrknjYtY4FmXgALjiYyKMqvS1If0LKMj5Z9JnXWGk4aF7Q19vaqnve1YodeZTm3WqfeitUHtCzjo2XfWXXC8JJWYRQqYdV7iaz43hSc/I8B+nYJjKYDWpbx0bLv3qs11RyGDQNxX5vfDtypwYyCGluondell610QMsyPlr24cCtjzELwnT0P9KyNitCltmXSVWst9KyA1qW8dGy71oT+iquJEDK+5GjE1jNBmyNMnWZpd8qtk5oGT1a9mHDkY4fjGyFGYOs3MEponZRNnVCwX5nLR2lE1pGj5Z9ObOVUOaC5W3PbGmDvX4yiuvIyTLV1OYlq+YTWkaPln033cGU0FYH7lFniSGHynVAkpya1LyGXmLgfELL6NGy7547VsFcIuXm5buudoTWu0EqzTJqrnNdKrb4hJbRo2UfvleP6dIa5LZntmbZ6zGUgGUox08atkt94HxCy+jRss+knmO4jTShc933G/ZM5sQEzEiqNOust6Q+oWX0aNl3YNR1rz5J0MdM+/RlAe8pQyIpTK1GzL40s8UntIweLfsOofSccpUKtNdORiou4LvCzmPwvsJUJF9qOOITWkaPln33Xh1a17YWYO66x/MiA6fSYI21Vsvh1vlWsXVCy+jRsg9pWZMS/wJkjFjdq0da5hXqnu4xqz3Rpd4yPqFl6dGy7162Kg/aO2RrbyOKrZpgd57Asr0bekjWdWlrAp/QsvRo2XddKKunHZFhzF5BtCE4RdlFtbaCadCUS+N5ckLL0qNl36Vlimwz98jA96HqFKLXhAxjdbMknl0upWVyQsvSo2Xf0TIMox5pwK6uI1YzQiv7stY+cNtbp+p37iKSnNCy9GjZZ1KvUSuNKWBNEQSlhdTFwKilPstYYfWXpD6hZenRsu8ycCcfXTvo3FbNIzLwVOauvai4aqt2iYHLCS1Lj5Z9R8usYKYkgIV2sdX3srpRgPqcSXihXTpAT3JCy9KjZd9l4KRY0ux7nMNAPLx4a0iQslHNw1Ifl3rL5ISWpUfLvkvLmFqvlmDSRigyNaK2FGjEDZO2kfuttOyElqVHyz5My8pk7gzokZtJorw3HE3wJsjiS1e99NwhJ7SMHy37TupmU80n1B9W7Vyhzrz3v6PIUBWf45LUJ7SMHy37TOq0VpqlNSitEgjRAqusoGVFfT18cr303KEntIwfLftw6LbtCrpC9oEbjDaoSg1shWNHqvsa/SWpT2gZP1r2ndR9zZV7g07hu8US77U3C5r0tTJKS36pjVBPaBk/Wvad1L6GcOp7YUI4cO3+Rx94G1py1VYyXaJlekLL+NGyz6QuM4lJ2ptkV9TVcxK0bgYrsWjKC61cavnXE1rGj5Z9l5ZNmjYjTCdW3ghlgU/anQppeUl5pFsZuJ7QMn607LuW/52O1VSBsu2ZrSipTXoCG+yyWov/v9SFoie0jB8t+0zq0BnLGAVMMRw40gDv27RLr5GXFe3lEkLRE1rGj5Z9B0azeltdgYqH1L0k8DzL3v+uWCv3a+tk9YSWyaNl301isjUbe7mR9hnFVmTgbTWEMad4DVfe7JbUJ7RMHi37LlZX62VP7swmuzmYJDJwduhSyuoyu5ZLa2/yCS2TR8u+s2qJ9CtcOHTcZ1qsKrTNSUdIUXnmqXxpkCef0DJ5tOy7545qyjUL1LavV5fJ4IwCuYmj0MhKlx4x8wktk0fLvhvPSzrZh8Es5iBNK9juJSRcQnmmNW4tnswntEweLftMaquoq3qG1qLOktoZLLnuppTsPdLkNC7V1fmElsmjZd8xcBUqJUVdXXbDkRaGNpYDliUcobuEoV+S+oSWyaNl31m1ZEu9CpDn9h+tCaUaaMVkZsWSXXrZyie0TB4t+xCMDiTOEZyjgN5pWd/nTws0xKK4VlO5JfUJLZNHy74rtnJz96mQcS+zQjRoVBeYJDGva6HcysBPaJk+WvaZ1IJJyYyhYERo6bKgpaZgSDpT+Hb0W3X1CS3TR8u+e+6IairPfco47wUZe0m01ZRALSPlPhfjpT7wckLL9NGy76QuyqPnBbz2mRahBI1b/MyWdfeUrV8a5CkntEwfLfuuC2UtwqUdZtoOvNYBrQ4C0tzyyoNXujRKX05omT5a9qEDn8tLiwjNGg68jAXxbUZCzjKx8uAxL8XqckLL9NGy78bzuBdd3MAX7ZmtPXQbeRnkYgtHystvrX4vJ7RMHy37zqoN3RIqsHEG2etFTXsD9eZ5jDJULrURlhNapo+WfSZ16xWpJYelWrYDT1FnaQX2uveCC9utdbLlhJbpo2WfSa0csdqxQPpjF0qzvY1wRMDuqepSonrLgZ/QMn207MMulD4taQOq1MOqaS+enAOYuef4NeZyS+oTWpYfLfvuZWv1xYgJ1rIB0vOeryaGwTzqpFlSudQHXk5oWX607Lu6ekjueyed/qBljOG7TRAkqu1RuXaXS8WWndCy/GjZdwxcdVhuCh0HRbHVOrTaV5g2plGUtOqlNkI7oWX50bLv0jLsFG66wMLdB061g5mH8lO31AvTrekOO6Fl+dGy7xAKuY2Vw4G7RV09hkDFH1fpqdO+1CLzUheKndCy/GjZd2kZJawjEexVo5GWDQQbsivsGW59Nud+iYHbCS3Lj5Z9l5Zh8tFC5UwUVk0SYRozgpLjqLVmvrUP3E5oWX607Ls+8Onx91lTWDWHLbP3vY1wQV59SIo/s4xbVn1Cy/KjZZ9Jzb2kTnOfrv7RHBzFlmUlqMux7911dutMi53Qsvxo2WdSJydqgxOsbiv0brwvWW+pTZKulqncysBPaFl5tOw7B65cGZFgjm3aUhTqLA6lt75MyyK8RMvshJaVR8u+s2pdXFtagLMlEN+PmGkMGG6WWLX1Ww1HfkLLyqNl381s2Rhp6gRMP6ROA9qUCs1aHS1bdb9UV/sJLSuPln3XB44+Ki8EzyMc+K6zPEeZPaZ0GXmuzrekPqFl5dGy7xCKizTKA+hHa8IMV+6IE7KXibloUr20jdBPaFl5tOzD5mAeq0ZJjZQaSOkDfPWQmpZocgvjuzTd4Se0rDxa9t1zx1whaq5QkEPqygatJAMfY2gpc6t9SeoTWlYeLfsuVq/Wq5QEmFOkZZIiI8stQ7Fa89QsCS8dX/ITWlYeLftu6JazlBq+G23mPUrv0Kot0HDdM+dF5VbDkZ/QsvJo2XfPHWHClvbGm8ETRGsDw5GjzF7JRi2RA18Co35Cy+zRsu9oWTajGSqP/ZIp6BOaUw7TZpGMotpuxeoTWmaPln0mdefaagurnnm3JrQSKo+WYLXSeluT+VIXSsITWmaPln1n1VtRXwO4NwFxz3u9aIflXOMv2jNe6kJJeELL7NGy7xqOViec4bG7pv2ypQx7qGMvUaDe0zJZdzLwhCe0zB4t+66u1kqWdm9Zzft2R1TYtnSn4V7TakiFbln1CS2zR8u+aw7OnAZGsVXXPlUuTOAr/Ll5mz8WRZd8B4wmPKFl9mjZdwiFSlqjdMgJx+4Y3S3gbJCSdOMxE/MtB35Cy+zRsu8QCjKtshTKKv7HI6anmqH2SfvQ7SjpTst/whNaZo+WfVdspUiFtfpeYZVAqGu48m5QpSVLo+Z1LS07oWX2aNl3tEy0eF4IaS8NFloO3iMhX2gqqnOMeQeMbrb+r6X2R8u+i9WOTZQXzFTKbjiy3TGagNvMuXHr4cgvSX1Cy/zRsu8QynCxnApEGr5vYvKExo4Rq3kl0VRnvuTA6YSW+aNl30m91IQjD+ttt/wPFGgZFUi8SKRs1vKd1oREJ7TMHy37TurQUkbyKLbWbk1AhD1uC32UItLd6NJJtUQntMwfLftM6jpX95R7uO2kIL1N8FoLMJaUOs74vzs3MROd0DJ/tOy7PnDbRxwWRaz2qKtHWZuJRpa25vDCy3ze2XCU6ISW+aNln0mNbQxdK0Ft+xHTpoFH+I66eiavy5f4nb1liU5omT9a9t3LliASNoSy9l213UZY1xLoM4J4STy138rAT2iZP1r23XMHRlW1drG1cIGgDGirN6jFZyVeM/MtB35Cy/zRsu8Y+MhWjGTvNQoHnlMkaFF9QbE1a+rdIj2/JPUBLSv4aNmHvWXsWqYDL50gbg4171H6InVGxpZo3KqrD2hZwUfLvmtNKI1z2c2ie6paSq9Q+cf2yZqSYabaLznwdEDLCj5a9t0kZhHMe51sKBtStx7FlkwFxaS5DGIad5qD43/uROpHy76rq7PM0iNC4/IGEskSVJ0LyuyeGndL7ZIDTwe0rOCjZZ9J3RBrX6QRq3fD0XTcd7Z21M7S90LCdmkSM6UDWlbw0bLvrNrRZIXHXjYYxBJHBh727WXUMYa3pXcu8qR0QMsKPlr2XbGVG5ZJFNWVasTqNaBK34OZ4cezMVm5FasPaFnBR8u+e+4YYxGVti8j7o5RZ6hY9tmtppa0W+m3HPgBLSv4aNl3YJSlJ61h1bIv8qxJYdVh33P0TlF7ReF1aZAnHdCygo+WfRerlcJTN4pY3cKBi2SoSxekrEqpouR0y6pPaBk9WvaZ1DzbTDUJ+IrkW6xT1NU1rDrtOR4u2C6dVEvphJbRo2XfWfUUt1IEZt/3q0ckaE6eIX4tF7KBSS61JvAJLaNHyz6Tmmg4h6cGdu5RTS+OOotpj1snEbImdClW8wkto0fLvusDT7akTYdad109901MLw4ri84lNQrrS7GaT2gZPVr2mdRRarEpdlCUSMsMDYwjYFvuhKXbqv2WVZ/QMnq07LuXLUGahRtkp73hKIotQ9kjPWMWKbZvG1+S+oSW0aNl31m14shzGNCwsOpSG7TsAnlZUdxzPOvSIyaf0DJ6tOy7WG11rJ4UumMFWbxbE2oH5h5+fNSw7Euj9HxCy+jRsu9etvYVNawLiPZJtVEnVGWBpFp1mtdx672aT2gZPVr2XXNwamJ7N0Y23VcdukDbF7d6yb20jFzzpd4yPqFl6dGy76SmOZLmBqPNBZJ6Bs91613SyKsRXkvLTmhZerTsu0fMlLS2cNtizHtrAkEdhDDDsZft28elO1tJTmhZerTsu94ybUQlR0aGa59Umwr7uBbgqtOaOtutR0w5oWXp0bLv3qtrWI7sEqvjHs/rDB5uHJIo6orPQPFL0x1yQsvSo2XfxWpD7S3t2x1Z/tgcvLsVwKP4UuMU5faloVs5oWXp0bLvaFk1t5wiLaszvHiv4cBdouLCWYem2bjesuoTWpYeLfvuEZOGinh47LkiLUstXLnijDTci+M+d0u3rPqElqVHyz6TultlLX1BUdxLoiNgeyGGNrSTVetdLq29kRNalh4t+46BdxnOOaw60T5VvhSaS4N9FXWmWjk+CJekPqFl6dGy74Zuk3VqpUIte77aNax6cdmcVNJAHwUvbSOUE1rGj5Z9J3XW2vak1jCLDFylg/WdpU3zhrUlv9VbJie0jB8t+y5WZ0mzF95DefvOFu262htgW3Mmx5nwzqnypCe0jB8t++5ly1Ype91kTjsDr9jAmgoYtiG6ImfzS10oekLL+NGyD8EoptLKbhaNgC3Z9t6ykFp9DiSnLvPSc4ee0DJ+tOw7WrZ00qIfzGTvGG0CO0YDjzmnNp7VLj1i6gkt40fLviu2Suc8aofaV0htq0JL6LA8pTqocsFLaZme0DJ+tOy7R8zBNKmXfRlR9pZ/gppo78twYes9K91Ky05oGT9a9mXDUaJsFajUsa/nVfCop4FXbjMLJum3pD6hZfxo2XdpWbK6li3oNdy2FFlQjQ0EtWKYtnW/JfUJLeNHy7572UqppSkTGHnvGJVIy0QIulFraxCmcaljVE9omTxa9t3LVujcOiJUtUjLVlPwue9sMdbBkkvHSy9bekLL5NGyz6TOtlr3fd/WCoLMtaBp1NU09vr/4ZVvHXTIJ7RMHi37DoyuqtmmQtnnEYVzgkbxQ0+OUV/n3sel1oR8Qsvk0bLPpOblWFkVMu9eQhsSVl32/vcpPNPKypfaCPMJLZNHy7572apzlKihQUg6SGth1aP3PdczxrJBTS8dX8ontEweLfvwvbqPksYCtV52y3+D1qTB0rHHrnNivCX1CS2TR8u+A6NEWlZl8Ki69qlyBhtpz/UkxcQ+5FYXSj6hZfJo2XfFVpuhtnXYB7VAdDkYe4LSeu9YsTW/JfUJLZNHy75DKCjTaM/juSyQKmm3JkwoOAp69l7aJYSST2iZPFr2HQOPNJvS7DBxt/yzRAa+LAL2YM5h7vuM9SWpT2iZPlr23Xt1nqWxGWjpuKVuUInjS5tUqZPOeamNMJ/QMn207Lu6euKatRWgH2tv1r6zZWtA4T6G1z2Fe+m5o5zQMn207LuXLQ+fLbs1QTyKrb0EPoL2ghLSex+5K19i4OWElumjZd9l4JVzk8zQpo29TlbArC+Yllh0qOm8tCCjnNAyfbTsw7o6SqvddmL7IL0oVbCSFLDj6FU49XIpLSsntEwfLftMahpj/Ri6zcX2ln90aGoIY+XJOlG4X2ojLCe0TB8t+0zqmrHOVg3WoB/nTzN4CVdem2dNvNa6NchTTmiZPlr2nVWX3VlmPWxZbJ8/3V0JzqC9zMVkkZVdetkqJ7RMHy37jpYNERq8QFNKIXWZ0Jb2qLD7yiPj1HWJlpUTWqaPln3nwBsO29VVtjb3+VONBG0pJC2jdYq8nC+1JpQTWpYfLftM6gjRC5NHyo274Sjp3lvG+1YLlzFGWDheeu4oJ7QsP1r2YR94H6bVwSnCtCzZz5mKQJysFrLi+VJaZie0LD9a9mFrQsKMCaHjHrqtaRdb0oFmivRs7FvWl9IyO6Fl+dGyD1+2bGXSCoweVo1eIy1rCFooofXM89ZRYzuhZfnRsu9mtqQOX4SQC0YGjjOB6SAY4dTbyET11uZgO6Fl+dGyz6T2VBPWkNos794yW1BVdmsCeu6NJH73ktQntCw/WvYhA59aVl4wZT93pKFQd7E1Zm1JsPJKl4otO6Fl+dGyD8fzUJMKwuDdcNTCvpv3AVxq7VgntnSJgdsJLcuPln0ndZmoRSqo5air+37jSomBG7WVZurr1k1MO6Fl+dGy7xqO1GxRF8i8wejIGVpNBRY3bsNKXXarrj6hZeXRsu9omWsueQkohcpiUVfvgWuYs6eFXnpk6JekPqFl5dGy7162dOp+2oCy20bF2l4STQxhz2PVuablS2mZn9Cy8mjZd1LL7E6jw2wrYnWlAt5Db/Kaq2PHeetly09oWXm07Lu6OmfKazhg18jAySMDH16j4vKZfS+ULZcu3foJLSuPln1Hyzz5pCRgHKYttAxMsgNLfAhSzlXLpVF6P6Fl5dGy796rUx/KrUH6saIOawd3LHuQZxVa8R+3zp/6CS0rj5Z999wxuXKKPGypTxCPCtuo+A7YOMZsjHIJjPoJLSuPln2XliVGTazQGuV9KBGh8gwvbhUzYsjdbsXqE1pWHi37joHPhjz2hRbaK+py2UfLw4HX8N2LiZ3qpVF6P6Fl5dGyD+erqw9pBBJhGaRxOHC28OcWIbzz9FkvPWL6CS2zR8u+s+riK2t47NV1L0TpDi3pjNqLXXVvCtdbadkJLbNHy74rtnSQKnbg7BymPRP4Xkk4Wl6opmtdunTLeELL7NGy74qt8NIoOiBKK49YTWtPbwl49S5pNtV1JwNnPKFl9mjZd4+YjMnDsKGT7m2Ec4DLdEB1Kdmy1Hpnvjr+d0+kfrTsu2LLIh4PKkBpRbGlbUEt+9Hac1m1U6dL79WMJ7TMHi37TmqksK8iEK67gHAp0LoXSJUsN2FVvwNG9z60A6kfLfsuVlPTNfuAJisycMEJzdVglmapz52C33nEZDyhZfZo2XfjeUxjzJFgceq7Y5TBsxaovfdaIi2Kn1yS+oSW2aNl3yEU5JYzOtjIay/I2JvBMUOPMtvdZs98S+oTWmaPln0mNQ9vansfuCb6Y7rDvCCQeuE8CE3uNBwxntAyf7TsO4RiZSWsEat725uD93Y6nAZKrNYtfih3ZrYYT2iZP1r2XRcKr6bUGPKP1e95RVqWecCU1Zx8x+tLxRad0DJ/tOy7SUxNHAbGkJwiVs/EYI0k0rKacU3tUi5l4HRCy/zRsu+s2mhiwr05uFjU1aNtlTtkttmWN6F+CYzSCS3zR8u+y8B7HmUggo7OUVe3DDVLB21hUWNR7pceMZlOaJk/WvbdI2YlRKIEZUoFqftla1KE7tWorJFRbtEyOqFl/mjZh+N55NJoz/CMErHaQ+olApMLaXJMdOl2B9MJLfNHyz7sQqExFB1w7C3/Ixx42wuPkq1JrWneUxh3pD6hZf5o2WdSZ6qNWxZIY+51spWgpVIg+2zkZGiXthEyndAyf7Tsu2JLdA4uCVblH+tkM5gWhLKKjd7Z6rxEy+iAlhk+WvadAx9137jNMMz2fdsdq3UZeGiNbSYb65YDP6Blho+Wfdfy3zqnqg1UfEVdvfvAU2YokZpPFczt1stWOqBlho+WfSZ1kV4mW4dJOwOv++JWmQRVUFGpp6i0L0l9QMsMHy37Li3La1bKFWpTDqnbhIo1A5GOvNRXWpdidTqgZYaPln0mda9WKTlBqq57X7CH6MZg4jQm+SYsl6Q+oGWGj5Z9h1A8VUlqkLBHrBbvYJEMwRTEyNhkjWtWfUDLDB8t+w6Miksq7NCx8K6r93QHCizWwlWrjHzLqg9omeGjZd/FarWisgga2QTZuzEq6oS0+l5d17O1Sy9b6YCWGT5a9pnUq5nmWkNlsYjVRBZSUwes3ScaKV66s8XpgJYZPlr2XceorNbnMiBsFg58MdShFeaImrpPCQd+Z/U7pxNaRo+WfZiW4cAoX6F7ilidcEBlmTDil3v3qK7tlgM/oWX0aNl3bYRDp5SusAq3veFIwbvkfd/BV0ky57qEUPiEltGjZR9m4F0SF4LwlR4BO63IwFvZVl0LpVqaXcrA+YSW0aNl3zlwVS8ltO1VKBz4zFFX7xEPrwV97wPvt6z6hJbRo2XfZeDCJVmfoGvHapEOjlMh5B+WEy2dl2I1n9AyerTsu1iNZUzqBjlN/mMXSh1RYXvTtDtQwrlfmq/mE1pGj5Z9917NtZd9m5xKWyDqDjZpX3VYbZ/Vi3h959It8wkto0fLvkvLWsTovcdqJm87VkdaFiU19J6L5dKz3aqr+YSW0aNl3znwrr2NJeDxnyC+EMxHh8Klc5h250vHl5hPaBk9WvaZ1Nh6yn02YC17RR3uBRlrRl1ddWYfYvNWsXVCy9KjZd91oVQpleYIgbfUITy4lQ7odfZax+h4Z/Ek8wktS4+WfWfVpL3I+HH0NBy4cY+MLFz5yNYijocLn5fSMjmhZenRsi9bE3pJyUGlRAbubtDSCr0lzC6qrpTapVgtJ7QsPVr2mdRUp6Ptm3lJJKQmAl9h2tRXdcw2Ve8cdGA5oWXp0bLvesuMdzxWaI7tjztbP9KyYSV7KcIyL8VqOaFl6dGy76Y7zKx6lNS01EFGUfBiDRaFY49ya7Z2aWuCnNCy9GjZZ1JXb2mMliBJ6X8glDrCnzNKk4EjS77UhSIntCw9WvZdFwpT4kQOQ7uG1Lp3HeU9dDvG0rVqq5domZzQsvRo2XeDPKt4toX7MuLOwC1HBt4FIhubI6+a66XbHSwntCw9WvaZ1I7JRKOubuGq/2gjtPDd0HsUOiG8jVvrZOWElvGjZZ9JzatSVFULBncDsbEXZEQGzoV7HrwmlVt19Qkt40fLvnvumGpo0mFMQhCMMO1j7WNba3QvXNOt5w49oWX8aNl3DHyE7Q4VYG8TpIYXb6VWsFZIEK05X9qFoie0jB8t+y5WTyUvVUEXhdQWaXibWmGVjnUkb1wupWV6Qsv40bLvMvCsSyYKWNpS6xRotiJgN9Q2mjqPS2da9ISW8aNl3zUcWeaKqlAn7w1HiGCjV2Dj4XXqGPlWrD6hZfxo2XdWXWdLEa9BewqpfTaw3Z8gnBYaNSx66RFTT2gZP1r2HRidDXHXWSS5hAO3CdZ3cZ3nnJQiA781dKsntIwfLfsOjJImnbVAz077ETODFXHILdK0vpCsX9ocrCe0jB8t+w6hSC3D9hS9RBouDds+vqRQKGt8CFIvlw4lsp7QMnm07MPxvDRDzQb7VnVE6GbgzPsqfQpvnmXtJt47Up/QMnm07DupvbbcIkLXLAmk97zDNP3YLms1LyO/1IWST2iZPFr2nQOvUswi7y51H7H24dCWdqipkCWLn+ItqU9omTxa9l1ahsOLCsNoA/d43tznTztQodA+cjKiSzNb+YSWyaNl33WMRqbtxgM87TtbpS/Y3BukrlSaaeNbo/T5hJbJo2XfIZQUhfXuKKNqUVc3HWBRfIXynoh2G0q51IWST2iZPFr2XXOwrF5nFFtaWzjwwRNayRX6qtRaMS5y6aBDPqFl8mjZdx2jKZEpU9jy3nBke0XdLAKcss6Z2+J2y6pPaJk8WvZhb9nC3HL+4ziLVGWwQgnCdfpgGanpJVqWT2iZPFr23cvWqqoUVl2S+38cShw9wfCMJlF3zXxL6hNapo+WfWjVo7W+BkjniNWlCTh3hO6W0CJWp3zpdkc+oWX6aNmHQ7c0Kfse5AmBxea+ianbqveSupQ5LP6O1OWElumjZd81HO0lViUZbF4CInOvqNuTt0iSEeeyfkvqE1qmj5Z9x8CbC+NaUMoUkFTXHx2jUVx7hOo8SrnURlhOaJk+WvYdGG3FFUPlXnesll7BVR0SzWLLmAkvdaGUE1qmj5Z958AbkzMW0LWtuu39CcgN8l4z2yQsnC+9V5cTWqaPln3owBsx9gYUwTnScIu0jJ0hYy6peqnpFgMvJ7RMHy37TOquETSHImDk3FFs5QRWu8CMgloTzjHzrVh9Qsv00bLvpE5EWaxBHUQgWsKqlRAigpfcyyC+NZ5XTmiZPlr2Xcdoa3XwCpWxhAOvyGBcM0RS7m3FL450abqjnNCy/GjZd7Fa6qz7dDXrPmKt++W6SAMbYxVSIl6XWv7LCS3Lj5Z9JvWQtDCbgttu+d8Ipda5j5bnOvMqRreOGtsJLcuPln0Xq31yNi979DIEprYv3VIH7mzZ9/PHuBSr7YSW5UfLPpM6d2ykuIe0DMOW+wAzN8jFqftKtsqlNkI7oWX50bLvEErNfYzE0Fbte8eogae2wHJbuSUb3i+1EdoJLcuPln3XHKxY2hwEua79shV19d4FD2lyr7m691uPmHZCy/KjZd/FakGi1CoUXHsSk3YL+OyA3cl6Ys3rlgM/oWX50bIP0zJWKzXcNuWoq0shaHunLFJyjZp6VL+0eNJOaFl+tOw7qVmXy94XjL5AFitYmDlMX1xzERxy6WXLTmhZfrTsuwx8ZvWcxnbbP25iRkbmtGCYYB8YZnVrmZWd0LLyaNl30x2pL5S1DyXOvY0wVLbECwpRrpYw6a21N3ZCy8qjZd+1JnROxWXuvDuKLRfZk5gF1Hm5pY6JLj1i+gktK4+WfddGWBqlZQ4j6T6USBhpWR2QvffZBrXcLy3I8BNaVh4t+86qa+7e2GCUzCAUXtxbypCnS04Fc6NLaZmf0LLyaNl3gzzGwiNnkBZhWsQdqqYC8VWVKLhLujWz5Se0rDxa9mUboTjOBGh7QcY+mdj6ou3PvchgdLtUV/sJLSuPln0Xq1PhgSzAtOerZ+RmDSV+SG7C07TTLalPaFl5tOy7YitbH5IU0hxrp2UDfOUKvObyVs1zv9Rb5ie0rDxa9pnUyH30zAwTdU9iVoHGLRy4GFW3yNpudYz6CS0rj5Z9R8tKoZAVd6xOIfVEqMsEQuaotVoa69biST+hZfZo2WdSU+rJyCdkThJpWbjyJm33H2HJTVGnX7rI4ye0zB4t+y4Dz+6c+4Kc8r6JSftUeTEg6lPX4l4unVQTPKFl9mjZh0O3NQ2vC0j2II+RQGiP0Iz32gSdBe/0lgme0DJ7tOw7qb1WLcSwxt6akDOBpTGh1cjLc15F5i2pT2iZPVr2XXNwXZqbVSgz5f1eHQ48OUNNPLWYjX5pF4rgCS2zR8u+A6NouSWsIIThwIU7GM8BoTD21UzN79TVgie0zB4t+86BM6fUm0chvVv+c7jylpbAWoiUR5Kut9KyE1pmj5Z9h1BsZQxjhuakkZYVh7qn9VJdI83mGS9tTRA8oWX2aNl3M1vG1iRXaDmKa1kheuWxY3Xm1mX1jLes+oSW2aNl36VlVHPjHhlZZLsboUjY90yQiwzymlqad5qDI0k4kNofLfsuVpPQcB1AnlNILRWsaIUotQtR75rszp0twRNa5o+WfTjdkVIr2CHvMC02DbwNClfeJA3KK487bYSR8Z9I/WjZd88dqKkMTkCquwulbYMe+yxPzqwt9zrvzGwJndAyf7TsM6mTljIcd4cRz73lXyMjcwJPM42Wqvm6szlY6ISW+aNln0ldUWmN0LaNNkDmwMjFqwJOQ+vkndKdln+hE1rmj5Z997JVShfqGB77xxmHGb7bcoEUAdts/3tcqqvphJb5o2XfST2pj0oLsuxLtwsHVFwdppGE+Lk63XmvFjqhZf5o2YddKKk4lbBl3QsyJiLUzBVa7UOlR3Z+6aix0Akt80fLviu2ejNdo0LOUU3LtBQOPBK0MpeOboVbuzNKL3RCy/zRsu86RseqmiJWU9+xOvSFKr3tyXqa4tqY7wzyCB3QMsdHy74Do63t08UDVtur371FgrYHM3FOXmg+KV16r6YDWub4aNl3sbrt16tQeYx96Xaf5fHae2Tg3mjWZOHY70idDmiZ46Nl33WMUq7Fq0PiHhm47ZNquylliES0ls6yLqVl6YCWOT5a9pnUe0e0tH3adq2I1WVvI4yvoc0umQdT1FuXpD6gZY6Pln0Xq0efGT0E7phhn/GA+DYJ5hyiRFjTNakPaJnjo2XfZeCtyWhokKemkHovwMnhz81ZavLJNV967kgHtMzx0bLvnjsqRrElurdXtfDi4cCtU4HcjUZJc79bX5L6gJY5Plr2nVXP3QCOFbzJbhulDrZWhSLsqbaMs9yZ2ZJ0QMscHy377mVr75pcRaDYduAcUdsx0rIadU5bbsvnLas+oGWOj5Z92Fs2FoXtQiq5gPQw7Tq0wPJWSCcSXtqFIumEltGjZd+1/JOHv55h1dh2G2GkZVZ3Q2GXnlLBFYn4JalPaBk9WvbdI+aadfmaUNJeJ9uEwGwhzNwFJXuf687aG+ETWkaPln0nNaqXFtW0e9mLJ38UW6OATvIqkZ+PS3vLhE9oGT1a9t0jZklu+wjmKhm32x4hdTYYvkpU2oL5VsMRn9AyerTsOwbeNHUz3lPVDlK2VS9EUNGqWYuuS+tkhU9oGT1a9t3L1lxW1p7H87odePhuW5NAl1rWlZrnS8UWn9AyerTsO1rWcbJzhTnKPtNSJ3gYMwjO5agNh1962eITWkaPln3nwMfe7N8clH4sniwdqtX40mok4Zq8zFsZ+Akto0fLvpvZcizJVoU193t13S3/NhBq5OHVOOvkSy9bfELL6NGy72gZi2mrA3ZdFVZttq2agOagQgvHqJf6wPmElqVHyz6TejWuyrRp2WZk1RfUKbzvbOVZDcOZ30rLTmhZerTsM6l7Lx0VDZDTj9sdJaw6iuuEtc88W8n10nu1nNCy9GjZdwy8F8WVF3jfm4NHMbAiGaaP5lFZt9wvpWVyQsvSo2WfSe2ValuzAteUNkIJB44NYRbKVvc4rt2S+oSWpUfLvmsjFDXrzLDKPlVelMAIFdZKA+vApHIpA5cTWpYeLfsuLYsii2ZY9RoaGbiH3mHnE5rEb5hFZlYupWVyQsvSo2Ufdoy21IkdZvaQmvbxpRpGbl1r21oz3pL6hJalR8s+k9oYpU8bgI4NJNcFDbNBn6UNpWl86aSayAktS4+WfZeB54wlC0Hh3XCUFoOrCszURs8krV86fypyQsvSo2XfWfXi8NKe9kYMj1i9Bjjh7jrqqcwuYdeXHjHlhJbxo2Xfxeo85+hRXbmz7PE8hOqTobNjaTUjz1sO/ISW8aNl30ldrPBu9BfL8cN25YZ78WRZgy1LGfMSA9cTWsaPln0HRltOmXHBaFtqlQZtWIGiqaglmonuzFf/HUDZ47d/ovTvAsvs/3uluRGvYZGGtRX+29OIMmtkWItmbtrFLvlvPlL6d2Fl/+Sv5N+tdA5bzm1P25pnkEoJ2syhdCpj1Ei+u97pF/27mpr/RGj6iU7S0y/vvSmNJol/TNwuEBodGvsIZ642rY3El9Yb5ROlf56L9L++0mXs+8WFYE9Y7w3/C2y3hJfqg7HJmPlOSlaOlP5pku9fX+lIvPOqzYF9v182G9CWR26WChkl9XmprcyOlP5pcu9fX+nUi2W0BhGSLXLvZNB0lnDhU2qrFafdyb39SOmfJvf+9ZUmWVk8vHe2pnv9t+2MbP+sWF9US2935vL+fg/4fyH1T5N8//pSd6s5qfBuGIwya2oBZ7WouijXhbjypXeOv98D/l9I/dM8VP/6Uufd7l3Mo7BC3Qe2FIz2qjrBWYpO9XWnzvr7PeD/hdQ/zUP1ry+1sYZV6wSNqBxuex8yrthC7+09E+/JrTtS85HUP81D9a8vNVlz9TbA69ytojNUrhKFlyuPSamOSyOYf78H/L+Q+qd5qP71pR4Rq+uqHLUVlyi1koC3vYuw8vJGY2m/81BNR6Ts5zlH/xtIPVcTHQ5NosKSKLLBZ54w0xjhvQ0X3+k0oiNU9vOco//1pV6522i5wVTbg5ed9/kOgTlb/AqXUVK+I/URK/t5ztH/+lJrHUoYUifbxzAx4975nkF5TlvYp5Q7rIyOYNnPc47+15eaUVPmfXvnx3ZopAW+x7ZKndiwptX0zgQPHdGyn+cc/a8vdSlJeJ9EbLl2kIwJaklrf4ninD3hpZ6EI1r285yj//WlTrqddGTgkXJjpOERsGs4dMgdzaxRCcHvSH1Ey36ec/S/vtQ4Z2pWLRw4L5ASpl2XyN6MMWWaex13iq10RMt+nnP0v77UHsVzRQ+rVt2rjeKH+uMs5iyWE6+VLrUapSNa9vOco//1pc6cWuvYoKHt69Xk4Bp1NXdJwxeJ6CWrPqJlP885+l9fakyDUxkJ/i/23m1X09xIz7yXPnYAjB0ZYaAPfQVzAQ1uBz2wewzbczB3P8GU0yPZUoECPgqZBkvS0iqmKpXrD27eeGK3I1lh6rGgDg9T1zjT3AetdMfZoiNa9uuMo//9Ta25dOvTAXezSRm5QyvTQptNToY80qXB1XREy36dcfS/v6lF1qxtpT2qI17oGne3WU+Qq/ahdXUsd4Zh0hEt+3XG0f9vYOo1Eiev0HGLMfcBntihL6nUF3pvl/zqI1r264yj//1NXRZqL31Cq9ZAWhcwD4G2pLFbKsr1TmIwHdGyX2cc/e9v6hTeVC4trEy7ZbCO0OKyX22ZWLJmSn5n7ikf0bJfZxz9729qFxyekkNr28CbiVqvBpmsSmZrPC6Z+oiW/Trj6H9/UxuOodkL9Nl6mBoRqkrI8KWr+ohTfUmW8REt+3XG0f/+pp6pca01Q4oLOy7wUODNyoK5YgPwMEvrjizjI1r264yj//1NXQz77GUCWYpTzbTDHbTnGo81yxg02p3cMj6iZb/OOPrf39QkqXpuDHW6gIy+nS3ZBVtYuC/vMu/Eq/mIlv064+h/f1P3PCn86glr5rYVeI4LPC/48YKjpD22446pT2jZLzSO/vc39Uo1JdRdP5/KLt+p4LQv8LlMe7jWni6d6hNa9guNo//9Tc0mZZooZEUGyauAOfY9RS9X71hHv/RWn9CyX2gc/e9v6kWJw7QLQm+vP01IbLvJESZriadeyxjlE1r2C42j//1NXYf2VTrDqntsHrUCbezvSmrd3bm1S8MwT2jZLzSO/vc3tVYZtbQO4WbNeKF9I5T8o/J23+xaDe/QMjmhZb/QOPrf39RTJmra8axOfU9y6GAtvqPF0nVUypcqMeWElv1C4+h/f1NnHHNqV2g5HmzZA5eqlQxFbVky6bOvS0M7jkz9aNmH5Xnxl/YExhYvdLYMXguFX92wu3XTdqs79JGpHy37sLqjjDQ8dPePvmVxaYNRPN1elTpLS40v9ZE9oWW/0Dj639/UlmbDRQVy3QlHwxv4LAMqE2fHnDRdmlF+RMt+nXH0v7+pV0ZMqyj0knOc6rTzUcLe2TyH3Xc/wkun+oiW/Trj6H9/U9uoqRgzTNnOVqU40Nh33+CKixdRu9Uy+IiW/Trj6H9/Uw9sapuRUf3hbC2HtqeqFe9tGpkMuTTi9oiW/Trj6H9/U+elK7sjELcK0vbYvLkGFHNFmm3IukPL9IiW/Trj6H9/Uy8arRSf+9qOU02i4Hkh9JbHIF6llTunWo9o2a8zjv73NzUn3U3fC3gX2qN4HGrvBOpjc1Fv9dKIWz2iZb/OOPrf39S0kqXmC+bYHY4yh6kbCySpbLnRyHqnkEePaNmvM47+9ze1iK8ywpHunnc32b7H5hHCSuFl4Vi550tv9REt+3XG0f/+psayJzZk3uUcdacRNnAMe6+2etrJZaXcyULRI1r264yj//1NPavj8F6gNet7PguDtR5fJlYT3qPz7iQH6xEt+3XG0f/+ps4d1yxUYU7aDHwJmIkADfZMq+uad7JQ9IiW/Trj6H9/Uy9vyXUUYNmybOxZarMuWHOtXo1x5ksX+BEt+3XG0f/+ptbR3MV839gLJBWBhsWgFw2hFidbLjFwPaJlv844+t/f1GUpJwsFjqsgyFoDLE8Hl51eWJqVdudU5yNa9uuMo//9Te2Ored4ptvaCKXPBnWkAloaFZ2Vcd1BKPmIlv064+h/f1N3s+xNC8wQ2yA5Z7A9Uq3j1LlaXyZ30gjzES37dcbR//6mlrk7gsdbPWcNWVZ6huay4sHG8Kq7Tb/UJDof0bJfZxz972/qRpqMfI8vZt5Ttlo8014g5zUlzdxrvdO3LB/Rsl9nHP3vb+o9s8F3J9nlu3Br5gIt775lFL+SxRu3O8nB+YiW/Trj6H9/U5svSS1kWTbZDHyGs2Wkoc0699rcMt8Jd+QjWvbrjKP//U3dxxBK4WeNucMdlBcYlRYKHJOnOdzoDhjNR7Ts1xlH//ubOnMZc4jCmiWBWOshy3BComyTFwrXOyn/+YiW/Trj6H9/Uy/EUeIGh9Z3dUfW8LBnm0BYJhFhlUv11fmIlv068+j/NzC10pyjCNjYMzFn+3GBVyijz5KnjjnvnOpyRMt+nYH0v7+pExUpGRPktbv8j7ByGzXBbhKOy2siupPyX45oGT9a9p0Cr8yaRKD+mHTbFMGpVeA1Rltrptbv0LJyRMv40bLvFLiSy2ihwEuLU43o8VYvB84jnuzFzfwOQilHtIwfLfsu3EHDKPGe3ZEonC1CCAfbwMVmFSmFxp1uhOWIlvGjZR+mJkxa2BqMvOhPbY5qd4Se80Tqrc1xp8t/OaJl/GjZd3ngnDONXCH3vnsQ1j2qnBSoUR0pJ2p6J+W/HNEyebTsu5qtviiJZUi7sEPi3o4L3Ce0NS2RltTbpQv8iJbJo2XfvdU15FgfBD9aEorGF4vzDEnRULSR4SW/+oiWyaNlH6b8o+Sx9rzTZiCcCaqHs5VJRwrLF8JLCvyIlsmjZd/Fq4drvMsJRu9t9wMnsEoh0JYT1WKmfAeh2BEtk0fLvnuryYautoC7e5zqkqAW6bBaTzuxLNm881bbES2TR8u+U+CzjZKwgencZ9kSWM4Nekp5IWmueCeN0I5omTxa9l0QU3NLUjoMbxkk7R6jbA6LysqTc8uXCnnsiJbJo2Xf5YH3Wp1q28miAmJs4KVU0NnD1tl6vTTU2I5omTxa9pmpq+UwKm56onv8aTzY1hFBk5XOfZjkO+EOO6Jl8mjZd341r92bIMQY7kKejczMpEFa01cWSaR3wKgd0TJ9tOy7U72wSg4Dhz7bvf3LTk0QhMXhV/dcwtiXLvAjWqaPln2XmoDNhtQOZW4FbhOhCRbQ7FU65+l0ydRHtEwfLfsuNWGsOlpVyKVwnOq0wK0OaNMxrdzj+0sX+BEt00fLvgOjVRH3lPI8M4LQDCtraPHKo41FRHKJlvkRLdNHyz4zNa3RO6YMLClMnVMD96V7DBNXS8Op3GHgfkTL9NGy7xj49ramFsCSxp/SCCulCqvnNkveOZt34tV+RMv00bLvaFlulUYc4z5rvNVJK/gKWZa7txqarZtfMvURLdNHy74Ld+BqvsKRptxlt6hDMF4MnIwpt071Upd/P6Jl+mjZZ6bWxFhn4j2XpccFbh1sFII14hXn0OflEi3zI1qmj5Z9lxxsMkUaQrW1a7ZqyLLhDrik+iBObHf8aj+iZfnRsu8QiuCgghkGblq2K2+d6oS0/a6kun3rO6Y+omX50bLvZNmSyWm71LhzT1Dirc4WT/ewqaJZ6RIt8yNalh8t+y6IOTA3kd2Ybg81HlL2TMzd8CjPnpJ4Spf86iNalh8t+zJjdOacHNJuWSap7zTCnkBdegonLOO60zUB0xEuyw+XfedteYoP1BYMsbLjHQ7mrUPqnrw7u14aS4/piJflx8u+o+C8tMievOSku0CPQ5ihxd8icdlxzHbrXB8Bs/yA2Xf+Vuiv5dN25knIs9K2reducqQdqxDXdCeTENMRMcuPmH33Xu90/90eumuVeK/JoQ1VmJVWH7O3daluC9MRMssPmX2XiuKlz173LIcQaKHNOrjuLhnJFuahyHyneRmmI2aWHzP77g4viY2SwKqlhzYLgeaSFLCFW12HFrsU38J0BM3Kg2bfxTJ3DCuXDK3yHuERjnbT2WEh1uqaaOU7VXqYjqhZedTsQ2pG5hiybKRdprczCRvFez1KqawVMV9i4ZiOsFl52Oy797pQ3S8zqO73etR4r0t4X2t30AiHy5bcSTILeXBk68fNvjvXKfzolSZUGmFrXA0M54BSJbYAdan1zsAWxCNuVh43+y50HRJs9MlQSlm71Ho3Ec4ZvBpqyhWXXTrXeMTNyuNmn9l6kYf+EQEdOkB8NzpKqcIu9EFTLSPfyUhBPOJm5XGz7+5wZhIfCFZTAsk2wYwT5CyubYimS+N5EI+4WXnc7LsCAC1oXcqe17Ln3kq8190EeK2KmquPS3WZiEfcrDxu9p2trZbSeoZOYw+p11BpSwW8qbWy4gaXW+f6iJuVx80+szVnkz6cwFLeNVx7nnVTgkJCvrnp4ls6/Iib2eNmn9ka65zZhsEoqOFfjwI14QL1TiUVWmvdusOPuJk9bvZdnEuWdk8LRiYL/7ovqLk1IM00GdeyfCl+jUfczB43+46HZ9wpKBSnWXh3mE3QeCjg7qXB6q3znaZHiEfczB43+y4vZa6JXicwMoKk8Llq2D7ONaeRm2O6pc3oiJvZ42bflWfq6PEvg1J2O+GKBq1igaI5cc0r5PklbUZH3MweN/su9iFFXOJIM+FuhmMV3DkebdNKY7rOfidlGOmIm9njZt/d4a2mxJkhp7X9a3Gw1euPwUyeRm/VLuUq0BE3s8fNPizbaylZKzBSHyAtT/CkHXhw9zLWTHopZ5iOuJk9bvZdfniyUYrtNoUuYevpocPjDk/SBupk83WnRBPpiJvZ42bf5ZtxX0ILgbqFNhu7H/ycA3SNRjSn9XTJv6YjbuaPm313h49la4VrzW2fax8LmpkC7zkue4Ji6bd0+BE388fNPswZnh5nt4Rxx9bhe4y5zT1ZTxdyImnlTqtZpCNu5o+bfRfnohzqaykU3jNc5m6U0rtDx7bqMOsit7TZETfzx80+zEvJebnybmNWQMTjDq85w5ypJq2rp37J5+IjbuaPm32YM8zGYyVI7gqS184ZDu+rDpwh0uLbS5PMkY+4mT9u9l38uggW3VMAUCrIKgPcZgMkUh6O6re4GR9xM3/c7DufK9RY2d2PcqOdRzpL3OZWoGsrWGcTWZfySPmIm/njZp/ZOlko7koJwvUK/zo1BFuosJxXU/al804XUuQjbuaPm313rgfKsqlxaVsHKWF1XylMz6mvqjvL9Jatj7iZP272XV5KLkw1EeSyZ3EJ/phx3SFpL9OMvPql/HA+4GaU0uNm353rvGpKtGtyV93zzCfEC75rclPy5abZLtVf8wE3C1s/bvYdN7MkO7sQtG7/2tLY+eEEZbcXboyptEsshQ+4Wdj6cbPv4tceYrtMAW4aOhxn3OEoCYrGeuNRvN861wfcLGz9uNlnti6a+tDRICT3hJ1UClWGxW0+VqLVS+FLPFwOuFnY+nGz77SZlzl4ZFhzxz5qKHKbw4GH+IhPWpNdyi2UA24Wtn7c7LuYZll1jDjSU2tos/CowYVDhxsXni3XNS9xMzngZmHrx82+i3OFCKu4MqRBu1/KLr0mMaiGrgstzXXrDj/gZmHrx82+0+FxfFl1N68r4V+3Fj5Xcw6BtsyWdGqXWs+iHHCzsPXjZt/FuUhRUzVYuHvP7i+1JofZKHfmkVa9VM8lB9wsbP242XfvNSW2kGTQOIX67jvOxXGbD44HfFZOwrfO9RE3w8fNvstVGOwlpQapdA0dXhs0Wg6o1Xrihd0uxa/liJvh42bfsZTFOZkWKHkPa2ISsNIcak5jdtXl89YdfsTN8HGz73R4HS5tdaBe4g5frcUdbh1aySWHCJe+LjFSOeJm+LjZd9os7u5tbEhrj/yQmqAt6hA/K0sb5u2WNtMjboaPm31Xfy2V5k4NzzYTSKoONmju3rO1WyOUfomb6RE3w8fNvtPhmnO8zRyvtPc9yqf+qcYn7wKfuEHN5VKveD3iZvi42Xf111ik6DDo+GPkXnjaHr41cOe41CW3NS/1VdAjboaPm31m64kp/r0LM8uepIk79uFeINW6e9BO6pcmaaIecTN83Ow7W3NIsekMvacMoboHNEMDLY00lqzd6nmlR9wMHzf7Ln5dyuBmC2a40+FzpXC3yBNoyk3R4+m+VeOjR9yMHjf7zr9OqXijH7RMQ4ePXfLRSpg+fr9e5lrj1nt9xM3ocbPPbD24WzIRqEbhXw9mqEoJcMgoiTTO9633+oib0eNm39m6TukW7laKy3r3vCpgP77TVDJj48qX5n3oETejx82+87nMms+wcBU1kDkEbGcPL+IqC5vUW3GufMTN6HGzD/PNOqXeB2DyPVkx8+6rgJA8XmrKxfhWvlk+4mb0uNl3OnyxrT35wQsySPYGlmaDxKnxWq2gX+Jm+Yib0eNm3zFS01ykLqjEe4BqMzDODkM4bvfuQ+el/PB8xM3ocbPvtJmmlNMwaHvangxysJYmtMyca8OcxyUdno+4GT1u9h03q8bSqcMsexBEXQguE4EXJXNfTHopLyUfcTN63Oy7HKSiWXI81dVT2HqkBS0kGeicuXcqtdGlfin5iJvx42bf1WnuCYt1NVjFdmXPsu1zZcBKy/pouzPSJVsfcTN+3OwzWzOmHamWeK/RQbQSmLACltDnjVFzutRDIx9xM37c7Lv3OtMqPY60DlvxXu9Z54zhgqVRasJEad7yuY64GT9u9l0eaRxnHq1CKvajf3gOCd47tDFwqPQu+VLv2XLEzfhxsw9zC12RWxh3bZ/LPN5rE4NSPauVPWXxkjYrR9yMHzf7zNYYrpXNmaDarvGZqYHXeLnTGInXSjToUq5COeJm/LjZd4xUnKjggniYd18FjDt8hjabsZYGqiW5VKdZjrgZP272Xc4wLteCI7zqEee6FoI6fV/p1jPlVGe9lJdSjrgZP272nc81Wyhxsl2xV0C8hgT3+qO5wszDqVq/FL8uR9yMHzf77g5vu6uCCzCHky0rHm1XbqCEjLOkxP1SDlI54mbyuNmH8WuyZH1CX5NByp6TG083INa+uk/jcSnOVY64mTxu9t17Xb2os0Oe1Ld/7eFaGwPqCNUWvncvl1hKOeJm8rjZZ7ZOKRRYrQibke0ss7B1KgNIizMj6qRLOUjliJvJ42bf5QyXXKmmBSmlumcshs/VdiON1AoX4orzUuzDjriZPG72ma2rt9FGJ1hTdr5ZNTDMA3L21jH3keal2IcdcTN53Ow7blatyRq+J7rYzkuJc528xXu9Rp6zrHar1t6OuJk8bvZdvlmNA+wNYapmEC4Me/warDT6ck69jEuxDzviZvK42XfvdS9qe8J5zbtXPCGBKSdIK1k4XNPmrfprO+Jm8rjZdz5XYyHTAb3UAbLbSfsyBKImaWEN9/oSS7EjbiaPm33HUuLWjttaQM3n7pey0xQ6QuNipqnVjLd0+BE308fNvmOkdSVfbcKiEu91eF5Q7UeGSnfi0bD5pXkfdsTN9HGz73IVTGdFyUAlJLgU3vnhZQImMyveJrVb5/qIm+njZt9ps+W5hxALW4//7l9XDJ+LuG8h7p7pEg+3I26mj5t9V6c5Og01hbm2raktaGP5DnuxLJ2ueCmm6UfcTB83+87WP+oxOwP7IJAZR9pJBXLluTi8633+7tj6iJvp42bfsZSijE0dGmrYunKF2uM76zmxYZU6bp3rI26mj5t9d67XalZowAwHa/dBEnDEAaZtFHLVmS7VX/sRN9PHzb5jKQlbbXmf5v1ez5zAw90CL+FbF0808BI38yNupo+bfafDkw/Oez7X2nNyd36408hQWmti6sq3emj4ETfTx82+q7/mNXopFYoPB0mye1SuFVLNTKXkEGiXYpp+xM3y42bf2TqeZVucwFx3H6TC27+egDQ5ayoUzvYlWx9xs/y42Xe5CkPDpr2DL01/qt3zhhOa57YwXB6+xc38iJvlx80+tHVn1TE3KGMQtbC1hQ5HolDi1RevW9rsiJvlx82+y0uZyfO+w9n23L22OywkJshEKw74SLPdiX1QOuJm+XGzz2zdQ4nhnt6jvGt80BBCmhNgZuprqNV5JweJ0hE3y4+bfXeum9RZB++G4Xtm02rQkDoU0vhxrarIndgHpSNulh83+46bYVyT3TIM57jD1yRoqy9oSWhMUWx8y9ZH3Cw/bvZdrkJorz7jlV6ZcbOUBjVL2cMBdO0KbFp3+ptROuJm+XGz7+o+1p513gawZwlb726VNrd/bQPjhJeRbtn6iJvlx82+02Y4VgiyCmNRaDObfXMzhJbFGNOuBbgT5woznti6PG72nTbLrLlKh2y+a3Jbh7rC50JTapyzj0t1H2HGI1s/bvbde52ryW5UWOMQg+ioO1dh7cbS1GVOz/WWf33EzcrjZt/d4YThSNuCnrfPlWTtUZoO2ngXbaaa2i0dfsTNyuNm3/lcE72WlaHr3PVcIcu8y4DFfa6ep/d6ydZ4xM3K42af2ZqdBnN41eS4QPruUVlafMncahnVkO7wcMIjblYeN/vuDueKtchumrF7SjdHsJU7lKGYqPSe2yUdjkfcrDxu9l38Og0vHMLbrSaQHI5X9ZwhsYfPJYMl36nnCp1wZOvHzT6z9eIkgrUCzbzjXCHBjRIBD60t88Cpl3Q4HnGz8rjZd9yslTET5bB1Dx0+d4ZKbQyzcyu0xfilObmER9ysPG72YQ4SDVqIQMU2I0WHNlsGdcI+ZZG3O/1ICY+4mT1u9pmtd5H1GqrQZ9qxD+pQW92VXXPN3Sxl2C0dfsTN7HGzz2w9xxhuyWBI2zW5oqHSyCDhdFmyexreusOPuJk9bvZhjY8TS+mQqm8drhVa3SMhWpFlvZu3O32GCY+4mT1u9l39dWpUey0waMc0S1jd2iwQmg2br503fOm9piNuZo+bfWfrUZcaG2jdfQslvvMUz3fGYtl4ho99yeeiI25mj5t9p8PDpW49CXRdocgk/Ou6izVLwpyz+ej5Tk0u0RE3s8fNvvOvjYRKKDLrNe5w8gWew9ZccmdNVbBc0mZ0xM3scbPvdHhobY97HHB3P/rRP9xqSzBLmmpFi/glHk5H3MweN/uuJrcskdkG9LHqPtcGNc3dhdZ2o/bd+uzWuT7iZva42Yc6vGhmZ9CFY/tcBWyEDi9leiUvvNKdmlyiI27mj5t9F9O00lfVBlgwtFnNBFVahZxlzrk72dmd+VxER9zMHzf7sMZnuHl41U1ogmhp4IIVaC1NXrIkvlTjQ0fczB83+87nqiN1mQuaS9h6CIMphqfNTtUt7H2pvxnRETfzx82+02Y0ePTJQNV27GMp1J7iS8rWUubB606tPfERN/PHzb7LGdY9wZ4EchuhvrGFNss6IJytMWxmX7fyw/mIm/njZh/GubhLXw2yUZxr2jnDPCcMEWX1TuaXeDgfcTN/3Oy7OFdTmTUNwGVxrrlPaHuKqnbmXHpp7VIvO+IjbuaPm33nX6umOLoMlVRBtkCzNDY8WwvDBfNaLtXu8RE388fNvnuvVy6tNwfU1kDEOniO27zEt0y7szhd8q/5iJv542bfneu8pGXZ0a1d95GZoP1IScoN0xKfxJdyFfiEm2F63Oy7nOFGaWFCQNl9C4VLvNdpgtZOo9Wky275XCfcLP5kz9Zf2drHlN5rhRmX+Z/mAtSCCWatpmMxy7zTe3bfFye2ftzsu3ouatOQODytvPsWegOb3KAKVY7bnbxcylXgE26G6XGz7+7wtHpKkoDbCv+69wXWWoI1J8+WCtul+VwkJ9wM0+Nm39l6ZBppcbhbKXyu0QrUHdjM5n0MnWX1S+daTrgZpsfNvtPhHA9n4QS6dg8NrBmqpgLKXStWHN4vxbnkhJthetzsw5hmZ65WIWO4W+K9g8lM8WiXWakQzlt9C+WEm2F63Ow7RiojnutMMMYqe45PCk873G0kHJkxi7ZLOlxOuBmmx82+e68zWypuwCpxh2cc4Bov91gr5el1Wb/EUuSEm2F63Oy7XAXDkGd1Ae8GtGHr/KdchRVCvGLTZnpLmx1xM3zc7MN6LhWllECkhc81BkOdzaFIY+/NK9/qKS1H3AwfN/tOh9dEtEs0V9ksRadDi28hj0mJm4ld0+FH3AwfN/uu/jpu6dpsQdolH0Ih0JqigrbWy1p7ItulfDM54mb4uNmHLIXKJBqQe7c/cbPWJK5009qTy7BbNbl6xM3wcbPv6rlmd+ZRdsRj9571AbZmgREP+bDZ0Poln0uPuBk+bvZhnCt78zBzGt5BnHem+NK40i1N79y6XbrD9Yib4eNmH/pcE1eeu31GU5Aywta+BrRaig1ZlW/513rEzfBxs89sTW3wWJOht51bKHt2KpU45jOJVNOG6ZLPpUfcDB83+64WINVhCyvUsXvjIAkYs+508aU8c6p+qXZPj7gZPm72nc8liJVcYOGQ0OEa5zpbCtNbS730fK3nlR5xM3rc7Ls7vGS1HNd3uFwNpJWdLpw61FTayL3srs6XbH3Ezehxs+9imrw87QIuEfXQZqmBmw0II8+0PBdul/LD9Yib0eNm3/nXmqqRDqh7YqpwE6i5T7Deus7SV5JbOvyIm9HjZh/mm+VdiDuh24z3erdAalgQcJTFbVIpl2YiUz7iZvS42XfarMZR3iNyqa/tZNfQZuwNJnOdZTm3dCmmmY+4GT1u9l2dpnRh3Dyctg5PcZEbdQOkJSM5ps2t79j6iJvR42af2br2EX5VZphVdq7C6jumyWHrvkSodZ53Zp1TPuJm9LjZZ7Y2baW2uLnnbk8p2Se0PBsM9ZTjUNeaL8Wv8xE3o8fNvnuvZw2DosAak/f86wLNB8IsTmP05e3WDIh8xM3ocbPv3uuhhdD2XPtdu9cxh/dVCjDVFY+1a8+X/Ot8xM34cbPvuBkbaw13y/Lm4csW1D4HTFxtLRUceil+nY+4GT9u9mFuYagwqwSj8dqFPg42UgNabfTEmPnae33Ezfhxs+8Y6RgzoTkQ5b57xRM0jdt8VE+S2rQht1jKETfjx82+u8NHabtEL/xr9x2/TlBxdlhzVaeJI9klbVaOuBk/bvadz8W1suymGWv717Izz2oo8jWx9FIHt1uzXcoRN+PHzb5jKakmJQxbYw9txhh3+CZoY+Sam6DwLW5WjrgZP272XeyDJE/dPaVbKiBqCHHOe9ha24hfGKNd4mbliJvx42bf5RbOuMHrMFgpJ5CUKphVhRDAtUnGqXTrDj/iZvy42XfcbE0rk7etyfa5HtBKSLXFXErpGflWLUA54mb8uNl39VxF20wyIPUc77WXBG4lznVR85qKdLz1Xh9xM3nc7Lu8FHPhXnb82uO9nuF4tb5HqS5euc9CK1/KNytH3EweN/uu7mP5dMZd47P96yy751Xi0GbTq1RMa17KVShH3EweN/uOkUqljN6B67a171YpnhYkrD6LW9Z6iZGWI24mj5t953PV3RyHK6DtGYsWR9rKUEirVF/StIxL77UdcTN53OxLW+ea4w53IQah3MCXGVCr5N5zy/VS3YcdcTN53OwzW3PFKrMZuK8ePpfTrvto0FNLBXEO1UvxazviZvK42Xe2DveauS2YvOfudQmVZhjnmhRVa2WlS3MB7IibyeNm3+lwLgtpZqi8awFSatBSdZh7gK66rbwu5SrYETeTx82+y0Fi1EV7XNOocYc3FTDVcLyW5JBnCVO+NNvFjriZPG72na3DwRqcdrPZGT5X9bjDBzowh79dJg28lYNkR9xMHzf7rv6aS0vaahxk3R1xlkNc3AyYqA1LWmVcylWwI26mj5t9l5dCqeF0BBquoc0aQxspg2FOjV1t5kuz2OyIm+njZt/p8JEtY8e4w5OAuGdoLU3omlK1PHrrl+LXdsTN9HGzD+/wufqoDdgkfK68a+157nbivS4vY9Ct2IcfcTN93OzD/PA02cLCK1EGod7Bi09AXN5qxbD+pfi1H3EzfdzsOx3e8iiDKTytEGiyVo07PHR4WjP5WIXTrT5IfsTN9HGz7/LDEzmXyqCZGYSNwLFOSJkSmpbp6xIj9SNupo+bfZgz3Kwum1uH7zm52CD8aoX43QbNzkXTJZbiR9xMHzf7TodLqrPNFmIsxbkWRHCpHVYri4oXFLw0T9OPuJk+bvaZrXFpqakkQF+6+4cL2MgJfmSH97mk3mKkfsTN8uNm39m6932CB8wyf+QgZbA9/zpxbcta1jZv+VxH3Cw/bvZdHqlap9oRqPTdB2nX7jULW1cj9DjXUm/5XEfcLD9u9l1eCo/ZxCoszw3EhoLVnqDkhmtU1+63dPgRN8uPm31Xz9UszyIFuo0UPlfdXe2GAOmkqjUZ4h3/Ohz3I1s/bvbdHc6TB4f6rjktkDYW1DQcBi3HmTUvvhP74HTEzfLjZt/lpdQe1swEzsPC1m1CnRznOinGE75yqXd8Lk5H3Cw/bvZdPRduS0v411n2uZYKltqAMUvdqSnYy61zfcTN8uNm38U+lmDfHWc589g1PgwuuGCFwZPtkXz1jn/N6Yib5cfNvqvJrWW1pAvCze4gtGtye69A2HT0JmiX5l9zOuJm+XGz7xgpzTWaJ1hdS+hwmeBzDCDP1FGoEt2p8eF0xM3K42bfxT6IloVVoROlHfsI/3rohMRCko3Z1p0+SJyOuFl53Ow7nyv+SjMRYJzinW9WdyR7ga7Fc1quOm/510fcrDxu9l0O0lBU9wErG4EUIaied3MFn5mz1dpunesjblYeN/vuvS40Og8GXiNs7S10uGkHDu1Ui6y68E7sg/GIm5XHzb67w1e8yyVk2cQWtp5ZoVF4X91NFmk1lFu2PuJm5XGzD/1raqaJoe5mw/JjrEucbiBr3m2u1culOxyPuFl53Oy7fDPHQYkcWFv/732QcDh4oSoLKdu45F/jETcrj5t9l6uA2qrprt3b8z5q3OHWqMBokihXLoVu2fqIm5XHzb6LX8/ki+suxx27f/gyMC4IlFbpi0qjdOu9PuJm5XGzD7lZntXEwt0iBWnheFUWAWxL0OLJrnYnL4XxiJvZ42af2VqblhyvMviQuMjDwNBEGsyGWJBSn3qnnovxiJvZ42bf1X0IixZcUNj+e85wZZ0wyZfGf9zoUpwLj7iZPW723R3uIc6GDuA69rm2Cq1Xg/KjuVlPnuqt9/qIm9njZt+xFN8h6tpAE20evus+Zhh8pLjA89SU+FKci464mT1u9mE9F/ZaZodkFP51nwV2WzNgLz7carvVK57piJvZ42bfxT4o3OiFGUi3NhOq4XMlguE6Z+UUh/zWuT7iZva42Yf54SicNbzqhOFzlfyjN074XJ7Jx5CK8xIjpSNuZo+bfWfrmrLLRPAcX2S2eK8zIcQzzVIJe8+X/Gs64mb2uNl3jDQlHZhmiLFd47PDHnWG4zVzyx4OWU98p+cV0xE3s8fNvstBwpFzXN0guufk1hraDL1AbprY41H1dUubHXEzf9zsuzt8rUFp+1ySK8TTTWAWz3dewtxqKXRNmx1xM3/c7Dv/OnndjVEg657FZpZhI3AgCTtrXb1f86+PuJk/bvZhjY/kxaKgu7mCWNtz92yCj1lS8VXaNVsfcTN/3OwzW6fVtMxRgeoKbUbaoSYNJ7usgksoNblkaz7iZv642XfarKn8yB7ljj20Was7JcWgaW6Dyup0Ky+Fj7iZP2723XtdlWSsOM2jj83DEarPHi5YW93ZUcoln4uPuJk/bvbdHW5IgtyhLYs7POR3vNdrwqJpTeJc77v2jq2PuJk/bvZdHqmpdp8VUnLZfRU2I50Me7iPScXRL80FYD7iZv642Yf+ddUZL/ZOP9q19oMh1FgDmmTWq2nzS7X2fMTN/HGz7+Jca3RWnzB9eJzrXX894rupWju1rKVfykvhE25G6XGz7+7wVqn1pFA0XGvJsmed5zjc6KP0prb7H9yx9Qk3o/S42We2rqvm2pPDKh46fHfTqHMz0mI6aXrSW4yUT7gZpcfNvtPhI5vuzKO+ZG6fK1zrvLOHSzhdHOIM7VIeKZ9wM0qPm33HUrLJZFtAVfe5NoWq2GEmVt1hLrw074PlhJtRetzsu3Ot2esezZVox69VCWopAj3b6MV4Tr1l6xNuRulxs89sXZLIpJ7jvd65hXNl+NGyEpF7HHDzxJd0uJxwM0qPm32ow1PF3UjBfOcMpxLaLJvDHrlHLC2VdamHhpxwM0qPm33nX7NiqDDc5bgtbL1KWH0ptGGY1bxlvpRbKCfcjNLjZt+9133InGtCbbprfLZrXbRCdt6Fmio7L+yOrU+4GaXHzb57r7lTtTmg0va0ZBpUnh105azJ+q7CvmTrI26Gj5t9WOPDqfOez1V1131Ihjp7BR1lD8olGXYp9iFH3AwfN/tOm83W1xQCtLwf7Rl3eDfZIxddaq3xdt+6w4+4GT5u9l39dc/LmTWcrLx74+yp531MwDKnDWmcL83TZDniZvi42We2Hqtyntxh5LCwkO7ZqSt8LvOChCHT9VJMU4+4GT5u9mHdB+Zu6LDi6gbxESptk/HYAWQ6Z2v5UuxDj7gZPm72ma3FO/loCkNtbZYSd7inFY82e6/MNmxcsvURN8PHzb6LffQaB7rtICaGrd3C58JVQFZTRU8odCl+rUfcDB83++5c83IMfwtCkO87PO2e0hzvNY1q7qprXPK59Iib4eNm373XWMty75B7fJHssudfD2hah3rrrnhJh+sRN8PHzb6r8Wmpet6ha7G4uYvFe50wfK7qLURwI863bH3Ezehxs+94OA9cPhXKruISZNkRrwZzsBZuYet+670+4mb0uNl3thbpve920rvaQ3Z5z36nYaZGuv3r2i/lKugRN6PHzb5jKbIW0nay3LatPWxdOMGYOdU9gsHapf5mesTN6HGz72xdaxuWBTDT2Dp8gNOqMDtZyLLOdGveRz7iZvS42Xc5wxz6y+qClJvv7NEKtXcFnHnNtriVS/OvOR9xM3rc7Dufq8fJ7sVgGVaQtN2tGnd4q25cF4X/dUmH5yNuRo+bfXiH52FaMV7pHu81jz2LbXXYjLykaXX0Szw8H3EzetzsO0aKqLVMB2fd53pKHOndYrrrxJalIF6qtc9H3IweN/uuTnNSuFWWgdPajtfW4TUVGI57xotixkv11/mIm9HjZh/61zp6Z4Q8d53mwga2JIet50jais1WLtn6iJvx42bf5QwPLgvjXCvK+FNNbtsF9zgl1Lliv9Z7Nh9xM37c7Ls7HJXi7HbQvPulcPhcrr1CGS0ONa3Et/oq5CNuxo+bfWZrzt0s5w6kKYMMm9B6b1C5ZepsrOvWHX7Ezfhxs+98rpwYyQoQ7rn22BjCBStxkafVV6Nm85IOL0fcjB83+zCmyU1U9wyInZciPYPLUJiIjSx3nLdykMoRN+PHzb7TZnNy14yg1vKOXyeogxuk0UpryYvPSzHNcsTN+HGz71iKppWkMwxJ4XPNQfFer3C3x5DRy2y5X9Jm5Yib8eNm393hfS7l3KDl8qPxFYM3TYCaZmi2JfPauT7iZvy42Yf1XB6CbCYIDUZha8qwC3FBt2tb1G3P27lj6yNuxo+bfXeHp1rIxGHQzi2k0cFSL9Bz61zCxdZyKX5djriZPG72XU2uLLOUFDr20OG96p7F1ranvYQ97xTDS7Y+4mbyuNl3ts6d2XqHVUKWyewIVXlBDz+MqLa16qX663LEzeRxs+/yUhp35OawcprxXrNDlSX7mM+UM4XPdWlmUzniZvK42XfvdZmydj/SuiSBYOrQtIw44XVNrcsJL73XdsTN5HGz72p8iheUNcK/ruFfOwq0JBn2tKQpSmPeqgWwI24mj5t9Zutua6HNCXHAGcTiqW673VnqLppqbe3WfC474mbyuNlntlbknBMptLniXPddpym1gzuOobOvkOeXbH3EzeRxs+/yUhJNTnkAzRTnuqwKTfYEvpVrs4JG6VKcy464mTxu9l3OcLzTOY4zzNVChw+c8V7HlV5Kz7l7HGy5pMPtiJvJ42bf5aVYGepcQbvufLNe9sRcBxQsJTcNkX4ppmlH3EwfN/vM1nNQRS8Liu5uCpgatNYUNiKtBXek61Kcy464mT5u9p2tlZSldKAiOz98V/GZLuhpm9p2aPNSnMuOuJk+bvYdSxnsg2j3iq8p7vA9Y9HXBC82a8W2Ew0v2fqIm+njZt8x0u4sQzGcrF1rX5uDizWY3XNhaVLp0nvtR9xMHzf7LgfJ1sy759XqOnd/M4RaS5xrzBPNVFe+dIf7ETfTx82+O9deUEONQfbdL2XufimjIkzunWr42DVd4mZ+xM30cbPv8lKWrnCvJkzdtva4zU3bgKSr5yltUr0Uv/YjbqaPm313h3cpaTrHU513hkKaYFXjvU6pl9gHleel+LUfcTN93Ow7W2cjSz8qe/L6kY0Czm6QmFu8172lW32Q/Iib6eNmn9k6nBrsqAxTku4+wwqesgFNHxrabMit2S5+xM3y42bfsZTStMXxDVvn3aNy1p1HOmFh2X52Ze63tNkRN8uPm32nw9krlxHGbeFuhc9VdjizQ6G8dj1IWevSHB8/4mb5cbPvavdKLRmzwp6nCNL7fq9DjBPm0jmvkGyX6q/9iJvlx82+yyPtLUtjBUoF98ym3d+sZzBOtQ1fDdMdn0vSETfLj5t9916z1bZ0gE4Mx2uVvKt9GljJbVTb013u1H1IOuJm+XGz7/JSqOUqhaG0OkDKHNBaZ6itU3bMPbzsS7Y+4mb5cbPv4lx5Mu86zWI/5gIkgTZaB6u0EuJyn3d0uKQjbpYfN/swj7QPT2kAed+5Cl3At7ttQrib0pLlW7Y+4mb5cbPv3mtE0kQLSu2hw1ttsCfxAQ7WsbPDM93SZkfcLD9u9pmtuftcO5lQaUNx4gR1jbWBiqdCzY1uvddH3Kw8bvZdnKvHxykzQc4pgWgjsFUZhg6fVs1HusNSJB1xs/K42Xf+dbLeiCbMZWnnDNd4rxeHGPe6ejcul/JIJR1xs/K42YfczNfgwZBw5tBmuFubeYG+Wk4rHKOKt97rI25WHjf7joePqgVngVFzvNdaPN7rKqC81rJhLeU7cS7BI25WHjf7zueqTWcTDydr954tXqFqUsAmvQ5ExnnpvcYjblYeN/vM1p7H1DjOUPeAFxmDdlqhwXAv1bIJXpq7J3jEzcrjZt9xM5mT9oTz0MVxrnNBqGIItNqqyI063TrXR9ysPG72HQ8fi+bIK7TZrs5EZjBsDsXjxU6Yh7ZLOhyPuFl53Oy7fLOmUipVKJl3jY90cNIK5NUJRZbJJZaCR9ysPG72ma0lcepVMuQ5G0gItV1/PWBXUuGgNue4M7NJ8Iib2eNm37EUbFZq2vHrkkB2dW7rcaVPw0qcKi6/5F/jETezx80+szX68NZRgCaOuMNzgpqsQA9JzqyL87iTMyx4xM3scbPPbL2wldrKhFxH3zObMviPgnvPPPIgHnwppolH3MweN/vuXEvu0mmC/4hp9t0HacwE3kvp8ZiX5JfONR1xM3vc7DttVt0TEUH6kUcqvsBzVcCKOe02C8sv+Vx0xM3scbPvGGlfiGtHt1JDkJIz1LodLxylpZW5j0s8nI64mT1u9iFLSXWswqC0awGaaVzf6GC1JETXOeutc33Ezexxs+/qudikW2m77iPtLqQdmjcDn1y9i9d0zdZH3MweN/vO1i2bTc2AHk+1sMaRDukNfVX0Jsmy3+mXInTEzexxsw9tTbuXcAMclEG8U7hbY+5WtMOH5NBmd2axCR1xM3/c7DsejoUMacFKux9pHgVqmg6MVBOnna1yiZHSETfzx80+s7W6tbi4BWwSg+Bq0IgzaDFN3Equt3IL6Yib+eNm33EzL6RZ9liX1EKbhZkr2YRZixprHPFbsQ864mb+uNl3tQDW5u5vBb2ygIwZEpwyQ55WJ1XNbVyq3eMjbuaPm33HzXys0VuFjG3P8ekY7lZTUFP0MjMmuWXrI27mj5t9l29WPK+yMoy5awF4INiKi3z0ia10tDEv+Vx8xM38cbPv8s3CuUpVCMpS23UfCm303cYwSc0ZrdqlOBcfcTN/3Oy7eq5RbQ0zQGsj3mtJ4OY1Tvg2dOPWy50eGsJH3MwfN/uOh5cWT/MMn8t5s5RMYMzhX6eSLAT6nHRnLoDwETfzx80+zEvBGrbu0G0z0mwU2kxn+NfTZKa+qNzpWxgXx4GtOT1u9p0OV1moOCDeZ9rzNAU8+QSJOzZ5YeNLM5uET7gZp8fNPqy/5hkfqMPw1mBbHupaDFx78i6Jyq2cYT7hZpweN/su9tER3WXAdG97LkCDxrzTVFhLVyzWL8U0+YSbcXrc7Lu8FBxNexowqiiIrR/trgbknkdH6cJ4Zz6XyAk34/S42We2zhLetcT1PXdquHBHaOlHLYBR01zH7ld0x9Yn3IzT42bfaTPzsZQy+C7C/tFnuA2ZYOF1024h3uYtW59wM06Pm30X0xRZq9AAwxnnOuMPHR7fxXn3QsX0Vi87OeFm4eY/W3/Hw7EvGQ00hxgXSzP8a0TQlXNZOFAvzecSOeFmnB43+87nWm0x4i7RnLRnIjfwlUOMYwtxpjNXv8TN5ISbcXrc7LvYx+Sa80LAXjpInWFmWwk0tVDo5DbWpZimHHEzfNzsO/+6uoZFMyzbvXGIBOrQ0GbaqbFkRrtUCyBH3AwfN/vM1jUzN3cLd8sWyFQCcyMoYfqlnsT5ljY74mb4uNl3eaQ1p7ZoQua8+5HutrOdCqwZR7yyCfZL9ddyxM3wcbPvuBkPU6sZpOzaPdv9zVIRsMboqhzy7NK51iNuho+bfcjNckfPC6yUAjI6xXsta3e1Q1vhkKnfYaR/XpKrf8PUmNz/noGa/b/8a9jnX+v//HvN/zj/U3zu/8f8b39pw//1s//Xf/uv/63+W59/zXw/fy3+2CN+yv/7P/3Xf/+nD/Nf/+3//JdR/1v9l/8Uv/AfgeFv2PVv/uY//4D/9a/93/b6H+e/jfpf/sOf/jc/9t36z//+/53/8n/9P//27yiR/rs/ff8v/xlp//f/+mP9xe8TOwvTDhX/2cJf/Qf+l+1qf+3H2j/Y//RH/Cs/+t/4Af/HL4Rp/icL/xVbnrbi5IXD84RWk+3W2QmsukMpxrM0ZMI75S1/vqXLH23pv4MPvi39tnTYlSeWnBwUbU/0SDkcqri069TiBWeorzudCf98S/+Vz+r/39J/BwZ9W/pt6Xjze1XeZStOu8lPXQzVmkKuveWZsiy8AwD/fEv7H23pv4P2vi39tnR8OESNxx5Gr553YdYEG5YgdvkiFrVG94XHbhH9t/f030G1355+ezr2X44fr6YFRercdQse/qFV6Dx9cWWZdifn9S/29F/ZA/9jT/89U33fnn57OuyaS2FHhOW2WaYJ1NIMuiqVZE4+7uQA/sWepj/a039HlOLt6ben//mfmsT9XFoHLbv2vzYCX9VgzlETz+TMd2oJ/2JP/y1m+2NP/x3RmLen357+538qMptyTpBX7yDuBHVnd6JJEdqt5S7VTP7FnpY/2tN/R9Tp7em3p//5n6q4pVYXsK/Q01UZ2qgDCCtpTtrKpXrBv9jTfxRw+Xumbr89/fZ07D9NaeRegHHv6bk61NUy1L4K1zY6p3+A9vhr/8T/2NMviPj29M/Fsz09S8Ksuyme/chFJrCUGrjltniNuuqdPLa/2NN/FEX8e6aovz399nRsp1GQqArkinvwFePuD7cgZ82DfVCq/wA9/UdhxL9nWvzb029P//M/jZzn9IqgvOczhoLeM4AEqFlLo0pP/dKexrP8pfzCiG9L/1w8bKcv2HDl2M09vixsIT1ygkHik0fZWOT6lv5D5fGiiG9L/1w8qwpJKpRNwKuW3eluQUs+wN1H0Tx13lLTeJa/VF4Q8W3pn4tnxaqmlml1oFx3U9bFYLkkoDFm84Y2x50k+T/f0n+Uv1ReDPFt6Z+Lh7NT0+i7pcJsaddpDgTnmoFt9jUytX6pX8qfb+k/zF8qL4b49vTPxbNcj2TNKAs0zhaK2gUqmwFhUVbHVG/l5OFh/lJ5McS3p38unsXFc5bavMMu1As1LQhtFQoHMfH2EW20SzFEPMxfKi+G+Pb0z8Wz3OmGeXFKgFYryBwFmieErNndWqv1H8Dx/jB/qbwY4tvTPxcP85faSEUKjGkMYqpQkTJQV8kjNHVf96nHH+YvlRdDfHv65+IZnF6r8eAC5LsegDtDTcRQuow0jWaul+oB8DB/qbwY4tvTPxfPtAciLiaDOsuec+oTfCQDRDfStWrnf8Ce/qP8pfKCiG9P/1w87OuB2LookODuc20VHLNCdyyj9bkS3ZkP9xd7+o+iiOVFEd+e/rl4OEOpFV3WYM2hIN4QqgvCyLlklKlF7/Sg+os9/UdhRHthxLenfy6e1QP0bqsVh8y8e9T3Aa1ihVkmVa+d0rjE8ugsf8leGPFt6Z+LZ2HEYlN3Dt4se+wC6QCvo0NPPZu6Dq6X8pfoLH/JXhTxbemfi2eZ09ZNZVci7r7FkiqCzZGhSc7ae4rlOx2M/3xL/6HweEHEt6V/Lp6JaeTiFEpDwx0EaUjQKL5jmyszVsvzUhMEOstfshdDfFv65+IZx1uxa9tEWHnM8A+XQ23VYaWuOsuo8x8gPP4wf8leDPHt6Z+LZ5nTSzpmRMDQGiCaGpjuC5tGYeeZmC4xDzrMX7IXQ3x7+ufiYa8aTy11gzXY97zNAcalwioNdaG2qXfmY//Fnv6j/CV7McS3p38unt3TPqd1UjCSrT167OmNqvOgXmSsOculeAsd5i/ZiyG+Pf1z8UxPy0ip1zBD8QEieUAlTZB9llKb1rT+AXr6j/KX7MUQ357+uXg2OzSXRTIYkinGPR3ao81CULVrmXVawfvY4w/zl/zFEN+e/rl4dk+r1kW1gmfxnb9kUBEVdKgspvg3XcozpcP8JX9BxLenfy4e7emUKa8pBXoboT16drAWXzDPNnSEn9gu5eTRYf6Svyji29M/F89yp6c1V+5Asy+QNTK4KcMSrpQRqY1LtYh0mL/kL4z49vTPxaM9PVmIp2RIghlkzA6xixvMuKe7WZWSLrVB4LP8JX9hxLelfy6eoTwrWpUdkucfbfIatLUKpNbVcq2b513f0n+oPF4U8W3pn4tnEZeEXcuqoIYE0miCeVNI8bc19nRjvTQ/js/yl/wFEd+W/rl4dkvPVusIzVH2xK0QIQ2sYN8gz4x6HyVdSpzms/wlfzHEt6V/Lp71qtEechoRRvfNpvfI7TE67DSPvqE1+SWOx4f5S/5iiG9P/1w8u6YbandFaJNwd36Ma7o3gp6m7zKu1G61yePD/CV/McS3p38unlUDqCqvsmBgD+mxo4mOJRzEOnv85Kul+Q/Y038zf2l/+C+G+Pb0z8WzenEfMgYqdFYJ7aETPLcGK2uaI2dqdKn/Ep/kL+0P/8UQ357+uXi0p5W81MoKRaSDoBm0tQVI41xWJzK8FEPkk/yl/eG/GOLb0z8Xz3qKkYTgsA7d6gBJRFCbE2BfvYzQ16X+A7TH3wy47A//xRDfnv65eDbDZXYdswrY7jYtzAS7iSkkKsTLm6Z0KS7OJ/lL+8N/QcS3p38unu3pkRq3XCFP07inm4F3aVAnY14rL0z/AJb3N6OI+8N/UcS3p38unuVON5qVYxNb3TPGR59goyDsftTYe+1NL80H4JP8pf3hvzDi29M/F8+4R8NCI/Y07aylH/2XzMJHrC7FSFMveKluSw7yl/Zn/8KIb0v/XDyTHrvDkgpCPPEG4jzABQnSoIEDKyNfKhmXg/yl/dm/KOLb0j8Xz5SHulWOC7qlTiBVCnipA+ZymhTyo/VLyR5ykL+0P/sXRHxb+ufi2ZaeCz0vhjxkgEwdUPtsoFYSa+fS+b7w+Jv5S/HZ44shvi39c/GsZisxaikJmHdcfPW4pblMqJhm73OMJZdiiHKSv7T39Ishvj39c/Fw3gWarGFQatpsOr60cAyhk8wQ1Dm29n0x/bfzl/aefjHEt6d/Lp7VbIVi5n0xlz47SPLQ1YJjB8dp9JpalktsWg7zl/DFEN+e/rl4mJMXO1hrAbR9Ty/MYF1CiozmHa23ZJcqXOQwfwlfDPHt6Z+LZ7kepY+6rAC1netREMFTUjALfW3Yu9zqkyeH+Uv4YohvT/9cPMvJm4yrS4VVdz9TbAwWChvYKvq0ruR8f0//UcAFXwzx7emfi4czXLRo0gZYNp0ulXavmgxcE65SREa+lJMnh/lL+IKIb0//XDzT08ith84IsbH75BFXMIm/RSfdwwFqKf8A7vFHUUR8UcS3p38unnGPWZfOnqEvWbvvdAHzUUErF2fqrVK9v6f/KIyIL4z49vTPxbPej1SbzTWBfc+PI6OdYlrBB+9fQS75Uu60nuUv0Qsjvi39c/GsDQLPvHZQPOOUPZkIoWkJEZIyteSUy7x0TetZ/hK9KOLb0j8XDzv0Lpa2CwFqii8ZE1SlAWmWMbRPSnL/lv4j4UEviPi29M/FM+gxU8O0u4lhXNAyd13t4j0/LgnXXjTdauyhZ/lL9GKIb0v/XDzb0gnHqKMACeeQG/GdkQ8YiNa0+ppyf0v/Yf4SvRji29M/F8+Uh9NwlgVLag0xzRNa4QZTUmvy/7F3LjmS3roSXhEBSXwvR8/9L+Hq97kC7ElCE9WIMJDOjh5V1weBUgTJjCb5Uc8WX+aXSniIwfQR76LT2lFXReBe2q4/Vvqi0wwNd9HhG+tOf8D0r/xSCQ8xmD7ind+CzXP9Vl2UhUDc674hssMy680XcX7VDsCX+aUSHmIwfcS7c3rUzFoFZsf89QMUaDIzpNGq6CyD+dH8Jb7ML5XwEIPpI14xbbzSsDFB1pr7jvjN6F0i0FFEEkpneuSL82V+qYSHGEwf8YppX71xz98q5i87bZ+HiGlAJvdJntNMj3KmfJlfwjARg+kj3r17JG/fwhbwbxMiZRn7274jzrpmtoG7Inm0xIUv80sYLmIwfcS7LS5cJ9WRgZ3xm6Xu0KYgmGThPGl0/AOmf9mIGDZiMH3Eux6Xybmn0SH1tQuQXWyAeZ0wOulqs3HDR2EPucsvYdiIgfQR757yKlFB/owW8a+9VqGOfUzvC6MjtYw6Hj3lyV1+CcNFDKSPeNe1VQunf3pqE3/DalYD14mAnHGkQmmNR46L3OWXMEzEQPqIl821hDb1H5C/BeO0oEpxUNvFdGEi+oPC41d+CcNDDKSPeHdKd288HKHMZkBVCVrmfWhzbWi5LuJH85fkMr+E4SEG00e8nKMuiZom0PTll2RX1LsWcchl1JWXoq9HyWm5zC9heIjB9BEvd7hMTUkGTKwFdp2R4OtqgUYNvRSsPNt7pn/llzA8xGD6iHezH2kofbtrp7lupr2D7XIEqBCmJdoKPZrQK5f5JQoPMZg+4t1uAEw950qQ5/jmeuzK2vuup2cdo2dlF39/RfyZX6LwEIPpI97dEYf2lKmALCGgKe0bJyYgPfmkr/ulvn+c/plfovAQg+kj3vniyZRGqzC/VgCqtGuPlRiQsC9Ub5b+gOlf+SUKEzGYPuLdOa2kg1qBVnIF4jrA2SbUIpINR+3l0TxTucwvUbiIwfQRL1deSBnD7FguytBIKpTUi3hfjPJo9qNc5pcobMRg+oh3PeOLPbddRXf6AtTECtWGAituypMu649mqetdfonCRgykj3g52WOtnpNDW8xAVmh/owXYUlle979YevSUp3f5JQoXMZA+4hXSpTJqX/8MQCCg0tc+pd0gf5PVFefM6VFyWu/ySxQmYiB9xLumLfJZdCqklnVfEMU20jog2xpWrFnTR4/TepdfovAQA+kj3p3SltsUzzDpW4lYcwb71snxcDIuyG6P7od6mV/i8BCD6SNeZvJKo+YVMBfblcfGuVFPQFI6SlIWeTQDQS/zSxweYjB9xLsLYtXScHxDDz6/pXCF6rjpHj331jJSev/m8TO/xOEhBtNHvCune52swoDL/8nkDfAuBTjTdBz7gsjvHz1+5pc4PMRg+oiXe4lkMz0X+Ji+meb1RUwb1Cbfdhdvf/E2/TO/xOEhBtNHvNvh0hCdUoHKH9M8B9i30mXO1C33jIUfdSLqZX6Jw0MMpo941w/QrCRcFVT/mb/UFtTeHVrSJYZSR3//lPczv8RhIgbTR7x795BBZqgwvpdpamzf/jgFbDJUC9OiR72Ieplf4nARg+kj3vUi1v3zNWSok751RPgtJip919NJxsiGMz3q29LL/BKHjRhMH/EuO41tsNYFuTYEKkPB++e+zKFFuQrho3ra7vJLHDZiIH3Eu7at3Ez8W0XUtAOhKdQ8CuCalZNwTq9GP9pdfknCRQykj3iHtHFblhIYy9rV9Df5se3zus1lS1bLix5VHnaXX5IwEQPpI95t+Vya5jfOI1XP/5s87TQT7Hvjokms+GoIgt3llyQ8xED6iHentE/PnRCmdAYau/qoaVUYvsTSWklfzUCwy/yShIcYTB/xiukuaXJvDlXaLqbd+bMPHaxLm6mnutKjfRd2mV+S8BCD6SPe+eJYOBdlcBUEqmt/828EtdvESSMZvb8g/swvSXiIwfQR7/ZdYDWiYpDZvqlLZYDLnFCEBFc3RnnUL26X+SUJDzGYPuKdL046G2YH/qbj7XO6QBu5Q3ZW2dX0wvX+ivgzvyThIQbTR7xs29rQrn1ON/zmmY48dildHSaV1UuzNvS93/IzvyThIQbTR7x7ymu9NnWH8k89vS+MYE4dvOYxhvQv2/Se6V/5JQkTMZg+4u3Gi7q8NNh3xQ7Uvt0XfRfVZa0siXHp/IO3vF8uooaLGEwf8a6/ti8ZRAzfai0gp31H3L92kFYQrbU6/A9qj182ooaNGEwf8e4t73MOzQawoX/jPXbtMdLaiPfceWoq/dHuWr/LL2nYiIH0ES/bAVBrmRW0Nd1IrwytFQfP0knzSPgq7OF3+SUNFzGQPuLdq8fI1OtQSFR35bGofj2JCIY8HWde+Co57Xf5JQ0TMZA+4h3SUt1wF9OzfMNMZxpgyQvgrLQmFzR9j/Sv/JKGhxhIH/Gyv4Wxj9HBp0+gvL9VIwTqY5ZBiVNaz5H+mV/S8BCD6SPeZfJqZcZ/OmoR/9eHWOeurZf5wJnw2z3+nulf+SUNDzGYPuJd1iO1urB1KNT2Od2dwGkMELJJxTsmfjRTzC/zSxoeYjB9xLv9cZLVapnAkhfQNw2hCmbg0X1upl3Ko1k1fplf0vAQg+kj3j3kJZzI8vVqyT6nkw2oxQpw7fuobkWTP5qB4Jf5JQsPMZg+4t2zR6GZqlbQOhiIHKEVc1hL2hhqk8cf3BF/GS4WHmIwfcRLw4WbtG6QMu/aozYG73Wf02kt1SncXmXy/DK/ZGEiBtNHvOvbamR9VYfOiYDECIykw7RBJriRGn9QT/9yES1cxGD6iFdM54R9yaz7jvhNUNecoPnYvxUvbXYz7OVRL6Jf5pcsbMRg+oh379OUvnHpGdZXShPiAF9jgpVRR6pttZSfMI3pLr9kYSMG0ke8vCLWyjgdOO+LIdmXX0r4bf307wdnJn9jufwb6Z+VR7iIgfQR76rplBepJehoA2hwhSbf7gul/b+ZfBfUz5H+WXiEiRhIH/HORGy2T+K8fw3DGWjZ2gd0njDS6Ll6Ym1vTMR/I/0rv2ThIQbSR7xDerXq2BUW+9ez5QKVygIbi2QTXVqm50j/zC9ZeIjB9BHv3qYzSWmdgFsqQDQbVM8M3sbiUr2O8WYn4n+Y/pVf8vAQg+kj3vXW7orDfTRIq2UglM9vKQUyp1TzpNXam+j0f5j+lV/y8BCD6SNezlGXfQ8cCIpfdhq/cab1W721PEklLXX+Qe3xK7/k4SEG00e8O6cLDR8zQ7MlQDwquHkFtv2PZWo6x/sr4s/8koeHGEwf8e4lz7M5twWfBw5UnMAUJ1h1MU0Tpbx/nP6ZX/LwEIPpI14uvJiLBhHkmRwof7NqNsnAguRcMM9HPS7/YfpXfsnDRAymj3g3qybrmmIDVKvuerp3aEUyFPGiXrjOR/ml/zD9y0X0cBGD6SPeveUJTV+77MCUC9D4xqj/E/joqSL1NYr8AdO/bEQPGzGYPuJd3xZbEp0GrfZde0hJ4M4IrTOrYFFpj5jOd/klDxsxkD7iFdLU90HdU4GhKwN1002zK2TG7lZ1DX2zHuDfSP+sPMJFDKSPeDclz1Zp1HbRsb7XaecBdbLC5plMq80ujxyXfJVfyilMxED6iJendG+Wp0MaurnmrruYNoFZ0WmWvETeNAP8G+kf+aX9XyAdSP+/ePeOlwpS+sqNtm+FVPPnvOzzumqfNgft++EjDzHf5ZdyCg8xmD7inYeYKibnBLVlBUrf5EdLDaynfVdcqXl9lF/Kd/mlnMJDDKaPePeO515ds0PWb3Vtqg5t9g48CrXaUuLxZub0f5j+kV/KKTzEYPqId764pVyEC+A+kL+h0wS1lw6NdWltMpI96nDJd/mlnMJDDKaPeMX01LTLaRagzLuezk2glTahY+PcSq+JHuWX8l1+KafwEIPpI9754qM15sSgyQ0I2/eStw/rPHzqUEqy3syq+Q/TPwyXnMJDDKaPeDfXo0/qsyXoLum7IwrYyATJdjWNrXnBPzinf+SXcgoTMZg+4uW7Ry6tVIY22rdwa38YtwKGw8roxWy+d1x+5ZdyChcxmD7i5TxTygNH22WH+/5g/dpb9jk9XMUzjdTezH78D9O/bMQcNmIwfcTLyR51ySKF9Q0/oFkXVPUJjOZUmdriN7trsVzll3IOGzGQPuLdMT2zNE2bYS0baVGG+k03LUVt9jLYxqP8UrnKL+UcLmIgfcS7sIe3sc/jBOxDgAomsJYEBs6VGnbC+ihlWu7ySzlMxED6iHeFR+nS10gwx6pArX9rAhbCN9fD1jeKqTx69Ch3+aUcHmIgfcS7GQhfI6JPBtW5gDwPqFYGmOY1FNVTfZRfKpf5pRweYjB9xMv7oc1cegdSL0A4BTwjApom4rEQ86P8UrnML+XwEIPpI969TTtmKmuTPPbpTJIrNJ8N1HzVob1ie5RfKpf5pRweYjB9xDsPUai2uvI3zaN8TVv725dk2ue0SW5SJP0B07/ySzk8xGD6iFdMj9xTkyZQvdKuPcw23UzQF+Y+usv4g7fpn/mlHB5iMH3Eu/wSLsc1DDKy76K67HN6MMKgztOStmf5pXKZXyrhIQbTR7y7I+ZchqhA+SYfUN6VdattgWNLq86c6dUo9XKZXyphIgbTR7xjuurwTS9MrB1o2ASfq8PHed819sr2B7XHLxexhIsYTB/xbj9Aqt/ywwxplV17dOpQSx6gmS2NNL3NR7u2ymV+qYSNGEwf8Y5pk5KzIVS1AjRLAW88YF8Wh/GqJfVHfVt4l18qYSMG0ke8Kz2IS9VO39jpukuPMaG5J8g2ep24dM1Hkz3wLr9UwkUMpI9457i0arOWDTJ/I8WcDMynQe6eUy2b+GrPkf5ZeISJGEgf8S5limW2vEHGXOoX9nBoagrVSJ3z/it6FMnDu/xSCQ8xkD7iZSSPrFZcMMYwIF4GdQ6F5K5rrNZWfXQ/xMv8UgkPMZg+4hXT5kRVpUOuSP9b82lz3xR33WGpr9kXvy+mf+aXSniIwfQR7+bkffu0WmaQZLv0sCHgk7/hpjxVF2arf8D0r/wShocYTB/xblYNcWuyFrRe0ia55V1Jrwa7knZNpW71UX4JL/NLGB5iMH3EK6a91rJymTDKHJ/fYtDYHNbAtO+LdSA96hfHy/wShocYTB/xLr+kSup5QtsHItDwBCY6oEltiacxlkfNtXiZX8LwEIPpI95111YdpOKQ5MsvMeVN92yAlJajt+rpUX4JL/NLGCZiMH3Ey5liXaV1Bh4mu57uDWxJh5lWm7VZWesP3vJ+uYgYLmIwfcQrpnEZah0D7JvMS6VUqM4Vkmnp1ia2V31beJlfwrARg+kj3vWMY86zZIY1cX17PunbJEewUrU5iizWR3Py6C6/hGEjBtJHvDum8+qymoGQ1F1O531FRDYYcyzqTQ1fPeXRXX4Jw0UMpI945yJm5+beoNi3uZa1QuOEIKVSHyqd6VHKlO7ySxgmYiB9xLvCY6qSaYbS6z6lsTRwxLT/KKwLO/Or/XF0l1+i8BAD6SPeRfLy1M67lh5ECESNYV8K93WRWbFVLf7qfkiX+SUKDzGYPuKdL85oiMsgjZY209/UmuzjGzEmpEvTs2YAuswvUXiIwfQRr5iuvSabSDDnN6CX04DKNf/zx5RTJ371Nk2X+SUKDzGYPuJdH2I3S7UJ5KTr8xC/DpfqIKgjVc8J+6N+cbrML1F4iMH0ES/PaUordYda8Wtx2Tjb8gK1I+auVrM+6tqiy/wShYcYTB/xrp4WT23O9m1uYaDsBP7dFlUqq+5rovij/BJd5pcoPMRg+oh3+aWxkCi1XXZMAhJ08OTfbRHR+kqY1qO503SZX6IwEYPpI14xnZqMXTLLrj2+zpZZG7SZCiRZea25i+35aO40XeaXKFzEYPqId0zPhLj2EZ2K4zfYY9ceMhy+nEdyKT7nH9TTv2xEChsxmD7iXT3dug3lAftATt+ezw5euMGoy7AMapIeMc13+SUOGzGQPuJd29YiHoQDOEkHwqVQnRbMPisOkWX+KOzBd/klDhcxkD7i3UueYSbSBEnle/VYFdrXYjvs2+8y8mJ75CLyXX6Jw0QMpI949+ihLr36BCz2LWOe4xukrjC5dG6trSTvC49f+SUODzGQPuLlfN5ZvKUMk2YBku/1Y7QKqam2RVlqf/SOx5f5JQ4PMZg+4l2/uKUmPXXIlgdQ8fxtc0mArZWMK+l0fc/0r/wSh4cYTB/xrvQodZfQo0NtRb85eQXMh0J2Em5ozflRzpQv80scHmIwfcS7Cb2M3MYuor/Pb9knQZVewNdcdQO9BB/NQODL/BKHhxhMH/Fuf1xdOVnWXUB/OxEpJXBBg75Lkc69c82Pdm3xZX6Jw0MMpo94N6O34b4h7iraU7XvjtihDfym9Y6s2jFNfpSd5sv8EoeHGEwf8a6eNu4+C8K+DH4LL75MXp0JVMqkypOsv3+d/plfkjARg+kj3jEtqbb2ZfLS3PX0rqChqhdYktfq1mefj2Y/8mV+ScJFDKaPeGeMt6qJe4a2Rvn/Weqo+7BOqc5BnLf8nulfNqKEjRhMH/Hu3UMm14QMmOpmWmcHSybQ8r4eIq9B6dEaF7nLL0nYiIH0Ee/mLyUVGSlDtv6Nnd4fVZk31/88fCTP65EzLnf5JQkXMZA+4t3GCxpW63SwpgqELmA6BnxET2k4mrw/pX8WHmEiBtJHvBsplvi7BSbAqgJkVMGdcHM9tRtN9faomJa7/JKEhxhIH/Euv4SrVtlldC+sH9Jp3xTn/mAmMnQr81FwWi7zSxIeYjB9xLuerWS91H1MT1EDqitD01FgcdFpiRrlR/N55TK/JOEhBtNHvKumNRN5E6ju+5wuYuBIE1RrquTJWR/54nKZX5LwEIPpI96942USnguhKDHQLAR1YIc8O2Uv3curHS5ymV/S8BCD6SPeZadxYFEUWCnv2oNyhlq1QFbaZXYjdH7kIcplfknDQwymj3iXyWsoMyPvS6ESkPcBTnlB7cNS7qimj+Z6yGV+ScNDDKaPeDdKfQlytgFYytq1RzKwNRW4plFQTNZf1NO/8ksaJmIwfcS7/XG1L/8WEU351gPorj28Y4bcrLVWvk1c703En/klDRcxmD7i3ayaiZ2XKvhKm+ksBg1rg9nXqipjZP+DevqXjahhIwbTR7wLe3grlDfThb/dtUMXeJN9ZeRv1VYrzeqjc1rv8ksaNmIgfcS7Z48+eVH7LobaN9LZoWZ3mJbQmrJJenRF1Lv8koaLGEgf8c5xSTQwWYU6NQM1JairJdi1tS5rtNJ4j/TPwiNMxED6iHePHoOKfIPEPKe1i+l9Sjc1grVaTthG6vXRYA+9yy9peIiB9BHv3qaXVMtcoaxEQGvNbyXiLkGYjZLkUe3RO55e5pcsPMRg+oh3MdPRc/k6tcrnHBLPCYb5629xqyRzpPJopphe5pcsPMRg+oiXO1zm4MZ93wjHNwOhVTDJBPkbkuclpdYe7drSy/yShYcYTB/xrl+8Jm9cEhj1XU7TcPCZ02a6UxpZUby/Z/pXfsnCQwymj3iXnV51H8c4Qda+J9JcvmuPXvcVEasMEWrj/dv0z/yShYcYTB/xcvajpIE64KuegZz/efZwKFOXDSkq6f2zx8/8koWHGEwf8e7do7dUv/lLaMmBkjHYIobilfLoQl4e9bjoZX7JwkQMpo94ufGitVKtQFpl1x7l60U0TECNdvlhybQ96gfQy/yShYsYTB/xbvYjTqXBAnN0/2b0Vmg5DVi9rq5lroTvXcSf+SULGzGYPuJdfomHqi4C3Ucy0EjfC8g/6+SQktT+rZV7w7Td5ZcsbMRA+oh3SMsYafRvH9E3mLcMB8tVQKX5KDamrEdPeXaXX/JwEQPpI9695NXZdw09YTptpDMRuGcDLFnbJjyN9Wjjhd3llzxMxED6iHen9Eqp6WRg/66FmBrU4gwo1nu2uv/FHj162F1+ycNDDKSPeDklryBV7NA8CVAvDFW0gtksyjaq5veFx8/8koeHGEwf8W6m2Ew1GXUgqw4k+VvGPBuktXZRkutCfuQh2mV+ycNDDKaPeDerZvSecC3I9esXdzfwNBFm32d0mdhSe196/MwveXiIwfQR796m1bCzN1Cb6/MQv6yHdBhuyLmMfVw/Gmdql/klDw8xmD7i3b4LIlnLaBfQtK+InjtYLgbSvClL0bXGe6Z/5Zc8PMRg+oh3+aVvMb19S1vyt8MlCULLbUEb08vMOuernYh2mV/y8BCD6SPeNYz7kkqToZrtc7rMAS7T9zndZ3Xr7u0P3j1+5Zc8TMRg+oh39fSirlgXpMG2z2l0qGVkGJaztoYs+ihnanf5pZLCRQymj3j37rFaWZIZSHsH6gnBa2LIG/FGI69dbb9n+oeNWFLYiMH0Ee/ep8tQb8lh8VhAQ77W2qrAXUpyo1rSo7c8v8ov7V9ZIB1I/794ZyNab0uLQ+/9W8c8KlT91gOUZHNNp54frRj3q/xSSeEiBtJHvJtm+u0XH4YwUXzfEL+wh+8bok5Krea02ni0P86v8kslhYkYSB/x7nF6YJq4a459IvdvWE0BbzyApOouPpDTeBSc9qv8UknhIQbSR7xDuvQ1lfbZPLt9hQdDK1JgmQjR0rErk+dI/8ovlRQeYjB9xDumeWSfjWHSTEB9JbC2FnSxqlO4lPboHc/v8kslhYcYTB/xbv4SzYLti+N9XS5UzaEaMTBZydqZij/KevhdfmlfVIPpYPr/xbt+8b605WnQRpv7nO4ZWlsM3+wDQlPh+mhOnt/ll0oKDzGYPuLdq8cg1or7nM64mV5VwVZhUK+1YMmNXvUD+F1+qeTwEIPpI17OySNq9G1usdxgf69QaxJQQmJOsjI+8hD9Lr9UcniIwfQR77prceWVuMG0XYCQtQzu1mHQ4Cminl7t2vK7/FLJYSIG00e8MxFz81a+PZ/7Qrgvij7Bv+atUr/ViFiHl/fP0z/zSzlcxGD6iJdz8gq31gagNgHi7vuO+IHtzEW/fRiv+gH8Mr+Uw0YMpo94l8nLg4VWhrYkff0AC9oUgjSTFEJcFd+85VG6yy/lsBED6SPeldPSkal//bRfdFqVwWfvoDaQ1ly96Ztj+t9I/6w8wkUMpI94lzLFXKb1BuVLLVGXXXnMIaC57J87a7P+Jr/0b6R/Fh5hIgbSR7y7ILou9ppgtW+YqXwpU9l1SFksUtuwmt6kTP+N9K/8Ug4PMZA+4mVvrUnS1cDbICCyDjbbgjx9Lu37L9ubd7x/I/0zv5TDQwymj3jnIdaRN7YMY5/T3wyEAlY1g3Tps+7yo/c3kx//w/Sv/FIJDzGYPuLlnk/9sncEMtZmmqTvCyJ9H9zGpNxR3mTy/sP0r/xSCQ8xmD7i3Q3RUmfKus/pKUDY8dsf10HHLkpmwqb6B+f0r/xSCQ8xmD7iXe1RzPLkDFSsAX1lh/V9YgvVOb33puXNrJr/MP0rv1TCQwymj3jnt8zqTLPDWuXbMb6LauPJMBdPr33m0d/44v9h+pfhUsJDDKaPeMW0WdMxpm6m/6mny/xGTk/4dn+WlYZTeZMz/Q/Tv/JLJUzEYPqId/0ADZtUN8ilGtA0hjpUoLmQ4dcakP/gjvjLRSzhIgbTR7yzXNbofaQJi/SbOz0b1LwvitV9XxotO6Y3OxH/w/QvG7GEjRhMH/HyjpgWkhRIPSeg7JtpTB325bCVXqv29Kieznf5pRI2YiB9xLtxpqTTsWbonHfpgaOC5YZArdKq7NTk0bNHvssvlXARA+kjXlYe2VdbBVRcvi0uBdyK7/LDCWfO2PjRDTHf5ZcwTMRA+oh3D3ldOpWv5pi177N5dahiCJjzGMI8bL1ZxvxvpH/llzA8xED6iHczp7vbWMzAvOa+HyaB1lgAp5tbtVwfzZz+N9I/80sYHmIwfcS7Ylp5jMH7VtjkK6G/OerTEmAjLbu+zmSPMnn5Mr+E4SEG00e8m7+kK2FqG+Ly7fmsqYHn2UA0M3IrfeKj6HS+zC9heIjB9BGvmG5cskiukJIVIG0VmnCB4tXm94q264/3TP/KL2F4iMH0Ee8aEWkVt7WgYR1AG2qw1BFWYppiovMPHvJ+5pcwPMRg+oh3OdNRmqXagKxspk0TmOYFUozWbKl2fuQh5sv8EoaHGEwf8S7roTUNzgq6yr4jzrGgUkIYWnX5+iZCPpqBkC/zSxgmYjB9xLt6umnG3hm8f3PyUBX2xRBhX83W6jNR1j9g+peLiOEiBtNHvKunZ++1iIG39e35xA5edgHCg2303qrjm11b/2H6l41IYSMG00e881xsjEp5H8yK/6xx+VYxt31H7KV3UskFHw2rKXf5JQobMZA+4l07ANIYLWXg+Y+NuARsMgL3lMZMVvKrcrrc5ZcoXMRA+oh3rx4JXVYpIPvnBDLmfUPkCbZL6Vay7FLk0UteucsvUZiIgfQR7woPLynXDbLOti+IOivUXhnaXCt7yzPro2K63OWXKDzEQPqIdynTbpTKHDBwMlAuCp6kQattUMXaeb4/pX/mlyg8xGD6iHdvHh055TQgJf12bcmE1llg3xa5eOod5c1eov8w/Su/ROEhBtNHvOvZSrWtVQXEBgIRfum8xGBUWidHHuNRdLpc5pcoPMRg+oh3THdD+gYuyaDy/1mPPCZ8ox9NrVhej3zxcplfovAQg+kjXs4UE5x5Jcj6z64tU7Apm+5dTvssyDLeP+T9zC9ReIjB9BHv2rZSTQMXQu+8a4++D2vPacHS3r2PaoqPelzKZX6Jw0MMpo94x/SYi5dO4F1VA02pYOVDPPGs1mRt+T3Tv/JLHCZiMH3EK6ZxrpEaG5i2/M0Uy+Dq+45oUl281WR/UHv8chE5XMRg+oh3OVPKm+jUIP+TnVZCqLYIyhBcVVdqf8H0LxuRw0YMpo942V+7C+a0GJy/2uOfcxrHPrFnGWsX1vvm+Kj2wLv8EoeNGEgf8W49AGEXswZS0r4iMk5ouSKMqbmsjXvLj0ap411+icNFDKSPeFd5jCZSOsFavr7uWoVdRRuouWqylZc/6hjHu/wSh4kYSB/xbgiCzbWP6QpctH/GOO6rYs0wauFZ66D0B6f0r/wSh4cYSB/xLjhduQzcp7TIBpn6dz/MorAxn2WZcVmP7od4mV/i8BCD6SPeHdMb6WWdYXBP3whTh/bNgHTGji0l6fVRfwte5pc4PMRg+oh3F8Sy+uR9QeTmA2g2hqbfRPXekJnrcvsDpn/llyQ8xGD6iHd+y9hI19xhKhYg5gFV8y6n3dMsY648Hk3oxcv8koSHGEwf8YppmnnJKh1K6pvpkhYY+gQrteSuriM9ypniZX5JwkMMpo9457fIviB+VTSNf3zx9jXXokH/JvUKC1r/g3P6l+Ei4SEG00e8a0UsVbrzgup9V9Fp7W8iC/K+m6HJsqR/cE7/yi9JmIjB9BHv3j28s6b1Pd79s48ZFzTODNqa7z90S/MP7oi/XEQJFzGYPuJdPwB2T19iGhN/Ky9mgzYMYc0ls4hm4kct43iZX5KwEYPpI97110phbjVB977P6VERWp4KOJBWWnMQPvJc6C6/JGEjBtJHvHuersw2MoJ6K0CLEtjoDPuaKGlSK2s+ahmnu/yShIsYSB/xcrJHHbSxBWlj7mq6F7A2BlTr1SsJl/bohkh3+SUJEzGQPuJdw/iqJevMUJF2Md2FoYo6dJZMpaXRXhnjdJdf0vAQA+kj3vUhZpna8oL6DVMn/07pYQu46eLibfTxaIcLXeaXNDzEYPqIl5VHqU3m2tXzdz8k8n1MrwpdF80l+5b4yheny/yShocYTB/x7pzGqqNMh9K/aaZeDaxbhjbH6Ktww1e7tugyv6ThIQbTR7zLTqc5EtddTk9Z307mCe3LL1GyVuZ0xFftAHSZX9LwEIPpI9495A2X1jDvKvpLl3oa0HApSFbeQOXhyu+Z/pVf0vAQg+kj3uVMW84TlWFteoFMEhjiBJmEfV8R56I/YPqX4aLhIQbTR7zctdV5zjogL6tAZUyoy8b+aN48q5b23nD5mV/SMBGD6SNeMe1NcpqdIUnvu4pG/3D+nvZqJbWeU33UMU6X+SUNFzGYPuId04jCQwXGZyDSqAX86yD/dsq1NCt1e5Rfosv8koaNGEwf8e7do5iM0RE4YwOqZYCJTCgkPc1WZb5atsV3+SULGzGQPuIV0op99aq+GbYJtAsRsFbXvjH2MWvf18f0aEQv3+WXLFzEQPqId/OXnIgwT+C6C2la89vikgqsxtIGl2LtkYvId/klCxMxkD7iXXB6uPe1a460j+V9SneBZri/pbzI54aaHz3k8V1+ycJDDKSPeNezlaj05gW0avsKD/kieRWw5jZxqg1/5CHyZX7JwkMMpo942d+ScE3fJTTJPpzXMKg6ExTzsnKlmf6g8viZX7LwEIPpI15eEGVa5wqO2YCoItSS8veY14dra6Wu90z/yi9ZeIjB9BEv3/GSL88DppUJpI5gxgvyJMWFeeGrWTV8mV+y8BCD6SNezn4cKsMM2NSBcltgqxKsJDbRcaXxaCciX+aXLDzEYPqIdzPFyiJ0nzBW2UxXLmDJFHCy5ZFoM/8Hd8Sfhkt4iMH0Ee/qaSfdINNXbPjXXbugKSaYeaO+9sWx5PdPeT/zSx4mYjB9xLtzGrV2LgmMeDNt3L53j7HviPsETxW56KO9RHyZX/JwEYPpI97lTMvwrquBz28AZCMBb1jBBHnO4uTlUd8WX+aXPGzEYPqIdz0uaQ0cyDBa60DfOLFWZoG1lulILvPVPma5yy952IiB9BHvkG691Jy+pURlbaTHPrCLVODJSVpe+6R+9JQnd/klDxcxkD7iXX5poWdfdV8J/6mmd11dV2VoS9FaqgNfVdNyl1/yMBED6SPeDUGgXrnxLqElTyChfTccc3Od58pu1ov4c6R/5Zc8PMRA+oi3wekxZzbIM31Zj3/yS6wwkvU0hQrX96f0z/ySh4cYTB/x7piWppRtwVhUN9P1O6bFYM2W3dfszR9lPeQyv+ThIQbTR7zLeowmq1MHk8XfLZGgoTiwDFpcBFd/X3r8zC95eIjB9BHv3qarr6X7cphEC9C0DG7fqgBMJiMxdn7ULy53+SVM4SEG00e8yy9N79JGgZ7LrqfRGapXh5WJrPYxGv5BPf0jv4QpPMRg+oh385eUnFdDWDi/WTUJwdUGSMUhqWHy/mgGgtzllzCFhxhMH/HudVq6jpIT1G99C4lkqNQypDqozJ7WKH9wR/yRX8IUJmIwfcS7udN1jVFQYZW5aw/q+vniA5RHX7sAsVzf++K/8kuYwkUMpo94x/QaOqQRJGsMpH2CsxeYOXWuSzj5o5UXcpdfwhQ2YjB9xLv+2iJTat5lB5e8P1YB44XAPREWnyOVR3dEvcovYQobMZA+4mXpUdMopFCzfGMQ1oTalSCbjT5TFU+Pjmm9yi9hChcxkD7iFdKlJRuJEgyeBWhfDDfSJLB/6s5F80b+0auHXuWXMIWJGEgf8e5xevWvHWDX0TJoF9O7rK7VF5Q2VuKU2ny1HECv8kuYwkMMpI94F5z2WhIVAVxVgb4kU83ZgQcVz9ik6KPgtN7llzCHhxhMH/GumG5oOCRDSvmbgYAD7Fv4OTBbLvsIr/qoX1zv8kuYw0MMpo94l8njWvqUDj1pBapToXUkaINRSlMd+KgPUe/yS5jDQwymj3j3juejzvG1A6R/mrZq2TfE1kC1aNUxveX3N8Sf+aUcHmIwfcS7K2JF8aoEPujbH1e+TF5q4Fuc1rA1eeQh6mV+KYeHGEwf8a7HRUjKsgwLU/36xTfOeZcimlpJskYS/INz+pfhksNDDKaPeMc09cGtLWD9x0hsA7x43nQjrw02tfloRq9e5pdymIjB9BHv5i9lN6U1IKevxwXZwXQMsGFalwyulN4z/ctFzOEiBtNHvGJ6zZl6WWlX0Y4f0/zdFjPUVvvS77/2aNeWXuaXctiIwfQR7+6IJIS4z+muy4C6N7CyS5GVxtYRW7dH79N2l1/KYSMG0ke8sxF3daEzGVSRBZRUd9VRHar6/u2bqPqjK6Ld5ZdKuIiB9BEvNxPx7K1McG+yT2ms0HYBDS33Tmk2WfKou9bu8kslTMRA+oi3zQDLS5tQ0phAX9S07XshiKKw+P5cj4Yg2F1+qYSHGEgf8Qpp75mrI8P+TECqX4R6TWhjf0VJzPKoF8Au80slPMRg+ohXTOdBdbAtyMvKFzPdZTXaAO3T5q4+XOejTJ5d5pdKeIjB9BHvSo8yzddgWGsf1kTFwYoUQENtVQflVzsR7TK/VMJDDKaPePfokVf7zmNIkvcN0a1CXa7ft0nL0Ut5f0P8mV8q4SEG00e8y+RlGfyNqZml7nN66S6l17cdkbFybTlLeX9F/JlfKuEhBtNHvMxOZ2LJBmXlAZTGgIY0wSxNX/UzXR5lp+0yv1TCQwymj3h3TkuzQp9z6LiZbruU/nAGReLmqF7lUcO4XeaXSpiIwfQR787p6pVKGSADfVfRfd8Rl3fo1MqcvbVnmTy7zC9huIjB9BEvpyA0VvMCo+/rISE1cOQCXWSOOjp7epTJs8v8EoaNGEwf8e4tD2cn1gxKkoBm/Wf+UoGS85RdywrKo3Pa7/JLGDZiIH3Ey3I6ldHHAq77dkgjZTBMA/KaPXunWvFROe13+SUMFzGQPuLlsq251ItCmoZA1r/dF/uGOPpsXSWtzO9P6Z+FR5iIgfQR74ZOZ8nSv77a9EXyfJfVNVeBVUlnccmZ35/Sv/JLGB5iIH3Eu/ySpI1xH1C49H0/TAZWfYCR0ihYNuiPgtN+mV/C8BCD6SPeMU0dp2kFaePrQxSEJqbAvWXxJKu9mvzol/klDA8xmD7iXW/tSjWZ5U1yIqC8FCoPA+GeZh1r0KuZ036ZX8LwEIPpI97tJSrO6JlhH8v7hvgNQqjaM3SrNiaXhq921/plfgnDQwymj3jXtdW0fhPTYZTvnmiawXK2r4nLF1NrOP6A6V/5JQoPMZg+4l0/gMic6gR147trj9GglrLLa56JV8aVxqP8kl/mlyg8xGD6iHd3xDRq7lhg+jejN31xPJ8Z6i486kjVR3k018Mv80sUJmIwfcS7O2Lfp7TvI5o9TSBB2+e0dJi5J6nfWLH0qG/LL/NLFC5iMH3EK6Zb7ll5DJhK9M3J23dE2ie21GGlUNrl9B8w/ctGpLARg+kj3jFtOKsXhsLYgaa3b4utQpesXWdbOOQJ05zu8ksUNmIgfcQrpM21jOUCYx/IG+lp0LIO0InLGi8e5c0V8d9I/6w8wkUMpI94lzKVTU0f3/udfvvjvlO6pwK5qs6+us/5/pT+WXiEiRhIH/EukmddBauD/7Nsq5pA446weq1NqZSZ3zx6/BvpX/klCg8xkD7iXeGR1GvPBtqx7cJDFlhHBG9pfI0v1uVNv/i/kf6ZX6LwEIPpI971bE3tRUcHTC0BeRvQiBLM7jKMcVJ+M5/3P0z/yi9xeIjB9BEvz2mzmnMHyWi7ms7r69kSqImEU7FvlPp7pn/llzg8xGD6iHd+y6CsGQnQV/mmLiFYofHNQLBdjki39KYd4D9M/8ovcXiIwfQR75hOrp2VgO2bgTDKrj1sF9U50yzslsp6s2L8P0z/yi9xeIjB9BGvmO5VfDWdUNsuQKgM+VLUArOUimYJx18w/ctw4fAQg+kj3r1Oq6aVR4Es1DbTPKFlFhBK0nLROeqb7tr/MP0rv8RhIgbTR7x7nu7MiUoCn3nfEfXbtSU0N9Nfk+I+vKm+f57+mV/icBGD6SNe9iKKLWOCNmjX08vH/+aZGjENybmx/QHTv2xEDhsxmD7i3R2xmLSU2q49hIBqTmBWC5RkzXiyVH/07pHv8kscNmIgfcTLmGlqLr2ADOFdejiCdeowrKGI928y5HOkf1Ye4SIG0ke8GynWqWx45y46egVyNqhWFmgqM09Cr/3N5Md/I/2r8JAwEQPpI14Oq9E1OQ1gXg0IsUBt1mB17bx6Hv1R09a/kf6VX5LwEAPpI96NFEtNib1ByisBjT7AhCrMyZ7ryMPG+1P6Z35JwkMMpo94l1/KNdXVDEazL+sxHepnuqw5G27Oe6U385f+w/Sv/JKEhxhMH/HOQ0zL/1kd19gEqOUFlSxvxIv10g1JHjW45Mv8koSHGEwf8YppNbNWk0DHVPY10Qq0ZQi9ovLkWdMfvOP9zC9JeIjB9BEvH/LKKDQWrCzfIHWu316iXYC04trmt0DuUdYjX+aXJDzEYPqId/OXlpfGecIsG2dKJOBVCCwb9q9ZfD6aZ/ofpn8ZLhIeYjB9xCumlyWm1RAmF971tE1w+YZ7LCml++jt0Sj1/zD9K78kYSIG00e8rKf3Qbw0AeWuQBMTNM/7o6pgGm4r/8Fb3i8XUcJFDKaPeMf0oqQdM9Tq3z5mq5tp2vV0bSRaE/X5qG8rX+aXNGzEYPqId72IONkwL+j2D9Ok0NYogDmPXWn35fnNTDEud/klDRsxkD7i3dhp9kraOmD7yumRM/hsCmt47sPXbPJoWE25yy9puIiB9BEvJ/QqY6GN9JgTqORddPDqsLRxMaLq9uiGWO7ySxomYiB9xMuGcczKXCCXlDfSRlD7bODSqQ0yKV2fI/0rv6ThIQbSR7wrPFK3WhWB5pf1qOWrpfOApG324lKfZT3KZX5Jw0MMpo949zZNa5ceLUFZdRfTNBJY6RUyjqVDR9pXxvdM/8ovaXiIwfQR73KmgsJSEyC1BtR2/dE6N8j7L9iErb3qFy+X+SUNDzGYPuLdOb0mtX0bBLO2aw/xDHUVgex5Si1ZKuf3TP/KL2l4iMH0Ee+6tkh6NVwwNfO35/NrcaEMfXgxceo63796/MwvaXiIwfQR7/Z8Dlxzlbovhfl7yZsFjNWhpuLuq2IbjzJ55TK/ZOEhBtNHvMvk7Zqjt4TQpg8gmw7NSEE0dRnflN5Xcz3KZX7JwkQMpo9457joQqkZgaX5viO6g/Ps4Jk8jTLM6/vn6Z/5JQsXMZg+4l1+aRAV3tdDp1p3Pb2rkFZbhuHY1ZI07X9wR/xlI1rYiMH0Ea+YHmSoyxkkFQXSvMCHLug0RlpjQ7Ue3RHxLr9kYSMG0ke8uyLOXUavZID4PU/LLqcNW4Vqs7qKNU6Proh4l1+ycBED6SPedYzn6ZZXh1y+zbVLKlieC4Zk9sxclz1yxvEuv2RhIgbSR7x79MjDdBLvU1p34dEkgy8T2GXIFEu1jPwoZYp3+SULDzGQPuLdrJoua7X1MSwLiHnX0pXLrqUz1TSV0qvFtXiZX7LwEIPpI97tBsCFnHe9gYvsa0ZsYPuwhp6JhjUTerVrCy/zSxYeYjB9xLvodC02UxuQdX1+Cw9oQxm6IrpQT+XVDAS8zC95eIjB9BHv8kvsOj6chXDXHqkqWCWHuabmbmtSebTnEy/zSx4eYjB9xLsdLq27ik9g7BlIvlbxLAYpd+lrzDz4/RXxZ37Jw0MMpo949+zRmuAmB/JQAtLOUB0dxqq7IuFcWv8Dpn8ZLh4eYjB9xLt+gMoVbXSofe3aw8tmmolh2Bh5Fq34F0z/yi95mIjB9BHvZj96Jpmbacpf39a3a2sf0BUkjSZDy9D5qG8LL/NLHi5iMH3Eu6wH95mxZShfFwARtW/PZwepo3ndl0SkP7gj/rIRPWzEYPqIdz3jbdKsDaEjfr2IXzovTQX2NVaqtfp69JZHd/klDxsxkD7i5era0jvuqmPpF/aom2bj0YBRa3ekml+1bdFdfsnDRQykj3gXyfNhrfk+lnvdJbXLAN9FyL4mWkpzVk31USSP7vJLHiZiIH3Eu8Ijr8q4CoxUvkePWXbhkRAMp6kRCq36HOkf+SVK4SEG0ke862/hWXvOAzh//eKU6veiJzAo6VyJG73qb6G7/BKl8BCD6SPeFdM8C+KosAuPL+uhE2ykDJKFhU2X6fv74a/8EqXwEIPpI951A0x0VRFojJtptQQ+SgHBmjDNpGzvS49f+SVK4SEG00e8uyFq0ZSyQV+9AGFjqFYdOprImCXX9Sg7TXf5JUrhIQbTR7zzEFuyTJmgIbVde4wEbe0Tm1fFWXgtp/evHr/yS5TCQwymj3jZLz5x5TpgrIS79lgOnur/sh5emVulPzinfxgulMJDDKaPeDmjFwXJCcq3NY6qVmhpFyCDlcqo2Op4NH+J7vJLlMJEDKaPePeW19mX9grqpkC9MHjRBsg5ebGM6o9m9NJdfolSuIjB9BEv+7a4NbUFUmnuO+Lcd8ReC5gqtZrZ0/yDt7wfNiKlsBGD6SNe2oiiUjXDqDUBtWHQsiNYp048heqr/QB8lV+iHDZiIH3EO8slEfoaBE2/yR6LG1jaN0Ys3HnkRj09ipnyVX6JcriIgfQR7yqPLDa+Nq1si778UgI3//JLtZZcvq22j17y+Cq/RDlMxED6iHeP09iFGhZgMgbSMsDxuyBqF5eyGtKjsAff5ZdyeIiB9BHvZtXsw1kbTsi7BNm19Pp6a0sFsubJ50TR90j/zC/l8BCD6SPe9Yun3qgoQkrfrBoyBStlgjMyUp+7FPH3TP/KL+XwEIPpI975LZJnlslQyMouPYaAOzJ4HT5zs67tD5j+lV/K4SEG00e8YtqESXXXz+xsQN0MLBXcBciwmpv0mR754nyZX8rhIQbTR7zbH4e0cisKkjUBcZ7QaBFMQh6We7JXfgtf5pdyeIjB9BHvfPFJXLguKDnNfU6nBN57AVyztzJyre1Rdpov80s5PMRg+oh3TCvJTN+TR9IO1PKCVr6L4j+hvJm486NdW3yZXyphIgbTR7w0EW2lvKvobKt9jkv59rfs8tp60lFSx57eM/3LRSzhIgbTR7y7I5alu3LevwadCmS7Cqk6BmTZNYmocpr4nulfNmIJGzGYPuLd+7RQz/xtrJ0kQMMEap0dMJdlSVXSq7CH3OWXStiIgfQR79a4+FwloUFHqkBsGYy/IqSri1asKo/CHnKXXyrhIgbSR7x7yUuNiycGE/0clzXA0H1XHr3RKJ57etQNIHf5pRImYiB9xDukrXTT7zW6yzfMNBHYt6IIpXNqlFuejx7y5C6/VMJDDKSPePnmgcjCA/rgjXT7WlumCHCrnq3Vsevp50j/zC+V8BCD6SPexUy5NO0lQypL9/1QDVy7wmha2d1pvVrzKZf5pRIeYjB9xCumfeWlK/kuOFiAEs79TfZ9cRh3bdJcHg3olcv8UgkPMZg+4t38Japs3BaUUjqQKEPD3mCtsdiHZtQ/YPpXfgnDQwymj3g3Jy+VlOca4CYJyL78kniDPEolH7ivio88RLnML2F4iMH0ES/PafFka8JQn0CT/OtEZKizEVsVKfYH9fQvwwXDQwymj3g3A4FXrzMXGB2/bq0q4C1XYGWSkZJ1e5Sdlsv8EoaJGEwf8bJva9S5dint3+oWUttMDxHAhHlWHd31vYn4M7+E4SIG00e8O6c7JWG0fUckBqrZoLa5oFK36oZSxnvL5Wd+CcNGDKaPeMe0YaZsu4ruhXbtQR0aGULnudr0olYe9YzrXX4Jw0YMpI94d0XktQ/jZaBDv5WI+6OmmaELqs41yMajK6Le5ZcwXMRA+oiX2wHc8vRdb9g3UozNwKVvpOfAtjbcrT96nda7/BKGiRhIH/HOGC+aO+sCXt2B5hxgtThM7DnbyovWowui3uWXMDzEQPqIl1mP751jGBAin/3iDYGxqfW5KK/3tfTP/BKFhxhMH/GuGWAJFasdZq/7mBZxqOgCumymvgsRze8rj5/5JQoPMZg+4l01vRwtdQVNRkDZJ7S1HMoywixFva33TP/KL1F4iMH0Ee96a1tJ3AbBkrZ2AaIJWpIBg0lcS5vsj3a46GV+icJDDKaPeDfXgzRnbLvY6OUbpJ4rGO5SJOcq5Xu1Xv6oH0Av80sUHmIwfcS7TB6NIUIEiNh37ZEyVK8N0licpVaq+Q9qj1+GC4WHGEwf8W6eaaJp2jM0I//6AXbtgbWCGjX3lLGsP2D6V36JwkQMpo9454vXaYObQZJvTl7ObdfTdZfXTVjaHL3lP6g9frmIFC5iMH3Eu0wep9yo7dP5a62lfVME17TAGPFb9Fn81awavcwvUdiIwfQRL9e41DlHycCdd+2Ba0HrfUDXfXPclYiuVzai3eWXKGzEQPqId8/To/v4ttaW+i1vyTyhrvVN7JWO+4LYZn40rMbu8kscLmIgfcQ7FzHlxDkvYNR9SnMa0EbZ39ZIU5jXvkI+R/pX4cFhIgbSR7xCumbS5TpgeLZ9Sq+vaWt8j9M6+xdg4vke6V/5JQ4PMZA+4l0t7VX2+cxQmuI+pbWD0+zQU1myT++O/mjfhV3mlzg8xGD6iHdj8mqZE8cCrbKABhI0SgrWc7NkuKi9P6Z/5pc4PMRg+oh3b9Nq3EQU+viq6fzlTNEL8OyKzO59PNofZ5f5JQ4PMZg+4l1+yUvviTbEK3Wgnv179OiAiqlW0jrno/ySXeaXODzEYPqId68eIpY1jU3yFCChCpXGhMa0yijWqz/ad2GX+SUODzGYPuJd1mN2xuIVlL6x02PsUpp7BpkrzYR5/+WjHhe7zC9xeIjB9BHvnvKwW/36AbBSAmob7FryhCLTcqpTrD7KL9llfonDRAymj3jF9Dd9iRchIBcEwlKgyv5Y0isPzZ750RAEu8wvSbiIwfQR77LTSESzNKhtn86U/NsPMCu4t7bLjl2R2KN5pnaZX5KwEYPpI17uj8tTsm2mae1zeu3DuqXPVZxt19MjDUuP6mm/yy9J2IiB9BHvyunBra9CMBoZkPgAx75Lj0RpJe426VHp4Xf5JQkXMZA+4uUpbdxH1c0w7xsi49jnNS/I8ytFKmXxRy6i3+WXJEzEQPqIV0hTH+alZTBtAvRtvag1KZRFvQt6QX8UnPa7/JKEhxhIH/Hufti4tl4H7J9y3w+1ZKhpFJCx5vwmexg/6tnyy/yShIcYTB/xbieiDJ67ooaO314izROMGoL50tq/cablUdbDL/NLEh5iMH3Eu9IjZ85ZdF8Lv30XIh1sjl16aGtNJ9f9p/dM/8ovSXiIwfQRL9+mLa2FGQqyAjkuaLwq4NZHKXMXII+y036ZX5LwEIPpI9495NUlIiqQkAhoNdvndE+gZVZRn4NfNSL6ZX5Jw0MMpo94V3sMncrfDIQydu1B6+tx6QI4WknT7OP6PdO/DBcNDzGYPuLdHXEutbbr6WxzAVn/tgPs2+LX9zK4VG/8B+f0r/yShokYTB/xrscFJZnuKpo6FiB2gbq4gaxFPOf+F6NH2Wm/zC9puIjB9BHv+gFmXTjzviPWNPYdUfBLfezyupPVLNJ7+QOmf9mIGjZiMH3EO2d8UskdDZrXBFSWgqVWoOeiY6pO1DdMS7rLL2nYiIH0Ee/K6cq5+/qaANYEqrLL6bwQpE3Exqha3zxP/xvpn5VHuIiB9BHvTuk2aexbGEjijbSpg839MSf31QgT6psOl38j/bPwCBMxkD7i3SndWxnsBbIOBhImaNgINsySlyCnR2GPfyP9K7+k4SEG0ke881tsZl2JIfn8p/DosK+FDEvX6IvZBr6ZgfBvpH/mlzQ8xGD6iP/H3rnkWJbjynZEBESJ3+HoO/8hPCnvE1DROVBne4uBSq/jFp2MilVySmYkn5iWLP2sRYT23zLmXvcxzXPA/jCT6z7C+zdv0/8w/Su/ZOEhBtNXfHvH85RG8tOkZQZENsB5LRictEguyB/tJfqH6V/5JQsPMZi+4uNugDmzZQIkO+W0+z6xk8Oo2JWXO360Yfwfpn/llyw8xGD6io9z8hxzxgIz45mTpwtMz5xe4izYOub6TSPiP0z/yi9ZeIjB9BUfnz2ozG4CXPjsrm0J6qk9uvoutG3mlb6ZgfAP078MFwsPMZi+4lt2uppMLxVsVyCw+d53xDYQSuqtGRanj+Z6/MP0r/yShYkYTF/xcU5ew449g5v0fUccBq2TQa29ryLSdf3Bu8cvF9HCRQymr/j27pFdjKUeiBdQO/uYz0v1oiYqtnDMb3oR/2H6l41oYSMG01d87NvKiqLtdAHks8aF9h3RCUaVNhpPGh+tcRF8yy9Z2IiB9BXfLBcu1BwnYNddemRzqMMrzF6mdFs++vdI/6w8wkUMpK/49pI3lVJODKO3AjR30WG5ZFjjzMhTnbXY50j/Kjw8TMRA+opvhUey5soCTJX2BTH7LqargDTzDbTP1b5H+ld+ycNDDKSv+HZK4y4zqkyYp+agoRmauIHVmbwn19Lq50j/zC95eIjB9BXf9sflYqsmhI5znGM6QZUisHLPg6znuj7KeuBjfsnDQwymr/h2QVzkfWycN9sCVMsuPcgbrDq0dLSW+x8w/Su/5OEhBtNXfGK6cE9rYQN1USBZm+nSJ6CkJd1x9vRRdhof80seHmIwfcUnptXGPqZ1QG80gUod0HJGwCmrZddc1h/U07/ySx4eYjB9xSemveaU5hAotTNQKwyONkCRrLr2jfpHmTx8zC95eIjB9BXfdm1527XH6UJMvuvpZgVaoQYpIe4yu1bsH81AwMf8koeJGExf8a0XUbmMmhZIQdy1R0cwLgKMqJ5STqV91DGOj/klDxcxmL7iW48LkaRmm2lt+7A+Q02989rHdiZUk5LG98b4r/wSp7ARg+krvs0zFalNswBmcSBqE1rTAss14SLpMr+ZOy35Kb/EKWzEQPqKT0g3LKkX67DGyS8VETCZHVgr81nyKfY90j8qD07hIgbSV3zsRKxYMSvMujLQ1H1K49rVdF6+hEaq6aOXvPyUX+IUJmIgfcW3BpfW2qpWwfoioMYNmjeFNutMSLhm+qhhPD/llziFhxhIX/Gtv0ULWWOF1du5FU4Fw5QhLeZZZfTMH/W35Lf8EqfwEIPpK769TRtW3/dAmHh6a3PLUPsGG1fqjLnqmt9XHr/yS5zCQwymr/gWnfaUc0kFqk4HkpzBqKb9rdfKGXPSP2D6R36JU3iIwfQV33KmJucZev81+GkHkH1D9MEddBWTiY6aP8rk5bf8EqfwEIPpK74x7W2SV4ZhxYCMOuxrou3ymqa5D3L8ZtfWP0z/yC9xCg8xmL7iW3Z6lx4ytMIupwWozwI+eYI4tta4j5y+f5z+lV9iDA8xmL7iY9bDXdOYsGbZTJ/Ah5OebS5V68B19mB8z/SP/BJjmIjB9BXf3j2KdSv7UpjH2TG+0plA3ehsC6iuc2L7qm8rv+WXGMNFDKav+FZ7EK+yusOuOs6OcVtQEw7ovFqTJDzyR9np/JhfwrARg+krPjFtPNIa6qC5ll17FIKGxc+ez9G5jjTHR55LecsvYdiIgfQV35xxZmoZDWaxdjYT7WO6ZwbuRD3nufpXa1zKW34Jw0UMpK/42InYnDs7bLRxVx4pg5WzubbOxk1K0a+mTpe3/BKGiRhIX/FtkDo1QZVdTNtZxpzSBF+UYV8cC7FNV/6oaau85ZcwPMRA+opvSC+elc64aTxbPqUtcFkNVjGuPMroX80yLY/5JQwPMZi+4lvPVpoyU6swVRaQDoWmLmB5MVnpu6b+A6Z/5ZcwPMRg+opvfgsn64l3DZ2FgCYrWEsVJI+6K1lN+tVOxPKYX8rhIQbTV3x7m24LkUuGvNzOhN7zjmcTprfUZvU8v8p6lMf8Ug4PMZi+4hvTsxdbg2CO07WVdwHibAhezaRb77N8/+rxM7+Uw0MMpq/4lsnrPprvO6Ivr/ui2Pen4yZWw7ErD+t5fTR2ujzml3J4iMH0FR/7AWqS3Ax82L4jlobQ0q6n68or26o27KN+gPKYX8phIgbTV3ybk4dnhQsSsK8OtKaD9V17HCex1TyMib9n+peLmMNFDKav+FZPZy2GFfcdcZxzWnhXIckAGwp3a7PJHzD9y0bMYSMG01d8y5lOT8ZDD8Rj19Pu0GTXHsOstTIri39kI9JbfimHjRhIX/FxlDpXYc6QD8hEg6D5FMh1tGU15bo+OqbpLb+Uw0UMpK/4dkM07yv3BAP3NZF0Injhk6FGMcvJk3706kFv+aUcJmIgfcU3Y7z03svKgHOUXXi0DOZjQFpYFtI+wvGjx2l6yy+V8BAD6Su+pUxz6aURQsoygdq+JFbUk/rwXOZomtNHHiI95pdKeIjB9BXfiumySusyYORzTK/s4J47zKQtpcLY6/f3w5/5pRIeYjB9xTcPEb1bbvucRkagmQt4nhk264Mzdl7zo90A9JhfKuEhBtNXfGza2hdCqR3KrjaAugg4zn1i86xovmvs+lEfIj3ml0p4iMH0Fd92A5ynaccE1Xyf0/XMyavZwJk0yxJPX43opcf8UgkPMZi+4psvbrWPel6j/WSnszsYKkGvjtRNbKWPstP0mF8q4SEG01d8rD26L+kL2n8VBxntO+KagGUsz2Z9yB/U07/ySyVMxGD6io8zxfQ4hwgln47xMRj2CV1g5kWkoyC3j+Yv0WN+qYSLGExf8Y3pOnS2NUCpjpMz3aX0nLgLEFMcwqnLR7Mf6TG/VMJGDKav+DijN9supxWwJzrnNELNdB4/WG22mvyrzUT8ll+isBED6Su+RfIWozDaBjktIMYGrezSw1l7x4Eo+pHlwm/5JQoXMZC+4lvYo5mmkgfU2jqQdobGMiFzlly7dPaPXqf5Lb9EYSIG0ld8M8YXj9WxgyU+E2vMwalXMEt5rTwt80cPefyWX6LwEAPpK77dD/vMkx0hl7ILD7O+y+jsoGWkIaPW0j56x+PH/BKFhxhMX/Exv4R5lWH7XF64mT5Zj7qvi93zHC66UD96x+PH/BKFhxhMX/FtTp626X0IjL4SUD+t4pUNUISEsBEzfs/0r/wShYcYTF/xbXete+ucJlQ/fS22FhjzRjwtbW0WnV/tBuDH/BKFhxhMX/Gtniad0wRh7ksh0ESHmijBGqKlOzWWj1pc+DG/ROEhBtNXfOtxqW2MJhl8IZ8d4wKtYz5DTWfa/2GpH2Xy+DG/ROEhBtNXfPMQR21yeg/raROnpgvaiVKre5aW9j9f7WPmx/wSh4kYTF/xzXEZNGoa62y8OLtr+xknpgyeOWktta300RIXfswvcbiIwfQV34zxkZd1RijtnNNln9gnXAppJDafLSl97yL+zC9x2IjB9BXf3vJGWdOwALcxgfKZk9dsQqumo5/36vHRHVHe8kscNmIgfcXHkWKpkdWzwWXRviIeU1xFYd/MPGNNq9hHpYe85Zc4XMRA+oqPKdOePWWDSbvoIGrjDDJt+6je52OfZ8f4R2EPecsvcZiIgfQV3x6nW+aMsktoMjtIt5M3zWB9Jq9uk9dHzQDyll/i8BAD6Su+vXlMyXl2BJ2+gBadwmNkyHUf03nuX/jRri15zC9xeIjB9BXfJj/2wV6IoVHVM39JoCEaLNkXxIzdavvobVoe80scHmIwfcW3GQgJc0ozQc71nNN9bKYHwsBZHbV36X9wTv/KL3F4iMH0Fd988SJVeylQ2U5vbZ9gdeaTZBo6UKzmj3xxecwvSXiIwfQV3zJ5s1E/Fcf+GT83yWcf8xTfRXWjUk8fon3kt8hjfknCQwymr/jmt+CcbIWhKO7TedrGOSsCCbvImrnOP2D6l+Ei4SEG01d8YnpqIUo5A5Jsklu3szquwmgkfUoeif+gnv6VX5IwEYPpKz7ujyvVFyNILwJUu0NtRcFzLdTJa/4Dx+VnfknCRQymr/i2Pw5HHXkuIBy6z2nZOB8XkUtm5YyNv9riIo/5JQkbMZi+4lvYw0qlYvuIHv1Mmz5veZwKcOq9zFmn0Uc7L/QtvyRhIwbSV3yzEZcuJ5ywBPcxLV7BxiBwldo7Y+b5kTOub/klCRcxkL7i2yT1akqWBmjztI/qvMDQDQplVJJUdXw0BUHf8ksSJmIgfcXHSN5pqE0dRrIzdHp/aodrUhdNyHUfk58j/Su/JOEhBtJXfEPacEgThtlxg9xaBi91Qa7arJ5oU/po8KM+5pc0PMRg+opvbx4LFWtRwLPhkyYXcJQOuak6WfNVP3qb1sf8koaHGExf8XEvUdYzMh1WbwMIpUDLWUGL0Om7LZ0+6tnSx/yShocYTF/xbU5enc3dC6ieRw8W2eX02oe1DWpCeaavdiLqY35Jw0MMpq/4ll9qDVEmwjw4kxJDzVqA11jVyUv6ajeAPuaXNDzEYPqKj/NMJ5Kxb6abb6Yzgeex74iTdeYudeFHsx/1Mb+k4SEG01d8Y1qoyJIKKZ+sR5sLjIRAG4lh59n9D5j+lV/SMBGD6Su+5Zf2MT1wNBhkCEQ0wNu+Iyb37Eu4Sv3+efpnfknDRQymr/jW46J9zUwKozcDqpWg1VxAsI/cNu2c/+At75eNqGEjBtNXfHufLnOt3CbYOr2I0hHqbAXSPqDTaGMO/6hvy97ySxo2YiB9xbeW8TQn0z6m3WY6ox8bVOQMzfNJ6k0t/tHztL3llyxcxED6im/V9OBUeFSY5LuannOepbUCuXtj1pWsf1RN21t+ycJEDKSv+GYioq86Ou1yY1Ug97UviN5A26Tmo7bBHy28sLf8koWHGEhf8S2/tCvmrjlB6uawK5AGbUiBoUq+5ki1f19L/8wvWXiIwfQV3yqPvmvp5PuvQbQArfM2LbOAFG4+sxMN/p7pX/klCw8xmL7i2zmdZkJ1gd6nAWUe0OpE6E3qUE6Yy0fvePaYX7LwEIPpKz4xbdxKb8ow1mkH4HTKaTYYPUtapXlJH/Uh2mN+ycJDDKav+PaQJ6iFdwHNmjfTOXdoSAWW86460FL2j2bV2GN+ycJDDKav+MT0QlpLikNn2XfEvBRcq0KmiVI9Sxkf9bjYY37JwkMMpq/4Vk/3PNrMCwbpArJq4DwYtFBtikppfP+U9zO/ZGEiBtNXfMtOd14k7lBZG5DzrqelVch51d4Wdf0qZ2qP+SUPFzGYvuLbYA/mwioNUpoVaGkCH9JB00KkWTzrH9Qev2xEDxsxmL7i2xqXoda0F2it4a49zj7mwQnUl/TMvY7xUd+Wv+WXPGzEQPqKbyPF2khda4eSNQNJQXCiuisR76KDu5aPjml/yy95uIiB9BUfVyJ2nHMxpLbOFITJm+YqsHz1xKOuRB+5iP6WX/IwEQPpKz5OyUOmmQRqpl146OzQCk7gqq5sMjR/j/Sv/JKHhxhIX/EJ6eYspeQEsxYC4rGrai0CXHrR01/bvpqj7o/5JQ8PMZi+4uNcj30OT64bYir7mG4NfKkBZ9yUTxXMH71N+2N+ycNDDKav+Jb1oGk1c4asY57VtQitM4Mny6KaM68/YPpXfsnDQwymr/jWDtDMU/mvpQUFyOvJL40BabBUW1OpfpT18Mf8koeHGExf8a32UKdKnmDMM8908NzndCtgQtZnr13KR5k8f8svSQoPMZi+4tsdsRXhmv+v9RAo7U82LAEPzLmMzXv7qLnW3/JLksJDDKav+JbJK1zE1wR0P+8eNs7u2l1Z52K8L4i1+/eGy6/8kqQwEYPpK74xnVprxA1EzhAE5QXWSwbJeeaVuXf/aPajv+WXJIWLGExf8a0XsWi1ugiakgGtpVCXnhVFxNq4TyvfZz1+5ZckhY0YTF/xLb/UZs82FfpY68zJU7DSKnAaapO9Fv3GRtT0lF+SFDZiIH3Fx2O6FBN1SJzOYvHUoe46GoayEffKzN+U0/+L9M/KI1zEQPqKbx0uJeexOsMUaUB1LPCcBmySe8WqjeY3L3n/i/TPwiNMxED6is9LXJpUg8V1XxDTmZJXpEDGc230s4rrm5Fi/4v0j/ySpPAQA+krPkbyKpV9EoO0nk8tLVBdM/R5NrugNW/f+OL/i/Sv/JKk8BCD6Su+zZy2TDhMz+aWDmTcwOvKwMtb632lnL9ZxvwP0z/yS4LhIQbTV3x7m+ZVsucMydKZkzcQDKeAZMtzV9O56B+c0z/yS4LhIQbTV3zLehAZecuQ+xr7nHYG63UzXa200Qj7R3s+/2H6R35JMDzEYPqKb7sBqowkJjC773qaZ4XGi4HFe6c+W1r2PdO/8ksYHmIwfcW3erq2jr11yIMYqI8BNv2svxBq2VXmH/gtP/NLGB5iMH3FN6a7CpMYtJHaYZrBhy9oSwYlEer4TXb6H6Z/5ZcwTMRg+opPTDOVgqkSjMYniZcTmM4Fqa8yZPRa5Zusxz9M/3IRMVzEYPqKb0wbduRi4G3NU093MBSENaWqF/OR/4DpXzYiho0YTF/xrRex0mqrTBhd1v/lTJvagiopTx+jtY9mqSu+5ZcwbMRA+opvzniq3roVmFMEaNQBtbQBdHYiGqVB7Zs1Lv+L9M/KI1zEQPqKb45Lm6XXTfNcuQOJ7GpaeoIhy7ANO+2InyP9q/DIYSIG0ld8G9A7eq+rGWjyM0i91Y10XZCF8vDmaaSPHj3wLb+Uw0MMpK/4hPQs7MWnAlpXoLPIxXFMyLPPSSsxfhWcxsf8Ug4PMZi+4lsmL5eeVt2Vx+y7hObaoTFWoIqadWGt/fvK42d+KYeHGExf8XF1rY0yJ4LuCgSoeILKy2DYvhr68kbto+g0PuaXcniIwfQV32oPX5wanZG8zvt0FoI6GsJIktak4VX/4Jz+lV/K4SEG01d8PKel9GIJ0tBde3gXaGvfExdvnhq3zOOjri18zC/l8BCD6Su+ZfJcmixbkMqis48ZwYoaJNPJVtNo/ftnj5/5pRweYjB9xcfag1PBoTBY9jndRcHW6mBzJCpZS7OP+gHwMb+Uw0QMpq/4tru2loYZGZq6HV98fxrDoa5csCbqtC9wnzP9y0XM4SIG01d8Y3oNoar6/++IlAu4YN/1NKdUeDT/aB/zP0z/shFL2IjB9BXfag9LfY5dStd1xiBkdHDf5XXHuhbOOax81A+Q3/JLJWzEQPqKb8c0LZ0pb5DxjDO1sxmArQNx32W2U60fjX78X6R/VR4lXMRA+opvp3QmzsMnsOpG2nGdzbUVfPmw3md3/2bq9P8i/bPwCBMxkL7i20Peyr0NnFC6HxORGKqdx2lE1bW6d/xosEd+yy+V8BAD6Su+9SFOnNbIYfjZS9TPztoqCqSCqexTWj5aXPu/SP/ML5XwEIPpKz7OX+qrliUwh+C+H9KEWkqDbFhR69JB+D3Tv/JLJTzEYPqKj0w3amgC3Mo+nWcVqDQc2PYhTanWTB+94+XH/FIJDzGYvuJbh0u3yjgq2DQ9OdMMddhJnGIvhkrOHzVt5cf8UgkPMZi+4uOIXk6lnsF43WWT7BlM9rdJsRTpUhN//zb9M79UwkMMpq/4NgNhjuwyB9Tc53nJK+DZK7Q8x/69hEm/f8n7mV+i8BCD6Su+tSI2Wl2lw9xVCFCZCLXvTwl5pTWcLP3BHfFXfonCRAymr/j2PN1QSxoZGG0BrbLPaduH9RgqZaz9k9++f57+mV+icBGD6Su+9SK65Wr9DJrGfTPUoeBp0z04cWtlNvGP5i/lx/wShY0YTF/xbf5SwlWkKeAYHSg5QUs9wVKtM/HsOD969yhv+SUKGzGQvuLb/riMi6ohDD3745oP2MWIH66tF6PWvnr2KG/5JQoXMZC+4hPSzcqZsbRraD+vHgMdapO1D+20C+rTiTg/csbLW36JwkQMpK/4VnjMlNZIBrM23oUHVfDZO6TerGMZg/P3p/Sv/BKFhxhIX/HNFx+VsKwFLGdKXuMGu9qoYC0j8uiC/NG+i/KYX6LwEIPpKz72i3thng6Z9q2QqBjU4SdmKlNsNNXx0dt0ecwvUXiIwfQV35gmU9RRoDXc1bR2Bhu5gXjpLZ9imj7qrS2P+SUODzGYvuJbfqlynWwDhAoCTVdwqg7Cg2TIrJ2+L6d/5pc4PMRg+opv5zSmTmXXHuxln9OSEMza/lsRtV2NjCn1o0bE8phf4vAQg+krvu35ZO7dq0Cz2oC8KFilCSJz5oH7pmh/cE7/Mlw4PMRg+opvOVOyxokQGlsG6r1CXZOgSWFa2Yj0D+rpX/klDhMxmL7iYy9iyamkAQX1tNemBM5cd1Ft/eSq+8KPZoqVx/wSh4sYTF/xzUWUgs1GhmSnF5HLAJdeoPX9P1ZP0+ZX+aXymF/isBGD6Su+3REt5bxMIPtkoJkqtFp2AVIG15TX8v4R0/SWX+KwEQPpK77FTNfqXHCfywvxzF+aUFEMkoivpbrKV1dEessvcbiIgfQVn5BONrDpPqCLs2yki+y7ojdIVVOqZI5fddfSW36Jw0QMpK/4hPTQ5YXQYOGJ5BkZmE8CJsGMIzt/9ThNb/klCQ8xkL7i25uHtEaznte7/9bVTgUvWWFx97mEm+JHe4noMb8k4SEG01d8HGbavOwjGnqyfUxvqMFHEnCjvpaNzPOj/BI95pckPMRg+opvHuL+48lIZ9I0daA+ERxxQd9IM6nmxB/5LfSYX5LwEIPpK77NQKi7YM2rAidMQJjnmYGQwJq3MqWmmT+a60GP+SUJDzGYvuLbOU1SXRlh19Tn1WOD7Vg7pFFtzoXT/aOdiPSYX5LwEIPpK7695PWBTJtpHrPuO+LQM/sxQT3tiShDWf+gnv5luEh4iMH0Fd9aEcfsKzNBKpk20ylDI9qIYy1b157bR7Nq6DG/JGEiBtNXfJuT109EKSdQrgg0tJ13jw6F95mdGHX2j/JL9JhfknARg+krvtUeWQwXdcBzPSRfBq10gzU26p54FfqDevqXjShhIwbTV3w7p02xoCuoEJ+dFwVqLgV0iJHlufn+yEbkt/ySho0YSF/xrR3ASLuLQ9mVBhBJ3lfE2XZ1rXOkKaPkjyJ5/JZf0nARA+krvlUeyKO2uWAR1V15sIDtYxuwT091zJK+mr/Eb/klDRMxkL7iW8q0nF2IIlCL7VO6pbULDxlQkbU3dCvto2Ka3/JLGh5iIH3FNw9xactTGHCS7VN6GlRd7QSnczPZf/j60fwlfswvaXiIwfQVXyuP1o0EUuIBtA9ncM0VkApnZz2Rj++Z/pVf0vAQg+krvg3oxcGcmEFqq/8/62F1wpRc+uBcZXy0P44f80saHmIwfcW3+UvNRvW+QPU0bZEmcBoKjNnXrM2Kf/+O9zO/pOEhBtNXfKunkVwt8y6lxwI66TzLTc8QJhFKYyF+/+rxM7+k4SEG01d8e5xu3HVgB//PF5eyoNbi0MfcgCdq3v6g9vhpuISHGExf8XHudJ6cZEJRTkBdBUxqhuTLcs840/iou5Yf80sWJmIwfcUnpmeitOtpA0v7ZkisCObnLW8VzjSHzP5RLyI/5pcsXMRg+opvd8TVZjkhvJF7AxrSwNNEQJqCfdce0z/KTvNjfsnCRgymr/g2f0nLLp/P3Omz7JPq2R+XE0FuU3PqNsdXvYjyll+ysBED6Ss+rvmshYtWWJo30oUO0msB4Zw4h9daPyqn5S2/ZOEiBtJXfBxW0xMLEwwsciJ5Ber0BKPi6rWNkf17pH8WHmEiBtJXfDQRtTXNE8Y6jx6pKTRDgYRZcW3OU56fI/0rv2ThIQbSV3ybz1tTLZQKpJkUqDcDp96hquRlqF7HR36LPOaXLDzEYPqKb721lvvcBQd01F1MN0Rw7g6zNGuNRq79I19cHvNLFh5iMH3FtzcPtowqA5LuuyHtIvpY4idEzTlpZ51fzfWQx/yShYcYTF/xLWeqDU1t7cth7YfpDFY202XUiR3dpn3kt8hjfsnDQwymr/hWT89SM6KBtF2AkPcJXl2Ad0HSuKVZv5pnKo/5JQ8PMZi+4lvtMZcjlQK8uJ4dLqeBSzKkwct3eZ1L+miuhzzmlzw8xGD6im8zEETlzPYAX3wWXuCAdrbYKo7C00VG+qhvSx7zSx4mYjB9xbesh2UZuRB4VgfCweC0b4sJMw3N3PwPnqd/5pc8XMRg+opvOdOFwpUn9N4NqNuAKrVC1to5q0jSP6g9ftmIHjZiMH3Ft5xpHyPPRUBzTaAsHZpphsETddZKvX/kjOtbfsnDRgykr/jW4rLKIM0OqmWd0Y8Ibc4ORSYxWsc+PmoZ17f8koeLGEhf8S2/hIUHrVM+rxPJmww17bui6Rl9pGv0/NFLnr7llzxMxED6im+ndLW8yVUYM9Fprm3QZF8QR1nidaxS7KPgtL7llzw8xED6im9vHp0m5YwwfO5TuksCH+KAybtWt6L+0f1Q3/JLmsJDDKav+Pbmwav2fQeExYfpLAy2UICWjdUo77rko35xfcsvaQoPMZi+4uM7XvdZ8gRfp5qeeexquu6SGrP3Dfb+0f8H5/SP/JKm8BCD6Su+ZT3aIK7rLPasCyixgp2GF9VZhleds3yUydO3/JKm8BCD6Su+7a4dklY3girtv9pjQGt9f7Lqq7duvX7/kPcrv6QpPMRg+opvWQ8aaRJnaDzPri0s4GXkfU7r0m6K1T/ataVv+SVN4SEG01d8m5NX0hzOfZN85k6n5uAZO5BLSpk6rvVR35a+5Zc0hYkYTF/xbXctu7XUDbCcjRe0GNq+NEKvklNfutD+4I74w0XUFC5iMH3Ft3Oa1XttuKvofHKmxmBzf0EerLWuUcof1B4/bERNYSMG01d8HIOAs3NxQOy74qCSYZNcoXXOPbEmnx8t27Kn/NL+FwikA+n/L749T5dFOXuBKmVfEb3tYxqtnFkII1tRyvMjy8We8kuK4SIG0ld8m4JQs8vgBqXUBrQEwSsP8Nlr31yv+tU0U3vKLymGiRhIX/Etktfzrpg7QadNM6kuqDwFSGiNhqsTf/ToYU/5JcXwEAPpK77NQGjWi+cFpavtU5oIaikDNNU0StbZjD5H+md+CcNDDKav+PbmkXKWJgq9rH1Mr35iHstgta4kJbPyRzOn7TG/hOEhBtNXfOvZ0im1D4Ss/TRunS7btDIw1pzzSrnR928eP/NLGB5iMH3Ft3aA0tNqSyFn3LUH7XO6UUaQhTZKP5m8j9oB7DG/hOEhBtNXfGK6SnabquC2b4c0ewWr+0ua1HyNxat+NAPBHvNLGB5iMH3Ft+UA1oZqMsC06lmMWDbdNKEtcnOZOtZH80ztMb+E4SEG01d8y3qgae1rwfIzJ4+Hg6WZYWrN5quO0T/KTttjfgnDRAymr/jYXlvMVAissQJpE/BOGYonGvvvv0hL3zP9y0XM4SIG01d8e59ONsbwAUZ4ljLPtj8NgeSzDEknQf1Rfske80s5bMRg+opvTHff1J5MHifctUea+8ROtOvpxdpY9gXyozuiv+WXctiIgfQV31pccOzKY3XouE9o4ryg0Riw+ugobSnxR+W0v+WXcriIgfQV31Kmk0ptXaHlPE7HOEOt2SGNZN4lzf7V67S/5ZdymIiB9BXfInkZvWJGyK2WXUzjhDYZYRccJUstvX7VMO5v+aUcHmIgfcXHWaY1FS12Co8OZL5r6aQF3LtbZdSmHwWn/TG/lMNDDKav+BYzTTXZFAQ9G5mJZIHPzTQW0T6MZ+eP+hD9Mb+Uw0MMpq/4Vnr4sJo7wiLFMwNBwKzSZpqX9uyltD9g+ld+KYeHGExf8e2cbpPWMViSlXLyS7Tvimd/nAzSta+N/NWuLX/ML+XwEIPpK74xzc4+eYBqbrueHg7eaodiHbmWrDw+2kvkj/mlEh5iMH3Ft/xS71hzHTCWK1AjhTqXA/JKm6g6qH6UX/LH/FIJDzGYvuLbTsR9FxxdKmRr5ykvC7inCdJnm6fzVuZHfVv+mF8qYSIG01d83POZOFFS6OQEu5weUHPb5zRZRhGeKX+U9fDH/FIJFzGYvuJb1gPTqH0kaGcrAI1CYIwdsuzTe9XUln3Ut+WP+aUSNmIwfcU3pmlKkmyQsP13RzRoqzAMQjPkIvZRL6Klt/xSCRsxkL7i27NH7UvT1H0nbLxLj5LAtSiYe8+rlOr+jY34v0j/rDzCRQykr/hWTZMXxZqBT9HxXydi1TyhLmdEp4Ltm/zS/yL9s/AIEzGQvuLbKW2p56YTpmHZhYemXUyPCY6SSscN+kcLxv8X6V/5pRIeYiB9xbd9F11LrW4w5fS30OhQ9x8YavNddPRMpXzjt/wv0j/zSyU8xGD6im9MO0lv4/RsnX7xcmaKuSCshWPi5nrNb3zxf5j+lV+i8BCD6Su+lR7DuywkWNVPfqmNXUhTgz4mi+96RNs3M8X+YfpXfonCQwymr/jW4cL7Jph6hzHyviG2LLD/maBloSuuXOz7R4+f+SUKDzGYvuLbXA/R3BUVyqodSHIGOxPzStswt2TZ5ZsZCP8w/Su/ROEhBtNXfOtxGWWk1AzcWYDGaPt6uL9YN6bmrPZRdvofpn8ZLhQeYjB9xSem174gGgmBzGJAPBV2ObIg22lCTImR/qD2+JVfojARg+krvvniUzqSTmhdC1DFXU9bz5B7ZmZVzPa94/Izv0ThIgbTV3yrp3vpdeGuPVKrZ9FFglosgZO0Vko64x+/Z/qXjUhhIwbTV3x7nx7afFqGtPhsrO0d/L/5S5kKztXKso+Yxrf8EoWNGEhf8XkMgv8Xne5nnKmLQHVz4A369F7YMn+O9M/KI1zEQPqKj/OX1GkOApaxq+lcNtI5G8xWNk/WZ/ePnHF8yy9xmIiB9BXfHj1GG7arDxjKBpRkFx4jO2TRyoXrPqw/epzGt/wSh4cYSF/xrbfWlbvXBhtf2vfDlcFLzjCq7jL2LBiX72vpn/klDg8xmL7i26waUS6+Sc5nYA3R2eZS5wBsy1rlfWTPb/oQ/2H6V36Jw0MMpq/4xLSaj9XcgOn0IZaxoHZ3WEKtLzQs9n01/TO/xOEhBtNXfNvzWbUMXruInn78llzBxDbTPpkKkvP6Zh3zP0z/yi9xeIjB9BXfHvKaWuKiQAMH0FnkYksLtF5oDnQz/oN6+ld+icNDDKav+MY0o5LWBD31tc9pFnBcDnmyUR3Ssn4zf+kfpn8ZLhweYjB9xVembZQ1oOnY9fRMfNJ5CDN3k7wPa9PvDZef+SUOEzGYvuJjx/hU7WUCprOPWaRB2yyDOA88K8ctfdTjgo/5JQ4XMZi+4lsmj5Waet9lh55ZNbLP6dMZ0HotoroS149m1eBjfknCRgymr/jmuVjxQTXD2v+174jG5y0v7W89k9palT6qPfJbfknCRgykr/g6Usx7GhU2Pmkj7RUaHctldVYpAz1/FJ3Ob/klCRcxkL7iE9JkowqxQyHU0+GSwKQqLGmVV0GVr7oB8lt+ScJEDKSv+JZfamlhLydlOidQIgLvmkF7t668nL4Ke+S3/JKEhxhIX/Gtv8WtjLkGkIx9P1xWoFKZICZklGYp6aPe2vyYX5LwEIPpK74d08duGbvUoF1rAGFHsLVr69PLhS7ss3x/TP/ML0l4iMH0Fd8yeU1PJ+IuPcbqQOV02TZfMHMd5tOS1o/epvNjfknCQwymr/jYL+6+KmXgPhdQXwn+W72VkurggVzTR5m8/JhfkvAQg+krPjFdF1UeTaHK8VtQHHzUuc9pcZplzmx/cE7/yi9JeIjB9BXfao/lZbaskCvWXVTPMwMBEzSvSGkkKn/wOP0zv6ThIQbTV3zrrm06R8ZdT3PaTDMyWE0dyiCX3GXfFT+av5Qf80saJmIwfcUnppv16uOMUVc/JuISaEgG6sNFZyPNf8D0LxdRw0UMpq/4ljMtnCf3Adp2UU1zFyDOo0AevusOG8r0B+/Tv2xEDRsxmL7iW9+WzTW6dXDzAZSsghVXWH1amrpQ1je7a6285Zc0bMRA+opv7bVteK4tQ5pnf9w80WnNDZQzMVsdpY/Pkf5ZeYSLGEhf8e2GODp6rRmwGv/fFIRdYO+6uvtCzMzzq8qjvOWXNEzEQPqKb5G8nEwYFWrd5QZ13p/SRECRYly1TP4oOF3e8ksaHmIgfcW3Wroj9TTkHMsbaVoEdaQBk0ouq2TN46ORYuUxv6ThIQbTV3zLL61abBaFwriApEwwzAXWWrklamXr3zP9K7+k4SEG01d8uyCeMAVmB8myq2msDl5KhSK7mEbbUPNHs2rKY37JwkMMpq/45ovraK32DAX1vwbbAtbGvibWoi3hxLU+yi+Vx/yShYcYTF/xLb+UR0Pd9bSnNYE07XO6S4Ply8to2Wx81C9eHvNLFh5iMH3Ftztiw3Zi0tBk7XoaUwXPiWDqzEUOU/5Rfqk85pcsPMRg+opvfVuFp1sh4J7P/CVHqFkWmO5faaSBX81AKI/5JQsTMZi+4uOsGh+DeNfTa51exP+yHsRnOdHwzVNef+CL/8wvWbiIwfQV33ZtmZvX/zaLzwJUim6cKcNsY46ZSkH6g7e8XzaihY0YTF/x7ZzG0jE1ARl1nex0BWu1wcTaRWzkVj46p+ktv2RhIwbSV3wb/bh0WT79tKPs0qMkBMdKINQWl06l5/450j8rj3ARA+krvrmIs5dUF0OpZ6QY76KjWqkgJec0VsE2P3rJo7f8koWJGEhf8e1x2pXWLAtqmWdizS6mzfah3dls+mDHPyg8fuWXPDzEQPqKb0iXXqynDAN3zUFtJDDsGbAsQa+7uPaPZtXQY37Jw0MMpq/4xDRnkTppgNEqQPtuuD/x2kwLe+MhKh9l8ugxv+ThIQbTV3zLL3URki7AZZzSw9LZS0SQzHoePEfj76vpn/klDw8xmL7iI9Md0deun/E/v4UQ2kSDVHhpIkfW7x89fuaXPDzEYPqKb2/TrSRzYuB1erVQGjhmAS37cqiapK8/qD1+5Zc8PMRg+opvL3k2x66fF6zRfdfTSaDt4gNce1aqUqZ9lJ2mx/ySh4cYTF/xrRVxF86aUoPcmYD85JdaQigFayIyVv4oO02P+SUPEzGYvuLbW54RiawCpWsFGum01xaGjIXZshCl+T3Tv1xEDxcxmL7i266t0fdPd0qQJZV9Tg8D67ovitgnCk6h8dFgD3rML3nYiMH0FR/3AzRXLQ2K0pmlngvUzg5ZxZuk6kPbN0zzU37JUtiIgfQVn5AeefbupYCgCNDqA5x8QvJdkehCpPLRMc1P+SVL4SIG0ld8m7/k0zuvBtrb2Ej7KTrSRnoWYkkyJH8U9uCn/JKlMBED6Ss+NtfWsRIvWPUM6OW0oFFZkFqfPEqr2L4vPH7klyyFhxhIX/Gt8PBmVnIDTtjgeIZgM9X9ZfSWUkvlq6wHv+WXLIWHGExf8a3yoNpX030rbOXMnF7nfmgZeGgqk2zgV/vj+C2/ZCk8xGD6im++eMFZWtrVtLABpV1I19UdSh6JDWnXJR9lPfgtv2QpPMRg+opv+SWpi1ruMEQ6UNa0mR4KfYpMaWtk+SiTx2/5JUvhIQbTV3zrF9exq2ZR4Nb2FZF2PV2JHCaSqp+NzPWjWTX8ll+yFB5iMH3Ftzti8p5L6ZALD6A6J1jeJ7bo6Lavjbwvi98z/dNwCQ8xmL7iW+3hq3ZaZztAxl17sENz2uV11tMRsFZLH+3a4rf8kmGYiMH0FR87xsfiXhDc1zERbdceeVchScdaxWi08gd3xF8uIoaLGExf8W1GLxY29AzWzYFSEag9D3BNXdN0HfWjOXn8ll8yDBsxmL7i49zp1TjlBRnTZlpPj0tyBpbWFmJfYh+9e8hbfgnDRgykr/i25lN7bs4FCnM9kz0Q2hpzF9bWlxqZto9sRHnLL2G4iIH0Fd+QRh5cNQPx6XDpaODcG5jmhNhqLvKRiyhv+SUMEzGQvuKbiTg2uSfsYaU2oNZ2Mc370G5JG1aqKvWjlYjyll/C8BAD6Su+ZT3mtM67jGbJupFmB6fWwdIYY1HTSd+f0j/zSxgeYjB9xTe/pS7WMhy6bZLJ8z6hfVTIuS/02r34R36LPOaXMDzEYPqKb2/TxAMtJegt75J67ltiG2WBtl47pekoH/WLy2N+CcNDDKav+Nhb69RFGXxM2+f02fPZ04KzBqOPOndt/ZHfIo/5pRweYjB9xTemd+Hs1RC0pLO79mySE5xQiff9cGhu7aN9F/KYX8rhIQbTV3zbHzfyJloNRBhPv3iHujnah3UZo6SG+au9RPKYX8rhIQbTV3x7ypvUelsCUm0CJcHNNC1YJq1wm2l9NddDHvNLOUzEYPqKb0tc0lhWdj09UiKgUQzqcIO5kEpxS00+mpMnj/mlHC5iMH3F1/0AaTQZ0Hvad0TFBVVL3VWI1JIGtkp/8O7xy0bMYSMG01d82w8whUxygs7IQGgNdhEyQNAIu+36o35UT+tbfimHjRhIX/EJ6Vaat74YsK8z2aNPqL1mcBl5zVEbj49ipvqWX8rhIgbSV3x0EdO0yQSlNd3VdEvgbeV9YUzVSd1K+8gZ17f8Ug4TMZC+4tvjNPYkzOchb+4L4hQGG6nDGrmwpyKdvi88fuWXcniIgfQV32rpkkl0CaDh8cVFoNY6YKJOW7W2VT+aOa2P+aUSHmIwfcW3/pblOM8wU8p0dgNssFtrBsmrN7K+f/ejmKk+5pdKeIjB9BXfPMRdaNTVBJRy39X0cvCxGmTSmlot2r7yEPUxv1TCQwymr/jYL77Z5X05NE96emsVWhkKXimZe/Pu9Xumf+WXSniIwfQV3x7yVitzMEKRbLsAqQL2X5dttTpG8pzaR764PuaXSniIwfQV32aKzdHNPO+KQxiIuIPltYvq7Gc8AqVlH82q0cf8UgkPMZi+4lvtIUNXHgRzjrTviLxxplWhZFHcJban8VHDuD7ml0qYiMH0Fd9mihX3shAh4Tyz1P+bxNQ6YHNLfLoF8KP8kj7ml0q4iMH0Fd9qj0WjV65gq53s9C6lTWkBrl181LovifMP7oi/bMQSNmIwfcW3tzy1gnUs4GYEJKmDZ6yQSvbVE4mWj+Yv2Vt+qYSNGEhf8bHFRayLKuyams+yrbM/rg/IIqumURDnR8/T9pZfonARA+krvrmIvM/hPhGkUgWyJmC+z+u5lk0TQaWPJqnbW36JwkQMpK/4FskjGqL1TMnrvguPLuDzDKtB07Raqmt89JBnb/klCg8xkL7iW39LymsR6kb63A97Ob0AqUATq1aXtpw+yi/ZY36JwkMMpq/4NvnRbJfSzWHqvhVSSgtszgqW2EtLgsbfVx4/80sUHmIwfcW3d7zRyXAsQKsdqApDo5HO6lo2Kbuw7h/N9bDH/BKFhxhMX/EtO83cStEBde2Kg1qa4F0UZuHV2phpzO/f8X7mlyg8xGD6im+++Og8Nr4g82TyTmzahBPUgbbWLqjX+GjFuD3mlyg8xGD6io9z8qbUXhJM7rv2KF6g5s00u0ipG+iV/qD2+GW4UHiIwfQV3+ZOp5G9k0BJuwChRgpm2qAPLK1Tnyx/cEf8lV+iMBGD6Ss+ZvKmCIsDt1N7cFVwzhtsrmQtUbXyB7XHLxeRw0UMpq/4Vnt0VSyC4KgnO40F9tWw7sPa0sZ65GR/8D79y0bksBGD6Su+veU5DWmzAiEikCwBp7PQJc1m1Q25fjRTzN/ySxw2YiB9xcex01pnOdN5a/uvHcCgyj6mUT11HEtwfjR/yd/ySxwuYiB9xeeuLUJzUBy0q2nt0PbBDNJWntzWrkU+2g7gb/klDhMxkL7iW4NLdU0sHUzqPqp5GnjdF8RslWWkJbvI/hzpX/klDg8xkL7iW34p+6CykV4TJ1DTAkY+oNSmIrRKrt8j/TO/xOEhBtNXfMsvVe4+zKA3OxX1XNC6rs30vhuakOb0kS/uj/klDg8xmL7iW+lhu/LoWmEm2xfEif00uOz6w3vjsbFu/gfn9K/8EoeHGExf8W2HSxqLu0wYfRcg+z64zv44guqtdVupEH/kt/hjfonDQwymr/iYnZYu40zzSF6AsHRoSxJw2zUJp167/ME5/Su/JOEhBtNXfJsp1mptbvkYLGf2oxRw2VXImrnuEnv28tWcPH/ML0l4iMH0Fd+6a2mJDWrgzGdWDQmYlQSYmSV1Wn19lF/yx/yShIkYTF/x0XHpzau1U3vQ2bWVoE5fMHhWLFOXf9W35Y/5JQkXMZi+4uPcaVllVAH3KUBs+xOLQXP3llqZTT+aZ+qP+SUJGzGYvuJjPU2mExFO8B8ol/3Jz2HtmZEnFSnfMO3pLb8kYSMG0ld8sxGHp2ZnskfKCWiZQS0twUAl7a3oV9Hp/0X6Z+URLmIgfcW312nJFVHaBnnsU3r1Ajb2l2Feiu6zmj7qrv1fpH8WHmEiBtJXfEJaKhl2Og3jns4Sl31VXPvQRjVOFUlG+iZl+r9I/8ovSXiIgfQV30aKaalVSobRz0ixPB28tA5tmNaudHaofI70z/yShIcYTF/xrRkgDcbCdmbVbKb3EQ1NuO5TGwmXpJbpm+T0P0z/yi9peIjB9BXfLogLaxHJYFMKkKBCzWT729VcWipWvtmJ+A/Tv/JLGh5iMH3Ft/lLmqrILjvcztDp/RG8NYTSXfZRrbWsb+Z6/MP0r/yShocYTF/xjWmzMefaZQe1ClTOnLzVCEZbvXrPQ/P3rx4/80saHmIwfcXHHS48tU2B0ui/fvEFnhVBZhl5ZUTzb/rF/2H6l+Gi4SEG01d8y5kOTsI6YbXWgGYmsNx2eZ06Z7Qy8aM9n/8w/Su/pGEiBtNXfGKaslWbo0CVNIB6XmC4v8yCpc+VfPY/qD1+uYgaLmIwfcU3F5E7o6cCtg7TJzvdOg7oWkdZo3v5AxfxZ35Jw0YMpq/46Llg5ToYivICqmWAWTqz1Icwd2/+0WQPx7f8koaNGEhf8a0dAGktrwjGaSNNZ42LZNuFdamzHF/cvkf6Z+URLmIgfcW3lzx06aVnmGOlfUqf2MewCnlNkTraVr9ZtvW/SP8qPCxMxED6im8PeTW7a8NdPeNGOtNpcJkOMpHGHI2yfGQi4lt+ycJDDKSv+HY/tDnm1H521lYgHXnfFJVBhg4vPsss3xceP/NLFh5iMH3FN6bJx2hMQEPnAZuh2v52Ni2pzmObfzNz+h+mf+WXLDzEYPqKb5m83NasloFF9zndUME2x6DYe5KpWfL3pcfP/JKFhxhMX/Ht0aOVXtfo+3ReDMTnHY+GAZa2Kfd9R8wf+eL4mF+y8BCD6Su+vXrMirUM3aV0G0DEGWpam2nx/Wslr/6RL46P+SULDzGYvuLbDIRlrc0xoPgBm1RgV9f7i1Z1QRXCb+Yv/cP0L8PFwkMMpq/45iEaNte1YA05d0RsZ5QpQz995A1tiP/BHfFXfsnCRAymr/jW48K8at53RDTe5/QwAucxwQkLD6xL5Q/O6V8uooWLGExf8XEnIsrqvUKtuWym82a6pgnLrPIZkZD1o8Ee+Jhf8rARg+krvo1B2D/bBVMHOmBTwrqZng3yEKuddI78Uc94fssvediIgfQVn5D2nDgpI/S+K2nKu/QwF4I+Zs+ViqT10TGd3/JLHi5iIH3Fx2mmhBNXgXHOZmrJoWLZp/Tykvo4w9Q/GlaT3/JLHiZiIH3Ft6at5Hm0ItD9FNPMCVyLg42lZ+7jrPTRo0d+yy95eIiB9BXfkM6mA9VhdTpIjwotpbYP7dUZO5aCH/W35Mf8koeHGExf8a3ykGqajGGze4rpXXTYrAskjVoty5a/P6Z/5pc8PMRg+opv5zTXvo/pChPTCebhmWZ6hqmvs/NTcuOPdrj8w/Sv/JKHhxhMX/Et60EjJ6272PCWgeyMyCtVIY816tBZ01ceYn7ML3l4iMH0Fd92A4yZx0QD1C5AjRi81AR1uLXUZOlXvbX5Mb/k4SEG01d8yy/NOmbBBGPuioNqM2irK0xx9rRaG/2jTsT8ll/yFB5iMH3Ft3Naa23qCGhLgVhp3xHz2TaebRQ0pPwHTP/IL3kKEzGYvuJbJq93bkUG1HkyeSl18OoJOPPoZ4Vc/wNf/Fd+yVO4iMH0FZ+YLtV09oWgwgOozAJGbR/bqCg1eyn8UT9AfssveQobMZi+4tv7NPGuL6bBct/1dB8VbM0KmnSVibNb/mbPp5en/JKnsBED6Su+tdcuXMvKPpfnIKCcBuyjuUGZ68z22L+XPmqvLU/5JU/hIgbSV3xMTvOaqRiMMjoQmf/fKT3EG+9KG6V/j/TPwiNMxED6im8N414TFxuAmhlo7Trac+mQWCWJU+o1fY70j/ySp/AQA+krvvUCzCxyGB7TEWiSgKVcoRmnRLV3xY92uJS3/JKn8BCD6Su+NQOUzvswRkiV2ukXd6jcHaT0yZR8TPlorkd5yy95Cg8xmL7iW29tF/bWM7R9Fdulx74qWp0FVMfEgvuUFPqe6R/5JcfwEIPpK7754uTqZ8HFWvVkPYSgJd2Ip7Wk1NHtq/xSecsvOYaHGExf8W32I2YsayHU6v/tRCy7lJZ9Y+TJJ5PnQn9Qe/zIL+3/wwXTwfT/F9/8Fl+JVSeMyuecPs21orxLETS1jqnY937Lz/wShocYTF/xsR/AKTtVkHbyS4oCtobAaVCk0lBy1++Z/pVfwjARg+krvu2Po1INfQHKPOf02PX03GD37tY9OSf5g3r6l4uI4SIG01d863EZnY0O06tNIBrltGx1aMjJxb3V/NFgj/KYX8KwEYPpK75l8oiljzJhaspnx/iAlixD5pHzch5tfMQ0veWXMGzEQPqKbzZixbl6USiSzjHddjnNk8CVdWSizvKRjUhv+SUMFzGQvuIb0mvlrH2CYE77lD4uYsYKg5UHLhXhjzoR6S2/hGEiBtJXfGvawrVkpA67lnagjguqNz0tibvITrlP+2ikGL3ll3J4iIH0Fd9SpkVHytY20t1OzxZDm0XOmiKbhedA/ihlSo/5pRweYjB9xbc3j5awlJzBytrH9NIOdYkDVuTBImOl74vpn/mlHB5iMH3FJ6Y1DWMfu5Dm0yW+UMGTEsyx6w6c1fr8qA+RHvNLOTzEYPqKb+U0cUPPAxafnYh9f2l5brBr71hXok5/cE7/yi/l8BCD6Su+ZadTL+OE8LzvL7QPbfAlDTTbKal10vj+1eNnfimHhxhMX/HtjmitVDcBU9pM5zl2Pc0DCskQQ7P8VXMtPeaXcniIwfQV3xrGSWaz3kFW3bXHPLHpahNwJhWfzuurvUT0mF/KYSIG01d8q6dloQyf0NMkIM8G3tSAbLYptWJtf3BH/OUi5nARg+krvtXTbFNxECQ5TOsuO1o/ey/mtF165Mblo34Aeswv5bARg+krvtUeTI0lI/SS2j6newUzZei4xARFc/nIRuS3/FIJGzGQvuKb5VIqn6ml0FUXkOQCVpnBuYpNHGnaR2tc+C2/VMJFDKSv+NYxzloaVwVzGruG7hPqGgazrF11kK36B6f0r8KjhIkYSF/xLZLX1iZ3LpCVfRfTpULN+bjjWXB0bNU+Kqb5Lb9UwkMMpK/41rM1taVeF+Ra2v9j72xyLE15JbyVuwFLgI2xl4P52f8SLlR/SF2DfsWEM3KWdJQVnZOufGQZIrD3TccE2fZLmxRDTdZieTTXI1/ml9A9RGf6iJf7Lsw6mgG3IUBx++IBE8yYVtvRI0d933l85pfQPURn+oiXc9ST0KgRJO/5SyMzyDoVQs4aZyuSOz7yxfNlfgndQ3Smj3h3N82jd5YJrcveXcsZal2Ic00LqNRs9Ec7XPJlfgndQ3Smj3g7A8GMQoeiaa5+mgdon2Gn81LrlIPkR3M98mV+Cd1DdKaPePnGZVTCmYBxX3voOi0aFYMqIzXB2Ud4lPXIl/kldA/RmT7iXZ2WPBJLA7NGu5/O67uEgBrSnlzDczzKTufL/BK5iehMH/FyTl4rqJkgBhxAlQR05AmJB3UzjKtgv2f6y0UkdxGd6SPerbzAZhzG6qIxhP1QfEItqwupk/Yo0zCf7Y/Ll/klchvRmT7i5Sz1hh2bwPyzE7G2tDd+ZpBezKxkk/LIRuS7/BK5jehIH/Ey7DHNaA+rqd2AYhpQMa/vqsbVkXBLr1Yi8l1+idxFdKSPeOe4dMQ0RoKkYwL1vjqPwANG7CwWwtD5aNkW3+WXyE1ER/qId4YLWTZSgo60kG6pgPAQ4NGJclotNj4Ke/BdfoncQ3Skj3gXnKaQbb9vmZgqkHYEQQ6gVadiQ2Z99LaWL/NL5B6iM33ES78lzES57XmPq0yTGhjlAoNrbDPsK+pHvjhf5pfIPURn+oh3b2sl5Vrq+jX0EoBMB4jhQjy0EHMKMb6aVcOX+SVyD9GZPuLdDpeIoUzJexOi7RkIGay1Cn3s1bXC0uaju2m+zC9l9xCd6SPe9dM5ENkcoE1174+LYBEnpJHmWKy3bPie6a/8UnYP0Zk+4t178dZyLkgw0t7ziSlCLTPuReMlUYkttR+cEb8Ml+weojN9xLvb6f2KllPeYem+ZyAYqOQKlqtgLjyQftB7fOWXspuIzvQR77IerF26rX568bN3IgrUvjrrOnmOdT4Lob6/nv7ML2V3EZ3pI971HtGscp/QdL+vJd1z8kJZ/fSsfXXX2uIP6vSXjZjdRnSmj3gX9uixzoodMtmq03vbuGXrIL2HGhJbjY+c8XKXX8puIzrSR7xCuofN7ToYRt3R6W4L6TkyYOaSsqQe+6Nrj3KXX8ruIjrSR7zrpjWiJSnQV+sBNHCCxUIwU1OiIFn50Yvxcpdfym4iOtJHvHvgYnWmoBFUVvdBVgx09gChTqIW9/7xR1Pyyl1+KbuH6Egf8a5Km9axV4vL3LNMR6fVRqvCaj5Sqi1RG4/upstlfondQ3Smj3iX9UAUTA1h9c0ERLOBYh5QZotifbTyajdAucwvsXuIzvQR70Y/dsmryVDoGled3hW7JokwtMw5AmULj95slcv8EruH6Ewf8TLrkZgzV7Cay2qnua86TQJ5Bp3Grdb0yG8pl/kldg/RmT7iXZ1uKc2AEdI6E+65HqufHhKg97T+vzsntvd305/5JXYP0Zk+4t0ZMeyrjf0eQEcCaqsLsVgMmDAGTqWSPprrUS7zS+weojN9xLv5Sz0mySPDnosH1LNBjS3BDIKhKY/watdWucwvsZuIzvQR7+ZOx1JyDAhcy+6nB4LEICB5IV1zKmM+euNSLvNL7C6iM33Eu6zHKNi5yqrTuPppbAS1YIHwz9pa6VTeu4if+SV2G9GZPuLl/CXSXBIDxapANe3YtOBe9jkNZ8Ekj2b0yl1+id1GdKSPePdknPJoFuP/bETiAqo5AgayHsoYNTwq03KXXyruIjrSR7y7ySuBUWqD1v9svOh9wV0mBBWrMrmG8GgKgtzll4qbiI70Ee8eA1AZpNJAmsbVfSiBzdkgZCwkI81Vwp8j/ZVfKu4hOtJHvKvSs0qY3CBaSQvpiKtKZ4KyOuy2yjXH8egeTy7zS8U9RGf6iHdj8mqXusCG+Wdz7Q4x1RQFBpVupfWdNX3P9Fd+qbiH6Ewf8e5uOrWQc0xQUQQWyBlqKwaZJ63+epjER9FpucwvFfcQnekj3s1f0kox6QSqq1hTT7x3jSOQ2cgxzF750Z5PucwvFfcQnekj3j1xwdJaJoVWI6/ew2z100yQYqllElt6NQNBLvNLxT1EZ/qIV0wHK9xGw3Uo7IvpmSqIUQaR1XvwqM3k0XsAucwvFfcQnekjXp4RhcpYbQczpsV0jyARt+uSMISOjPL+dvozv1TcRHSmj3jHtE0NNS2cbS9xkVWstY4CbdE0a+5DfnA9/ZlfEncRnekj3r1x0ZBrHhVWkyHrjLg+aosCcYQ0RUuf9IPe48tGFLcRnekjXs4UG92aJeDIezPR6CBNAiSjWtH2a65H9x56l18StxEd6SPeHREz9WoVoc5c94jeAZaKQhYaWONAfLViXO/yS+IuoiN9xLsXLmOWmPdIsXUiXEgvmk04ALZKUTNbofoc6c/Gw01ER/qId4M9Mra8mgzASAzE2EC77eUAtbHtx7bx0eW03uWXxD1ER/qId40Hm5VuuAr0aqgJeUCNE6G3wguoboyPfHG9zC+Je4jO9BHvzod7Mk0fGfrc5riMAqtyG8QgWEyzdnp0N62X+SVxD9GZPuLd3XQJ1WZU0LHnqOcyQEQDrJNhi8HmLPZowbhe5pfEPURn+oh3WY/BXMeCmEddDUhICAvpBqUhBp0j9/T+0uMzvyTuITrTR7wbpJ6rtL0bIGXLex8zg5ZVsUMtVoZSHPaDfvorv6TuITrTR7x7Lx4X0qkblPinn557bW2YUJgilz5xxkezH/Uyv6TuITrTR7x7t4VoGosA9r1rq8/9KDEYJCycSxZNv7j3+MovqZuIzvQR794DDMLYa4KRbNXpzAMs5ghxAT0j15rx0RAEvcwvqbuIzvQR795tSWQNZlDzaEBF9/10yYvp0WpXjKY/YPrLRlS3EZ3pI97V6bQqMQmu3mMqUIoJbMwE0lc3LaFgmW9sxPXPehdgUvcRnekjXu6uTR07Jei9C5DGVae1BrBKMnqgFh/1038x/dl7uI/oTB/xznNJZGXkDqnHticwIRj1BhkH95ImMr3xXP5i+rP3cB/RmT7ipTeOAzFG6EXCjjDhnqpeIckskVMurG9mP/7F9FeGSd1HdKaPeJc0lZhWS20w0p6Ux3uWOocA0mbMqY/B5c3y2r+Y/gwxqRuJDvURL3d9tlo1MpSgfUHNBaSsDqQn6duPabX/4JD4kWL655/foXao/++++8htLxivwNZ0nRJNoZoMwFnHHC1rGD/oqD9iTOvn3Ep0qI94d0WtndOgCeHPc0QJDColQdhPBWZjmvVN3PRvqP87x7R+zr1Eh/qIlzmmBe+el7d6agYqcYLWKKARh7U8Kf8E6v8OMq2fczPRoT7iXU/dO5e4d33Wtio1iYBw35OocxKTNFXeLEf8G+r/dl7Wz7mb6FAf8W7CBzWLaQzIeU+gbpVASypQilWxKVPHm2kIf0P931Gm9XNuJzrUR7yzXsaYpbQIY6Y9tqYXqFwjYJdsM2Va/fYPoP5vP3H9nPuJDvURr6DGNsMfnuXPzs/Ce2aedWipkszAiD+5/fhvQ3H9nBuKDvUR74IfNksiShBCW5WaVqUWtADBWg8NGcd4ZSjGmzDT+td3Q9GZPuJlS80jj8yAvMNMpAkUebXUFnsy027pzcLxv5j+bD7cT3Smj3hnkrdiWlOAGmSHmULeQ/MiUCLMFnl24vdMf/Ue0e1EZ/qId0z3WnoKBVQQ1ymxDNBA6yMJJuk1lvKDOv3fYab1Y+4mOtNHvGO6ak5JFCLupS5xrn46V4KhiDZD7VHePLb9i+mPMNP6OXcTHeoj3uU+RqbUUtvzTPdk9TxBLS6oxVqInKw9mgX5N9RfYabobqJDfcS7sQizRdRaQWnnPmxXakx/7kBaijJWpX6V0IuXYabobqJDfcQ746XPpDMIxFpW+5Fw4R1kQsNRQ0so49F727+h/gozRXcTHeojXkFdEo/BHFelnrgX2u6lcn2CsSXEOOOsr9zEeBlmiu4mOtRHvLukrjn3Qbif2EagsL6rOQXoeWqXOozzL9qPL+clupvoUB/xbjRCmJSYCGJb5ZraKtKSe4WR2qrgSC2PXxwUv8JM0e1Eh/qId1d6M5CIKpQkDCS1g+VIEHodMqYK51+0H19+YnQ/0aE+4uVSW81UNtRkAoQqYBMRemg5zZE01B/kPj7DTMkNRYf6iHeVGie30BlC1QpkNYK0HWvKKjP1ST2+mUi9YL0LMyU3FJ3pI15ORxgUhlRopS6Si2UQTg3mHCNmm5Lbq+4j3YWZkvuJzvQR757cksbZR4BY5+qoFQvIXo5hMQcL1mOm/p7pz97D7URn+oh3dmKaLfNiGnMdQFUMbJ0bYdRB1QIr46spNukuzJTcTXSmj3jHdM8ZwyK5j7T6aVq9hzXZS4zqxNa62vxBnf4MMyV3Ex3qI96FmZKEZC0CytjNx2ygOSJUi9GQCy/ifwD1V5gpuZvoUB/xbrUtxj44GZSwmmlKWvczLoXZ+1BLI1j5RaX+CjMldxMd6iPeLXkJMuhP5APTHrTOFUx6B+OEwTSx5lduYroMMyV3Ex3qI96FmUpriJkh1ZKBSiHQygaJpLe6kG76g3PiZ5gpuZvoUB/xrqeeYihpgthqOijPCRYsANqecxq7tvwqdpouw0zobqJDfcS7LHXtDRMx5LSHjCl3UKMGpXZWUlULP3BePsNM6HaiQ33Euxl6baZWJwGFvZArU9lhpg45EI809vOBV7HTdBlmQvcTHeoj3lXq0BrNloBxZ6nrPih2raCYV7udcsX4i0r9ZSiiG4oO9RHvRviWOoX6BNZpC+oxQCrtbBM3Y4wdn70kx7swE7qh6Ewf8e7yI9KsARfTwfYIPYmgLTRIMWqfOkp+ZpLjXZgJ3U90po94l6TOLLUwwcA9j2l9CzX1sHqRLp0T93f7A/AuzIRuJzrTR7xjmrJwqwZZZ1hMZ169dK0QlEPnnAbXV6NO8S7MhO4mOtNHvLv5qCnLjAQl1LAfBwSofTXVc7BJTSqcftBPf4aZ0N1Eh/qId0nqvn1DTpDbajkolwpai0BnNiSOJdurZ1x4GWZCdxMd6iNenhJba4MCYKMNte3nAR1htR2mFbtKebUSAy/DTORuokN9xLt5H1It7CnUOnaiiTCDYURoI+QukWKPr8JMeBlmIncTHeoj3hkvxQYpRmALZUE9DaSFDi3THI0r6k/aj68wE7mb6FAf8e7yQzmFmAJMXfWZqnXQpAapcB1VMFd+NWodL8NM5G6iQ33Eu4QeNcGhHWbeOzFiIajUEGYtvfWWyrQf3Oh9hpnI7USH+oh3lXpKKHkSCAmtSp0QdOJiPE6sUnpg/UVP/eUnkvuJDvUR73If1kuNuUNKsQONmUFzy5Di6j5sjm78C6i/DEVyQ9GhPuJdpW5YrP6Zx7TaaUo4wUoWwMwl2aQU06vYKd2FmcgNRWf6iJfdh+WEKFALKlArbYeZFIYK71EgKaVX50S6CzOR+4nO9BEvTfKJHHVBbLg6aq0IIjSg1pGEQl/KD5j+7D3cTnSmj3gZ0NNJURvY2DsxyjovWhodVukuKWkYNb16HUB3YabsbqIzfcTL0QhkCfcQm5H/1OkEqrVAKKNgjyXMX/TTn2Gm7G6iQ33Ey9EIKQmHBn330qSrA7HYBUpZLfUYfyJ6P4D6K8yU3U10qI94BbVgqqHHDqMlW91HnOu8aAaN4irgqdU0flGpv8JM2d1Eh/qId4Mha8Q+9qV0ZgXiBbVGmxBm6AlXtQ76g2PiZ5gpu5voUB/xLsy0OupSbB0RZ2z/ZKnNwvqtcJ8ltImSXm0PoMswU3Y30aE+4p2bOCRgwg5pz0egpAPUwp6mt+p0azZ1vHqdSJdhpuxuokN9xLs1czHOQlaAKhEQzg4q68hY2izSU+6Ff3Cj9xlmym4nOtRHvIJ6GtWMgqunzuugONJ+IECL8Z5K51k01lcjfOkyzJTdT3Soj3g5Qy/GhXWCKBn3tNMBMmoEDY3CrKFrfzUYki7DTNkNRYf6iHeVmtZZsNUGA1tfp8XUoM7UoQccq0bi6M9G+Oa7MBO7oehMH/GupZZMxgvn/OfRS9otdV3VujYNYcyZNLy6ps53YSZ2P9GZPuJdnVbtvUbeD8fH6qOVwGwyRLI8qOh+PfCe6a/eg91OdKaPeOm8aMKpEZBi3duLOtSwWusW+qwmM3cc75n+CjOxu4nO9BHvhtgwDay5QRz7jjpOBJWmkPvO6VkbI/+gn/4MM7G7iQ71Ee+Ml1WoZ2wBMtpuPsaCGkWAe6s97zB1+UHz8RlmYncTHeoj3q2Zi3kaGUGN3f55xiWCDKWPSpNaaPKLSv0VZmJ3Ex3qI9611EWkDd5vbfcxEXMFXX00DAlCsVkJ49VgyHwZZmJ3Ex3qI15BjXP0NkKF2UcGCimCTCQIqbI0wqrhVZgpX4aZ2N1Eh/qIdz11ixotz3VQrOugSJX268QGIWrVokExv7LI82WYid1NdKiPeDeZCbsNY4Ve1hmRAnaQkBtYTWIt1hHpVZY6X4aZituJDvUR794nSihVTYF7nEAWBkhsClNLskF7kE38AdRffmJxP9GhPuLdCN9u3LQIcImr/eiS90NyhIQyR8qKPH9x+/FlKBY3FB3qI14+usXYY8nQyhxAkwLIiHk/FSitxRZLeAU134WZihuKzvQR7270RsaALHswwr7WqwbaE4PGwTQySao/YPqz+XA/0Zk+4h3TiefscVfnIPvhSwIVLBAxsTRtQ/urh1x8F2Yqbic600e8u/qIO13aK8yo65RYZTE9MOwHuJUl9irt1X0e34WZiruJzvQR75jOIaY8O4TVQANlXL1HWnVaOnJmtsDzlZvIl2Gm4m6iQ33Eu5uPOiOVKIAS9t7mRFCTVYghimmo2MsPGurPMFNxN9GhPuLdzQejpdU1Q81lP7gVgf3WBVJrMYvGsprqH0D9FWYq7iY61Ee8HGLTKPWeodu03VIvqMdowLH0srTR6qvYKV+GmcTdRIf6iHe5j5hSySNBbbZOhy1W0C4Tam8j9pnaxFePE/kyzCTuJjrUR7w7KHIUIU1QcLXTxDuhN1bNblkit9Fj+0lP/eW8iLuJDvURr6AmU0otEJRF2eqpx+quBRWszryY1nWO/MEt9WeYSdxOdKiPeHdQjJwtm8GYvBeC1rT3YXQY3KzXEpLUX7QfX36iuJ/oUB/xLqGXB4cSO/Qs23spcRVpEwgcmbj0NPKrBwJ8GWYSNxQd6iPeHRRzqYo4QTmVf2boVSxlVeoyS8hj9SavdieWuzCTuKHoTB/xLvgxRefABMy4X3LlBIKxQo5VpkauPb1qqctdmEncT3Smj3i3Zi7XPkKb0CWGxbR2sE4KMiyFECvP8YM6/dl7uJ3oTB/xrqE2DrOMChI5ApWsoKgJZrM5zVbba+E9019hJnE30Zk+4h3Tk1fz0RCMVitNJSymifZKjDF10pjy7I66XIaZ1N1Eh/qId8ZLT8ysBjkjAqkG0FEZQhhp78PIMf6g+fgMM6m7iQ71Ee9mnYZeZUSB3kKBPd8DLHcBNhyitVXLr3Ynlsswk7qb6FAf8W4w5F6AMaxCCXMdE3u3/eZlT7LpkutqP2L+RaX+CjOpu4kO9RHvEnpD+7SMgDkNIJsNqkoDSxw65plafDXvo1yGmdTdRIf6iHfGC/aWS2MYo+8ZettNnOvI2FMPXHSdFZ9Z5OUyzKTuJjrUR7zbiYF5URN0Z6nXQTGunroWHIAx1HVKtB0+/QHUX2EmdTvRoT7infXCs5XOAwbtwZB1GhgqwmRqvY0m+uzNbbkMM6n7iQ71Ee+u9ELgXrFD3oNOCfM6I64udn2MLhXVxrNpp+UyzKRuKDrUR7zLUq9mQ6USJOrbUDQE7V2gjcw9jyGhvoJa7sJM6oaiM33EO0Mx5VB7zFDnaEDKDEqSIGvLee81mvPVNbVchZlicD/RmT7iXUAvx6wiE1rHfaHXBljCCDgzBxup5/kq+CFXYaYY3E50po94d/WRm6rWBXFbDQj1vbJ5yICuKdUWNFp9Nb9XrsJMMbib6Ewf8a5Ot8kppQlp7vG9zAMktQw5IUuvJrG8mswkd2GmGNxNdKiPeLmRS0omQWCLupoPUahkESKHgLXzxPnqOk/uwkwxuJvoUB/x8nlACpVbhDL3ZKaSBTSTgcQZahkU6nxlkctdmCkGdxMd6iPe5T4SUZf9IrHxaj9KqaCNC5Qk0waWnvEXlfojzBSDu4kO9RHvYqdWeySeYNLG6qlzA61FgNIoUYO0ll4l9OQuzBSDu4kO9RHvKjXl1mPe82v2PnKSArVuSxED6WgasbUfQP3hvKwfdKgd6v+JdyN8W1n0xgEaeZGdVjtdjSaMUXVoJKrhF5X6I8wUg9uJDvUR79qPPifV3qHgXl7ErYNsizz0Ohszx/FsKYbchZkW1Q61Q/0/8Q7qyon7ngk5cHvkU8BGijAtLdq51wX7D6D+MhSjG4oO9RGvoA4JOQ0lGOv/EwiFQYwRZFAZTXIJ6dUDAb0KM8XohqIzfcS754mk2HFGyNYKUJgEVVKALhN7qqXE9Go6gt6FmaL7ic70Ee/q9Jwx0CyA23WhHDtUpAxGo/5JMQu9uqXWuzBTdDvRmT7i3X0ec4k1VWDeXXXqAaytjzl7TcLVmrwKnepdmCm6m+hMH/GO6YZas5UFsSymJ4ZVp0ODUGYcfaRE49XNh16GmaK7iQ71Ea+gFgzJsDOw8ACKk0HnKtmcYpupmaTyKkmtl2Gm6G6iQ33EuzCThcojdyg2eEE9KtRFMoymudJsbP3VRi69DDNFdxMd6iPeVereaMbtJsqfNy+CsEr2LtfBwiw5hGexU70MM0V3Ex3qI95lqfdiW+MKymXnPqxDlbi6azHJvSj2+coi18swU3I30aE+4uVLrmgcY4DEQ9dBcVVqi9ZgT1pfRFMs45WbqJdhpuRuokN9xDvnRZQJV6XmyQtqoQKmo0Avc49bD23OV6ub9TLMlNxOdKiPeNdT50StZgKbO3tq+4FAjg262rBWtRT5RaX+8hOT+4kO9RHvBkP22cZM6Z9ZH9RXzbYsEYbU1ZZgtpxeZan1MsyU3FB0qI94OZkp1sgyoZPtDQJtQS2i0FKzksIgG4/eJ27D5SbMlNxQdKaPeBf8oDJ7agxZQl6FekyokQj6xGRptdSDHxmK/2b6s/lwP9GZPuLdmxdtBaVl6FhlMa0M2hfifXIJ0jAPeWS9/Jvpz97D7URn+oh3p0Q1irKOhWWvICfGAnWUDiF3SQlja6/ecf2b6a8wU3I30Zk+4p3xkrphbQhzVev9ijyA0arTdYiwiHSMj67z/s30Z5gpuZvoUB/xCupiZbZ1GgSWXahTwXVIHAa9JrMyyqD5aHzvX1B/hZnQ3USH+oh3bmIhm1r3lA8Lu/uIICkI9J6NQyoJfwL1V5gJ3U10qI94V6m1YDQpMMt2EynVBXUqkHMn1lBWt/2DY+JnmAndTXSoj3h3n1erWKkCTSgB9bbXkTcCLLPXQKY1/eA+7zPMhO4mOtRHvKvUTUbFjDB4Ly/ChKsRaav9mEkyWicLj9zEv6D+cl7Q3USH+oh3YaYSKITCEDfKtL5g9dIGMRqm2lstr4bY/AX1V5gJ3U50qI94Z5EXxBJiBU5se81cBCWa0JSqVFr/jfIPoP7yE9H9RIf6iJfeC5dah0Ee64MiKdS4r/RmtFhrCp0fbcX4C+ovQxHdUHSoj3h3pTfYJG3fxeK+p84EgppBo2SZdYxmrwzFeBdmQjcUnekj3r25Va4DswLjTKv7kHVOZF5Mc1snxDHmToc+Z/qz+XA/0Zk+4p1JrjMOygnWWTEDSTSoKTKUYfvqI7SUX3XU8S7MRG4nOtNHvFvJNZr2EQWorY6DaL8OkF5hNdNq1WwKvbIT412YidxNdKaPeLniNvGUVaKT7JsPTB2qSgQNEkJKZTb9Qe/xGWYidxMd6iPejRtbVXnwOhpOjghUVi9tISrognysXkQy/QLqrzATuZvoUB/xzk0MSbKUxTPXvrqP2MFSNRjcYrDGpdVfQP0VZiJ3Ex3qI95tD0AjlbkqdaCd0GMF03Vq3IuLBsZc87N3XPEyzETuJjrUR7y7+2g1x04KUmgC7d1cpqbQA6dYjPb99Q+g/gozkbuJDvUR7xJ6xtY7MXSJZR0UZ/1n2qnR2N5L6vRqH/lfUH85L+RuokN9xEs3UZXWaRDIMAO1GUBQOgzT9Gd5QKmPdmL8BfVXmIncTnSoj3iX0AuxjdgZUkqr/cA6wUrvIKlmrUyh90cLBP6C+stPJPcTHeojXkEdC1ezhfJEqaun5gYSeDXWk+qYNY2QX4WZ4mWYKbuh6FAf8XIhaMR9eQfMY2zzZUCNpcAIlpBqCCm8aj/SXZgpu6HoTB/xboSexJx3eR62w0z65yUXRogFkW00HPxo1vq/mf5qPrL7ic70ES/3B6xCvHoOqHP7ibLAtj4FZmPUSJW1vgp+pLswU3Y70Zk+4qXzElmkEKTMq06HVsBGFQicrCMWnOFVQC/dhZmyu4nO9BHvnnEFXF+UIaTR9iGxgCSJUFtKneNEtFd31OkyzJTdTXSoj3gFNeZhqaPBXr8F1DODTCwQ1Io0TpXDL6D+CjNldxMd6iPenRJDXAfBFKDMWoGsItS0ug/OoefZctH8aiZ1ugwzZXcTHeoj3r3jakPniAF2Zw3U1ocU7SDSRog15JF/cEz8DDNldxMd6iPeQb0jeDV00LTnfZRKO8wkMGYJlbRZsVfGS7oMM2V3Ex3qI17O0As8pa4mWnrZoxEiCI4MvU+roZQqhX4A9Zfzwu4mOtRHvLulbi1w3LuaY9mz1vtcNbskkGH1z2TqKT+40fsMM7HbiQ71Ee8SeohNQp5APQygHAzqzHmRHSf1HEaZr8JM6TLMxO4nOtRHvHufqKWOggRCtAdDFoNVvBPMtEp1KjEWejXCN12GmdgNRYf6iHfTEbSV2aiAdAl7ik2CdTasgJIpBuZW6iuo8S7MxG4oOtNHvDMUjTtZJVh9BgENTf8YiiknHjPFfXx8z/Rn8+F+ojN9xLvgRynZhHiVaJPFNApUGhV0jBJHpqzhB0x/9h5uJzrTR7x78qLFELHDGDkCzYCwR0Gu/nqxjrMJ11f3eXgXZmJ3E53pI94dEi2vtrnVHfTY/fTeyNUoQOGZq6BplFdBarwMM7G7iQ71ES+fcdmo2jNMpQFk68NmHdCKFNQhjPNVmAkvw0zsbqJDfcQ7qAdnSXsNaIjrlBhsdR9ZOjTkQN2IJf8C6q8wU3E30aE+4l3ugzHF3XQI4QRqZiCzMrSJbDa71RR+APVXmKm4m+hQH/EudjoxZB4KJZUKlElBhefqQaKWlGZE/kWl/gozFXcTHeoj3lnkknVkYsh/BkPWxbOM1Vi3OWpMsWB5thAUL8NMxd1Eh/qId5Wax2AKBEnCvtGzBMa61wmEOYPkEcqrPS94GWYqbic61Ee8gxrXUdF07slMY1Xqwav9iBGiUsWWKTO/evWCl2Gm4n6iQ33EO488k4lNAcZR96aXAophf7e+ahdM+guovwzF4oaiQ33EuwcCopRKqzCx7WHrFEGTFijrALlwimXO+QhqugszFTcUnekj3r0PGBaVw4CR9zW1zALWq+wBIFbS5DGfTWaiuzBTcT/RmT7iXZipYm0xdxg975VcocEe3buYni0MLusY+eqYSHdhpuJ2ojN9xLuBH7VWnEWgoOIOnRLUmAVCVu6dZYb4KsxEd2EmcTfRmT7i3eMAaYKYVz+9u2iqvHqPBTkw02glrNak/aCf/gwzibuJDvURL0cjFAy9MYzSVvPBJYBKMAhIKpRMyrM1c3QZZhJ3Ex3qI95BXbKutnmV5hT3Jd6C2mofoGwzoJUcyg9OiZ9hJnE30aE+4t11Xqt98twPbut++BJpQV0UxiI6p6ahj1cbuegyzCTuJjrUR7yLndY2e1w8p723iEJuUC01wGINY257NtMPoP4KM4m7iQ71Ee9ecvWMpYhBr7MDKSMoCUEanKPUwvJsNAJdhpnE3USH+oh37UfVpskmVKXVU3dWkIwJwuxtZJUynsVO6TLMJG4nOtRHvAszqUpIU4DyXvRSYgax0GCOPnriYEKvxo3RZZhJ3E90qI9411MLqYa6VwbkValrHmA9EYw5LHIes+KrEb50GWYSNxQd6iPevSRPPcYyFHIusgdD6sZ7rEpNKbRCQZ9lqfNdmEndUHSmj3jXfZCuYjwY+iyr+0ipQq3YQNuiephin6+eJ+a7MJO6n+hMH/EuST1bahT+DPAtQLTfkeN+ndgTNrQoef6gTn/1Hup2ojN9xLvHiTWmbr1DDryD1BrBcA/8IAolFysir+b35rswk7qb6Ewf8S7MxCFEQQLdm0AphAo2ZQBp0hik0KBXKzHyZZhJ3U10qI94Z7xklIqlguLe85JXtV5/j5B3ijpwG6u7/gHUX2EmdTfRoT7iFdTMXGKzveKlr/o8a4Q/t3uJ2kyVwozPVmLkyzCTupvoUB/xrlLj+hPLXCivHoTUOlite3uASe9UBeUXlforzKTuJjrUR7zrqWMmM02gozcg/DOZyfakhNDy6NO4vjJe8mWYSd1NdKiPeHmhF3DM2AH/DIbcOSahnqDHBXUdLTP+4ELvM8yk7iY61Ee8gjpwrWUQQ6gUgRJlqDuFygXFWsSR7RdQf4SZUnA70aE+4p1FzqOmBTYUjXPHTgtU7BMGCknASin9ov348BNTcD/RoT7i3cCPtH7JC14Y1hUojrjbj72UPFIOaq3o+AHUH4bi+qU51A71/8S7LPXMVSkrVNlPuZQzWF09iIU2mnHLVF7dfvBVmCkFNxSd6SPeMa0dZxSD2vZerokRjOIe45sH1qCtjldhJr4KM6XgfqIzfcS7W+rREatGqGG/Iy9zNR+tLKYxhDQt9dJ+UKc/ew+3E53pI95NZhp7zFg36EaroTZkqN0UQiENNFLE8upxIl+FmVJwN9GZPuJl7xESFyLISfb2gFWsRff4XhwsMkpM+CrMxHdhphTcTXSoj3g3xAZH73EEEAkE1EcDnWNvyNhOeZkafwL1R5gpBXcTHeojXkFtPbQwCaET71mnbXUfwxrkxjbr1Dz7q7mQfBdmSsHdRIf6iHcDfGMnm6tSY9tNB48B1RrCDJWMJMii+gdQf4SZUnQ30aE+4t05sfPEJhPafjtO3AMYS4a5kNYxmw79wX3eV5gpRXcTHeoj3oWZpLSprJAa7n3kOUHdYaZZE+HsI2jGH0D95bxEdxMd6iPeQc2qxWoDrpX2XOoG0vuEmFZTQkhJ2qsHAnwZZopuJzrUR7zLfcyZQqgGUZmBympEakSBmXg1szOStVcbufgyzBTdT3Soj3h3+6E50GABrKEBUa+gjXEHUPs+NpZKv2g/vgzF6IaiQ33EO/MldNzXZmCh7xl6q0hbH7bIHkOtxVzmq+kI5S7MFN1QdKaPeHejN/cLRJGdzZurpU7rnNjXYXEWJWHBVsOrKHW5CzNF9xOd6SPeddTW65hcgeMsQCMIqMpuQ/I6I6Y+0nhlvZS7MFN0O9GZPuJl70GjrZMg6F7eTElX21FHAROxmsIspb1qqMtdmCm6m+hMH/GuTscRp1mDnsdecVsW3WoMIcxW0pRGz4bYlMswU3I30aE+4u1M6hIEM6Q5KlBsCroH+e5BTRQqr07kBw31Z5gpuZvoUB/x7sEtjVFXrQZNcV/iYQLJOYM2HGViD+XZK/JyGWZK7iY61Ee8gjpPXf1HQOhFVqVuqYOEXlZf3XLtcWb+xTHxM8yU3E10qI94136UNsY0grATp6unpnVizBNYQqyNs8XyC6i/wkzJ3USH+oh3Y6lnyH1f42XuC+oR62pERliNdZfQGnWqr2Kn5TLMlNxNdKiPeBdmotnqxABWYgcq+4xYowIX5TrqWEy/CjOVyzBTcjvRoT7iXe6jlNVz1AhNWYCwGRiiQR9RbP2Z69/sB1B/+YnJ/USH+oh37UfIAzmU/dYl7qdcc/XUsQFK6ZGxRkq/6Km/DMXkhqJDfcS7iR+0BzPJOij2WoG0IFhkhtWThMB1suRX99RyF2ZKbig600e8MxTb6p3LMJBUwl7JlcFoJMCuGLvNyfOVSS53YSZ0P9GZPuJdR92IMwpD3+kPCrOsOj0zIGmOWbkx6numv3oPdDvRmT7i5ahTRe2GMCMupls3qKNnCGG11CGnzvLqPk/uwkzobqIzfcQ74yW2NjhXGGmufjpTBpEZoeecY2nrT3g1bUwuw0zobqJDfcRLi7xh61O209KArAlUlR0DYWZskji9mkktl2EmdDfRoT7iFdQ9UkMZBTDUCdQjQuVFdup/Ntw2e/fgVi7DTOhuokN9xLs9L1i05pSAaog7dkoge43R6HWM1Ous/ReV+ivMhO4mOtRHvBwM2aUM5j0aYU87VQHj3ECsJ6zV0J7teZHLMBO6m+hQH/Gup+bVPbd1RmyrNq/2owyQgQKcQigtm+ovLj8+w0zobqJDfcQrqLm1WiUplKkINKXC6qJ5VWquMfaZ1tcPoP4KM6HbiQ71Ee+23GrBIrNBRlxQx9VYLylCy8myDsqFflGpv/xEcj/RoT7i5QOBIRozQ4qjAJWcQDVViD1NGkV01lfD1uUyzERuKDrUR7w7KOYR7c/7RNQFtYQMdR8UU+TMqBhXG/IIar0LM5Ebis70Ee9u9Eqxgjygdcx72Omme7UgRYeiae6J5D3Tn82H+4nO9BHvmo+GvA5iCXIpq6O2qGAcA8SikRC1hTHfM/3Ze7id6Ewf8W42QplxaikgtMCmbhnEJO3rvT3NJpZaf1Cnv8JM5G6iM33EO4tcaslaK+Sed5ipJFgUE9Q2K6myJnx1naeXYSZyN9GhPuLlEJuue30RyFwf1FT3g64OrDpK12z52bwPvQwzkbuJDvUR706JZIrbcwlx73kxNZBRDSphqKX3yuMH3cdnmIncTXSoj3g5Q6+UGWysIt1WS21ztdSZJ8w2Usk0RMcr40Uvw0zkbqJDfcTLNXOliaYJtced0KsRrPYGUnNoPbTR0g/uqD/DTNndRIf6iHfGiwapI2fAPb+G5hAQRIGgjWYLi/jxyk3UyzBTdjfRoT7ipfOCGWcekI1WpQ4DQUkLFJqp8OyC+ReV+ivMlN1OdKiPeHf7IZgmcgHRQEC4R/hSUaiTQqTEyu3V+0S9DDNl9xMd6iPePSTXOpnHBMWUgcrurhk7jIEBe4+ljF9A/WUoZjcUHeoj3k38wB5x7n3kiQ1oX3xU1gyr9cBIOc1RHl3ppXAXZspuKDrTR7y70dPINDkCUl8tdcXVh0iZkLEbxk5W+w+Y/mw+3E90po94Z5JbUVvgAu70x95NDrX9QRxRc8hlxEfri/7N9Gfv4XaiM33EuzVzXGsJhhD2ehcyzlDrTNBmHFYlxZAfPSP/N9NfYabsbqIzfcS78b3Ig8M2EstcTEchkLjqtLaKoeLI9Ive4zPMlN1NdKiPePeKPObQC1WQZLuh5gAaeoWBPWCWrhh+0Hx8hpnY3USH+oh313kjdeGJ0FXb3ki+inQNDNLKIFy4h/LIePkL6q8wE7ub6FAf8Q5qXL9k1QCligJJZqjrZAg8cqKcBvVXsdO/oP4KM7G7iQ71Ee+WFwUcNaDAGLwaa7YJNbQMNlKKcYwR66NJ639B/RVmYncTHeojXkE9m9hslGGUKeugWAbU/ToxzCENm2SJjzZy/QX1l/PC7iY61Ee8rNTUG1KBWP/M+yCCWkoCDhPzfu+a8i8Oil9hJnY70aE+4u0Qm/ZnfJ7Fuq0XmmCKq/2IGXH1IbOHRyN8/4L6y09k9xMd6iNejvBNNktWCLlmoNAD6KgVcNYcLeEwDj+A+stQZDcUHeoj3rUfNmT0hFBQ96Pbuio1cwaJnZhrWGg/Wl+U4l2Yid1QdKaPeGeSK1JsaKvx2NMRukUQ6gwyOE2bXWd4dfkR78JM7H6iM33EuwG+mFLLcUKmPZU6BlsdNa+y3UahjJbDeNVRx7swU3E70Zk+4t2KW7MaZ1sddBuyGmrLO/MxQKyJWup5/e09019hpuJuojN9xDumU7aBOQFK3bvIbe8izwEsxNQ0Whz8g97jM8xU3E10qI9411AXmi21CH2YAmWNC+oZYEpuM4WYMTza8/IX1F9hpuJuokN9xMuE3jQccYBO2tsD1oeVJsDMWmTErvwLqL/CTMXdRIf6iHcrMQZGU+0QNC2oBQksRwSsg4tW6/ZqedFfUH+FmYq7iQ71ES8fJ47ImBSa7LsP4gzW0ti3IOvQaENK+0Wl/gozFXcTHeoj3rUflWPUxBC4pj1Ir6xKzQK1UifC0uKr3Yl/Qf3lvBR3Ex3qI95BHVZPjUH3PCbcq5szVDKBUVLpJKGy/sBN/AwzFbcTHeoj3g2GTFmN2x6xbg0o7zVG2iLUPDQa6qjx1ZvbeBlmKu4nOtRHvMt9MGnJf+aLhbAOioVArQWQhfQ6Q9YU66tXL/EyzCRuKDrUR7ybzGRtiJW0TfIIxKODlLp+K6EnKmI11FeVOt2FmcQNRWf6iHeFuu7liDyhzUH/BD8EEy7EQ4kTWUd79T4g3YWZxP1EZ/qId8dE+/NanCByWx11iAGsxwqV2zCZsTR9ZZKnuzCTuJ3oTB/x7pJ6EYyxMTQedU8bs31AbICUJc9uLfVXVx/pLswk7iY600e8y32gNMp7ZVHl1U+LMazDoUEcUcMoWCb+gOnPMJO4m+hQH/FuJQYm5jwZ1j/NAFJKeyu5QJ0lzWRVrb5KUqfLMJO4m+hQH/Fuht6cJIteGMoZaL8nlxYFLCcsoxmF9guov8JM4m6iQ33Ey/cBMjnWBpoy7yy1gdaeAIM0FOSwpB9A/RVmEncTHeoj3p0Tk02cIgtlpn9eka9zYl7nROnrDJlqwFdDbNJlmEncTXSoj3g3mWmkEPdQptlCB9pruUR7X+dGs7zHM6XwA+PlM8yk7iY61Ee82x+QinSaGTKxAvVsIEwddMY6MIuuzx9A/RVmUrcTHeoj3lkvyhOHJeA2B1BSBMMk0Jj2cBtqSX9xUPzyE9X9RIf6iHceeZdGgQrwHAtqGwFMpIGVXGoq65NfhZnSZZhJ3VB0qI94ueolch11QC5pvyTPFSQ2gZJZY8nJVgF/BDXehZnUDUVn+oh3N3pDokidkKYVII0ZNPYIjNQbr9ZjnSLfM/3ZfLif6Ewf8S50GmptVgl6jQS0HwrYzGlVbBmzj5RQXt1S412YSd1OdKaPeGcnWjZqeUANeypkDWUxTQlySFzDpEbt1dUH3oWZ1N1EZ/qId71HIcSWJjSTDNSCgiAKSB+SquRR8FWQGi/DTOpuokN9xLvlRdpiV12nwrA+aO/msjQizGhTAqaSKf4A6q8wk7qb6FAf8fKUaC3XPmGGsfroQG1BHSv0NMvMODqWV4PW8S7MhMHdRIf6iHevyHsQTqNAsr7ajzkniE4CrdpSx9aw/uDq4yvMhMHdRIf6iHd3H2ISuA7AkNu+8cggZSrkEVbrEWOZ9OqBAN6FmTC4m+hQH/EuoderkCaCYUUX1MigWBB6G5lCGIXkB8bLV5gJg7uJDvUR7169DBtYokBulYEMJ9S4exCqOBJLMPzBjd5XmAmD24kO9RHvDorMicRwT85bUNdWwWYcwN0ypRkmzVdZarwLM62+yKF2qP8nXkGtPDvjaqIn7YMiagKNRJCjcg5qNOarMBPehZkwuKHoUB/xrv1Io0tc7XSvafXUyQwk7SNjTJFyWf0IvjLJ6SrMhMENRWf6iHdMzwX1jAUw7n2gUfflhxYYknehHpXLD5j+bD7cT3Smj3j3PAAHNp0VouylGE0b1BYqzIkh1lhCGK9McroKM2FwO9GZPuLl9iJuRUUhDh1AXBFqHQHiZLJUNWF6dUqkqzATRncTnekj3hkviakwd8ia9yFxlsX0+ihc6rRhkeSV8UJ3YSaM7iY61Ee8s8jbDKtz7vuxS9oNdYFVtm011KVjoDhy+QXUH2EmjO4mOtRHvOuoO3GMTIDMBSgFBNMgQLbX3AZMY8wfQP0VZoruJjrUR7y7o9ZZbH1BSPuYuPpo0FoQkgQOtZfK4wdXH59hpuhuokN9xLvcR5aoVAXGsAA0h4JVYZhlxqjdcFr6AdRfYabobqJDfcS7haB9iKS6Og8MDNSsQu2hQioWu1rpNcgPoP5yXqK7iQ71Ee9u9Gob1HqGMcMAKnuJM+W9wahKw1x6Dq/CTHQZZopuJzrUR7yzE3WUmEmgSq3reGgZtMQAqLZXkcep+Cr3QZdhpuh+okN9xEvvJTTjbGBMq1LnMldP3SrgCBSp9MTp1VMuugwzRTcUHeoj3j26XV0HSlmdtCZcB8UcoU7e50ZtQYitPVvJle/CTMkNRWf6iHcj9EaQ1vdYau17dk2LIJMbaKspCvU5Un/P9FfzkdxPdKaPeDvxQ9uYHQrq6qhnHVCxDIiNeqgZZ+JXzUe+CzMltxOd6SPeDaVWmTmlCUV26JQXzhJ5Quc+xuq1R+JXjxPzXZgpuZvoTB/xjukuhLUYNMI9xMb2g1tTmGWvc2aaGl6NRsiXYabkbqJDfcS7MBM1a3sBaI2t7yE2BMbSgEa00Khmrq8s8nwZZkruJjrUR7zb80LMqsyA2mnveUkLajPooTfFTmS9/gDqrzBTcjfRoT7iHdSJSg8SYebVSFPnuo6JaUAZY5SmhFh/cJ33GWZK7iY61Ee8eyCwqJa2RzFRCHveR12VOhM0i5S0tVXIXw2GzJdhpuRuokN9xMvBkH1GzhPGrLqg1gRVKQI2DE1HGvaTSv3pvLib6FAf8QrqUEfnHhKg0ToozmigIzJYaQ1HCdzt1auXfBlmQrcTHeojXvbUImO2tuqzrko9TFZPPfd3q6uu2iTMV69e8mWYCd1PdKiPeLcVo1jXbgOsMgLlwFBzD5CksA7JYvMXPfWXoYhuKDrUR7zrqa1XHnsNKO/bDysFqkiCkXThPrHHZ4Yi34WZ0A1FZ/qId49eQpk2iaAl/TNCT0ALNdBpEms0TPFVlJrvwkzofqIzfcS7JHUMk1LZCwPGn9fjGSTnAb1kbMxdcLw6JvJdmAndTnSmj3j34pZTEFkluoo2oB47yCy2s03YyOqc49XjRL4LM6G7ic70Ee9GI4hgLbVB3S8SKeS5DoljtSKUNWlcR8VnD275MsyE7iY61Ee8u/kQSzhmBg7RgFpOIGWdFJlHCLMMK/QqzMSXYSZ0N9GhPuLdg1sT5hxWaY573FinAjIkQrUZ8mqoVcqreR98GWZCdxMd6iPetdRzGFZkMOLVUtfCoKvrWB+pjdp7DZF/APVXmIncTXSoj3jpJvahqVeYbd/nDTLYfTTELJRHG+s//uDu4zPMRO4mOtRHvFyJEXNtNcFY3QaQcQKljsCTrNTUZ8RXbiJfhpnI3USH+oh3oxGwmxgrjMx7yy0KSFs9iGkuGo2SyKuEHl+GmcjtRIf6iJe5j4irVBv0ssimWALU7Sk2nhNxdunl1QIBvgwzkfuJDvUR7w6KsdepDSFNJqDWCpikAYMxmY3WFV8l9PgyzERuKDrUR7w7KLZ1VGzMoIHrrtQMlSXCWKx3rTlKf2W+lLswE7mh6Ewf8YppDjVTpwbcYwNiWS01icLsQbXNkrK9msxU7sJM5H6iM33EuzqtmQvFCKVb3q8TcY+F3O/IYxmFK2b5QZ3+7D3cTnSmj3i36GUols6yCvP2yOfMIMYFWq48sa4i/iz4Ue7CTORuojN9xDummUPnnKHksg6JEgxsWIWRG48esXB6Ne+jXIaZsruJDvUR70YjVMnFxCAm5H9mUgu2BrjfwbDMrOHVWMhyGWbK7iY61Ee8u6OmFKfWAX2MCpQarVNi75CzSatRmoZXd9TlMsyU3U10qI94944rj8QBCYqOubeRJxBtHebCW0dDas9yH+UyzJTdTXSoj3i5EiOlLFL3C1tcPTWOfyxy7ppGnevrF+fEzzBTdjfRoT7i3bTTrtkYDZLMAqQUwHIL0AqVuFpqys+23JbLMFN2N9GhPuKdRd5YirUCPNJqP2pFqGZ1T2aaowzOobxaM1cuw0zZ7USH+oh3tx+lxVBNIZEtqGNH0GYBEsY0m0nF+WrYerkMM2X3Ex3qI97dU8+WRgwTmlpb7ccu0tgy/Amc9oghp1dZ6nIZZspuKDrUR7yDuqSMWDPMmFelltRAEw0oOWrEZjnLqys9uQszZTcUnekj3q16KZQLJoahe9oYFQHRvv46Yh+hSZ7P1szJXZiJ3U90po94F9DTMuZuPkzIVkc9A1hazUeh0mW1IXO2V9PG5C7MxG4nOtNHvHvHxZGblQ65DwJaZ0PQbAWo56xltkb11VRIuQszsbuJzvQR7x7c1kASs4LWgEA2+14HGiGiEPZJLeZXYSa5DDOxu4kO9RHvxo3N2meoFWq1BfXgvTggN+CUV5meNmW8us6TyzATu5voUB/xziJnSTWUVaktCtC+npY4E0izHiTkEegHp8TPMBO7m+hQH/EO6oCVok2QYBEocFgtdUFo0lOJZqT6g5b6M8zE7iY61Ee8cxNHRdGokDnU1X4Igca6h1Qbc6rJ6nw1bkwuw0zsbqJDfcS72OlMRXKqMHvd7Ufe6wO4QEdqYbbRefyiUn85L+xuokN9xDuoq+bciwH3vCp1zQwyUKEMKilR45l/cVD8CjOx24kO9RGvoKZBXWMrUHcPQmoFlMqAUnsveW8RmK/GjcllmKm4n+hQH/HuSo8kNCKEkQIBUU9grY3tLFINGnvjV8PW5TLMVNxQdKiPeDfxI8octRsMm7baj6kgJgNscpvdWMKz9kPvwkzFDUVn+oh3JnljnXNEqFEX070HkBkKJI5Ba6Kpz9aR612Yqbif6Ewf8bL5sFy0K0yr65jY9wrnViagYhAULYFfJan1LsxU3E50po94OfCjj7pOiCBZIhD3DHUMhmRZhKlQfdZQ612Yqbib6Ewf8e7mo7aJY9XpITUAKSrY6kZg8piVshaNrx7c6mWYqbib6FAf8QrqhGJYZoJZQgKiiCAhrmrdOwpbqzh+0FB/hpmKu4kO9RHvTolUSuz7UnoEXd0Hro7aKkPPI5XBxXL/QffxGWYq7iY61Ee8HErNta9OevUbvK/ztvFScO6EXmxRJdTwg+u8zzBTcTfRoT7i3YPbpjhiE8hsq6eucSyox/puzEY5FWrp1WBIvQwzibuJDvUR74wXaa0gR8B1IgQKq/2QKglS7qsvMQ2h/KL9+HJexN1Eh/qId8/IZ+8z1Q7SYwRqQUCmMNRSG7WR2kL7B1B/hZnE7USH+ohXUIc0K8sce3pvBZLcwWYSSHuA70wlKb+adqqXYSZxP9GhPuJl7LQtbG0/JO+rk7Y8wMwSYLSQEiYhffWUSy/DTOKGokN9xLvBkDaQca9ubqEAlWywanQHDhZLYBxFHh0UMdyFmcQNRWf6iHfnRG5tWDBYzfOejtD2o5dZYAxViz2sGv5o2Om/mf5sPtxPdKaPeHdLPcKsY5XoaZpXR2151enVW6caO6WaZaRHo9b/zfRn7+F2ojN9xLtTIs2qkhDqnvVBXRRE4joqrma6qDbN4VFD/W+mv8JM4m6iM33Eu366DkkxCfR9iUc6CBQ5A6a5Tow0jOgHdfozzCTuJjrUR7xbibFOgz2hQGyxLqh177iNA3KPUjhgKeHRK/K/oP4KM6m7iQ71Ee+6DxGdLTDEyASUYoGaiQFDj0FTaxYezdD7C+qvMJO6m+hQH/HuzQsGonUkXBRL2W8Tx57R1CG1MXBWtHVm/AHUX2EmdTfRoT7i3d3HrBkjGYzGss6JVEEj7Q0ZKv/P3tnkapbqzHpElsA2YA/H5mf+Q7hQ30U62XlFZ+2Ws3S2sqJaWfWIE6wI7LUEsdJHDwT+gfpXmUkjTQyor/g2wld7R0xp81xPRJ4VrEuBTJRyMmpLPxo39g/Uv5IXjTQxoL7i20WxEHbBuZ1H7cC89kVR/ODdB1ZDZ/6oofcP1L/KTBpxYkB9xbc4seCYvXUonRw45QpW9w8cuprPbL3/QUT+s8ykkScG1Fd8sx9O5XAN1Pb18GwfB2HKoKNuF5L76PUPspefZSaNQDGgvuLbXOppKeU5oVEm4GYFpHUETU1tePFBX339yG9lJo1AMZi+4hPTc3muS7aRHufN7WibafEJmGofNKXU+ZWlzm9lJo08MZi+4ts78px5LD+zazLvy6E6OKLDyGkzbc0Lf+Wo81OZiVPEicH0Fd9eB3DS4oqQDbehXrODp2XQVpmzFVXBr77n5acy0764BtPB9P8XH59xaZUztDcn68DFKkjdYK+6nUdOq4j9gZ/+VWbiFGliQH3Ft8lM1lS1JUDbPHNP+36YnUHmKNtso7B89OD2H6h/lJk4RZoYUF/xbd4H1jbYCbSvfVKfdy+ee4KiPAVLS8IfPbj9B+ofZSZOkSYG1Fd87H0U7zISWJuy7Qc7GJpCq9x7EW0t/8VJ/aPMxCnSxID6im/TTldedFAuXBFYc9qemgVwpJbVVcvkP4D6R5mJU6SJAfUV3z5+JJk11QWdaJ/UrBOk7b91NB8+G2P/i5P6R/LCKdLEgPqKb1+pG3mvrQFiX8BtZfCGx4i4ZKRBFT8a4fsP1D/KTJwiTgyor/h2UpdJVs/C5jm3/VhV90WxVZBcfE6nXtJf2I8feSKnyBMD6iu+9T6qoYohpP88te8zW06ymC31SoNb+xP78StQzBEoBtRXfFxfNLBjImi9VGA6nroug7XoOI/SuX9lP/CpzMQ5AsVg+opv7wNWJs/beDRM21LTzKDVF7RcvaORL/wqUMSnMhPnyBOD6Su+mY/cWctc0M82LraO4AMLpEwsIsOmle+Z/uk9Ik4Mpq/4xvSiSdtUQxWe+5w+83t1JujzfPzYXtv5K0ONb2WmHGliMH3Ft95HclrFDYjaefGiFdS7w9w4Wau4lT84p3+WmXKkiQH1Fd+gnpq81xO30DYf5Yzv5ZSBm7uOlJv2r14H4GOZKUeaGFBf8XEmtTnryvtaeJ5xzTO/l0hhaB1K3nov+AdQ/yoz5UgTA+orPkHtwp5ny7DK4LO8aIGoJhCiyb0T8vpqiA0+lplypIkB9RUfa6fYUqodhmA+aWIH64zQfPHEjo3XV9NO8bHMlCNNDKiv+BaRL97/lZ1hLB5nLDWDz0FQqyRxXL3qVxE5PpaZMNLEgPqKb0+5vCTyTqBlOHD2ClqnwEouWfo8f/MHUP8qM2HEiQH1Fd8aemPpdCFYp3G6r4wNPPMEtNHXvieO7a3/AOpfeSJGnhhQX/Ft4IeytIkKy2YD7r7A1nYj21Fn7bRWsq+ecuFjmQkjUAyor/i25Vb75CkOPaVTOz1zqcto0IoXWaok/atxY/RWZsIIFIPpK7590VttTkUEmomAee574mCBOps19W75s7mQ9FZmwsgTg+krPk6ltuY5d9Du/XzQE/C2vfWUWXKiZN+ZD3orM2HEicH0Fd8+ffQhBaWfpQEF2BODNENoqQyzPnuTr9aB0luZCSNNDKav+OanxdVqG9DpvEhss4IuTTDZctW6T8n0VUGPHstMGGliQH3FN6hnLclP8FKqngoTgSKdBYrK23fQUGp/APWvMhNGmhhQX/EN6uRG0wQ6n4hczmQmNgMdLVHxbHX8gaP+WWaiSBMD6iu+1U6F991wbJ7NBjAmAXNpQDVZnnNfG/NXZSZ6LDNRpIkB9RXfoM5LC9kC1GM/qhq4iQGOOnCWXGb+6oEAPZaZKNLEgPqKjx+paY6i+Qz4OA096iDUGIyTDLKcVb4aS02PZSaKNDGgvuKbp24Va9YESCWdyUzbTuNIQNjKKLg9iP7BF72fZSaKODGgvuLbq5cxRstJIUnzs+V2nkN6QJ69Z1uW0vjq1Qs9lpko8sSA+opvQ2x8sSxZ0H17EGapYNgZ+irZMi6f+S+g/hUoUgSKAfUVH2unklZjhTJ82w8cGbQ0gS7TtjVJGdNXF0V+KzNRBIrB9BXf7omp5HKMx+xLgOsc4LVUINGqC7eoX00b47cyE0WeGExf8YnphSjbUzPkUjqw+2bap0FqY1o/P9NXb174rcxEEScG01d8+/RB1JoX2Y7jvA6Y23aI2YR9PIvXpbTqV48T+a3MxJEmBtNXfFuJceapT6xQ6bxNLLWBcTkrMRp1bxmr/4Gf/llm4kgTA+orvpmPoVx8O2hTLbBPRdmGulXA1tCK9LqP6j+A+leZiSNNDKiv+AY1j2YyESjNuR11yaCEBKp5Ja+YV/8LqH+VmTjSxID6io8NvVqWFQdMRMCVDTwNhLWGcBvprKD7A6h/lZk40sSA+opvuxPLypi7guaWtqdeBey/z3vLu60ss3w2aZ0fy0wcaWJAfcW3hl5znFo6SKW1oaay7UfdeHfTgqJb/WraKT+WmTjSxID6im+euluhs7co638LQccAEcJ9URTEMqf4Zw09fiwzccSJAfUVH9+Rd7Q6Gtg4+8hxEMjYP3Sz1Buq5/kX9uNXnsiRJwbUV3x7SG5oxomgpDPCtyzf7joVWMR5LKq1pb/4+vErUOQIFAPqK76telGpPcn58LHOllvK235MAvcqTWrzlb8KFMtbmalEoBhMX/GtzIQTcUkFXJy3+0AH6XbotubWWm3yVfGjvJWZSuSJwfQV35i2tUZbE1qWuZleBiazQkXVfVCLK371jry8lZlKxInB9BXfitRJ88iEkAraNtTdQFdf21+31Ke1TvrV/N7yVmYqkSYG01d8W3FbMsoUBcoFgcc21Yapg4/SUx+VbH1VZiqPZaYSaWJAfcU3qBfNXpPB/O/BbUoLdGwvgtkqs/S15KvJTOWxzFQiTQyor/j24LbVuqY55Hqecdk+rsVQoSkZL6qq/ge3xJ9lphJpYkB9xTdLzdkaWQHpzsDcHXzJPrhrGt3yEu9fpYnlscxUIk0MqK/41vtIpUlqGWrNG2o6jxORCRqpW21O2b6adloey0wl0sSA+opva+YwzbrSgJptXxQp0T6pS4XUqNiquFb6i5P6Z/ISaWJAfcW3NHGIV2zbb3hdwOsYkbx/VHYyK4W7/MVJ/avMVCNODKiv+NalTljJhKDuAxrYZwIVbzCYE+9fONZXy4vKY5mpRp4YUF/x7aLoTp1Lhm2uCRj5PCRPGUikVtdRuv3FJ71fgWKNQDGgvuLbd2pkF7IMq450utQVVPe9cZBY6ZSKza/sR30rM9UIFIPpK75NRzDCyiSwSpv7nniYtpWgs3TMqbN+9uilvpWZauSJwfQV36IXdKakDrOM//+Q69wbofZBbVpZtXxlPupbmalGnBhMX/GJ6UlF2zg7uOSUmVLfhnpJg5TG6kaLbH31Pa++lZlqpInB9BXfPudJ9zTagknnGZeTgfS+oDZpgrJc6lel0/pYZqqRJgbUV3wz1LMXz2JQ9Xz5OG9tjfqAyQvVLdvgr2ZS18cyU400MaC+4ltE7vvPZ4qQ2j6fuSYHb5NgeB9l1ClmX83vrY9lphppYkB9xbfghVsZflYW9f/ecSUG1VlAnepAr539qwe39bHM1CJNDKiv+Ba8CKvNfVJ76/n/InJbC4G5kpq1WdJXaWJ9LDO1SBMD6is+PhBAKXwekGdfp6GnoM0ZyjYfc+VUtiH5A6h/JS8t0sSA+opvDT2VfVBv08GmZ88Ld3AbHayMnDgv7P7VYMj6WGZqEScG1Fd8nHaa+6qNIZls07EqguVWweoyzXnMVv/i68evPLFFnhhQX/HtpG6SVikN8ii6oT5d6tEdGuP+PU8j/AuofwWKLQLFgPqKb5/0usmayyF7Pid1IzA50xGqc7Il0tpXULe3MlOLQDGYvuLbPlAmy4YOqegAnlXAk1XI09N2IYu0fvVFr72VmVrkicH0FR8LemlITQqz6ckTRwEbWmGj7r5azrq+Kp22tzJTizgxmL7i2zndp7sOg1XP3ubzoNyVCHCzpGpoI39V/GhvZaYWaWIwfcXHc3rfBfeJDIde4Jb9FPQSlBOR97xtyfqqdNoey0wSaWJAfcW37QG1DcOUYIi1kyZmsNbm2TVHYqy5tq/GjbXHMpNEmhhQX/HtpKa5zQYxpErbR1uu55a4YFFzm1TyVv4A6l9lJok0MaC+4tubF69Sy5yAdMaNcdtQz+mw+tnaLDSd/uBz3s8yk0SaGFBf8e2euHRyTxm8lQnbvyrYMoHJpbt5WTi+6n20xzKTRJoYUF/x7dWLldR0JdAksk9qPK9eKAFiXouxTOe/uCj+Sl4k0sSA+opPUJcxs5QNdWFH4KJ9490c2N2JnWpLX81ab49lJok4MaC+4luZaSPcJCXI2k9NzxqIYAOcKeM+q7Wur0b4tscyk0SeGFBf8e2TXqroohNm57NBoGx3vY9n2JL32pOu+hf241egKBEoBtRXfIO6JEbEswv0jPCVObb9yBkaWx5rH+P9M08tb2UmiUAxmL7i2xe90YdhVfAy6inoNfCRGtBo3smJunxlqeWtzKSRJwbTV3x7nTiRrM0M5DkB17HA6Oww6iiL6LSsv3pHLm9lJo04MZi+4mPpdOSJKwMOJuCuC7Ty2N6j4erNBtIfnNO/ykwaaWIwfcW3Lx9Ew7RNQLOzDjSNw3QCbX0mHbWN/Ad++meZSSNNDKiv+Dhovbm4VcBWyzYfc4LtPzG01DGXodPKV70PeSwzaaSJAfUV38pMxbsmRSjbSO9b4ob6TACBsbz2UbR9V2aSxzKTRpoYUF/xbd7HIG9mDL2475Ma57khOmhGYy41D/mqdiqPZSaNNDGgvuLb97y1ZP/VAKmfLvXqoF4Zmi1H0pRW/ypNlMcyk0aaGFBf8e2kzqg2RoY6Ou2TmgtIG/u2WARLNUqd+A+g/pW8aKSJAfUVHy+Ky4fbABnKwDM3cDrLi85gPTnWhP7gK/XPMpNGnBhQX/FtgYBP0jwdatEJzE6gSwkEXYQNe/0T+/EjTywp8sSA+opPUPvSUcYqMCSdp1zUwVERqKWRfbbU5S/sx49AsaQIFAPqKz4+EODBY05Y20MDF9mHNOcMmgfJnF182EdQ61OZqaQIFIPpKz4WPyQx/7eSy05Ivia4TwaRhMOS1tz+gOmf5iPyxGD6im9vXlZNo1uBVbqd4QgJrKf/Gk2CnVab9AdM//QeEScG01d8G3VqZ0vR3DZ60NjegxGsbUNtffRp2Lap/mqCnj6VmUqKNDGYvuLbOZ1t4jmnW68nIkcGw1Ihp+I6OaPmPzinf5WZSoo0MaC+4mtELjm1AqWXM0IPM9hKExJy3cZj6NSvtgfoW5mppEgTA+orvkXk3ZetwdBoVuDZFnjLFYQH9pGp4vzqG7W+lZlKijQxoL7i26ePnq0xKlTMBTjt41qZHEob+45YR2v0Fyf1jzJTSZEmBtRXfIK656plNoG6ugM3nqBe9sG9z+lO3XOyr4IXfSszlRxpYkB9xbeTuhZZ2hhGxgHcC4GfJc5dfbQpOiZ/1aXWtzJTyZEmBtRXfBuNgG2O3hV8pnLKTAyWpgC2tLCjtJH+wn78KDOVHHFiQH3FN/vR+mIUgtbPCN/mCXRK3fbDBEl5Gn+1FEMfy0w58sSA+opvXz9sn8nFHEaVA/Up51EeQJo307Vn9q9G+OpjmSlHoBhQX/HtfWLbZ/VoBqVb3vajG3g3g7zyrMO95K9qp5zeykw5AsVg+oqPk5nMsrlsnGkz3VvZ5jpP6H0sTDVLtY8s9f8y/dN8RJ4YTF/xLU/ksi2rdnCZ583LmcxUZ91eJJnUXj2nj4of/8v0T+8RcWIwfcW3FbfWBveEQOtMZho4QeZcsIa2M0Mvq/0B07/KTDnSxGD6im8FvV4HYT5FD9neo2YFHbigy6S+T20T+ajM9L9M/ywz5UgTA+orPkGdEqcqxcH57HlhJLA8GhQU5DRWo69ekf8D9a8yE0aaGFBf8S1NTJ7F1r4blj72Se1njVE2aMisC2sqSH8A9a8yE0aaGFBf8e1tYlXM21fvk/q8D2BzMMQMbah53390+2p7wD9Q/yozYaSJAfUV39JEKanJGbLeuQB7GWCWJixeaxXrWr969PIP1L/KTBhpYkB9xbeTemFp3h1GOl+qnRE0+zbWtc2RViVG/QOofyUvGGliQH3FN6gLY2orbYpHB57YQJMJ7Fvi2nfIMgk/6n38A/WvMhNGnBhQX/Htoqiz5zISSGkJOBcFy3m7a+yCq44p7S889a88ESNPDKiv+LYVQziN3BrYarxRlg5CLFByOrWPrPmrDQL/QP0rUMQIFAPqK74WPwTLykA0FrC4gm8rDW00m2VqX+WrMlN+KzNhBIrB9BXfAsXM6Cckr73Z2dx8VoGefaDc89CVu/Wvykz5rcyEkScG01d8Mx/bfaxla/vos4M8OYKLOiyxUXptOOyra2J+KzNRxInB9BXfPn10JZ9TwIvJWR+gIGmf2Kn2JWNYGV+9uP1fpn+VmSjSxGD6im+l0zVcy4a45bO8SPZN0c/wMdE5Z3V0wa+Cl/xYZqJIEwPqKz6aD9ZRpUCi3mG76ATOqwATa85mavjRK/J/oP5VZqJIEwPqK765j8xj4DqjEc7uREQBERKoRlN4n9VsfwH1rzITRZoYUF/x7X1A81xnOuU8VGDVBmas0Ecbo54NivoH18SfZSaKNDGgvuJjmthpuk7IQzbUNCrIQgRhKVK1+0p/AfWvMhNFmhhQX/HtolgTI5cFtZ8Xt5IdTEqCuW+PU2sv075KE/NjmYkiTQyor/iWJpZqZXsM0FzxzPtgsFYIaFvqqji3PfmLrx+/ykwUcWJAfcU3qD3VMkfbUKsDl+6gqWy808TafI6c5x9A/StPpMgTA+orPmYvaxCnbTo2v+cp19h2ujDMRH0jjXmUrx7d5scyE0egGFBf8e3RrStuqCeUcSYzqRCo1vNcETUT5zLWVxdFfCszcQSKwfQV38pMpbfOVCDl1ICNBaxQgt6W8Rg9C4/vmf5lPjjyxGD6ik9MT9GeqzjkIv085BpgHRn2/6zgnBP7V9dEfCszccSJwfQV377nodWe/rsl0r4bjsQg3ca+JZI0L1wkfVWkxrcyE0eaGExf8YlpNyzUCkK3s7b5TFu30/uoVerMo9X12TdqfCwzcaSJAfUVH2dSlyWYM5TF64zvbWA+JuiqfSiVqfQHl8SfZSaONDGgvuKb+2jqniZCZd63RO4VhFKG3Cu3Zk1N+h9A/avMxJEmBtRXfFyJoejV25lHXbeRTttcL0371riMeF8hSyp/APWvMhNHmhhQX/HNfojhlFLPOnI5GeKZX6MLakLqi82KfLQS4x+of5WZONLEgPqKb7XTNKuXvCDzmfKxEQfrp7C37TWhbk/S/A+g/pW8lEgTA+orvu15yW2fyKYwmvH21HOBzoGQ8yiutVlPX/U+8LHMVCJODKiv+Ba9NJRUip251HTekRvYSAaYciVqSar9haf+lSeWyBMD6is+QV23xZgsCsXWBMbSwfvQfVxTY8oTc/sLqH8FiiUCxYD6im+f9Mi6n2mnM59PejIdhMyhrzZSpbmh+iokp7cyU4lAMZi+4tvHD5wtow2oKStwKxOMJEPyms1RbNSvQnJ6KzOVyBOD6Su+heSrYeWSoEzOwKsIqEuDKnNkJNqH9VchOb2VmUrEicH0Fd+YTjy4bAed09q3RNbNdOcK5ENRxXR77O+Z/lVmKpEmBtNXfHvxIjJNzuIAPrW8/XtQahkqOvW8/8H0r5YX0WOZqUSaGFBf8S0iV82rUQaf56CeXECtF+guKZfp0/SrlRj0WGYqkSYG1Fd8+5yXdNU6zhsXZuA6GWzqNiOFtqnGxSl/NZmJHstMNdLEgPqKjyf18NynwiS27UHkzK/xBBklzdVGneOrNJEey0w10sSA+opvJzXPYj2d7QGcTvBSQcYUQMKWUkk1r68mrdNjmalGmhhQX/Ft3Nh0S9wdSq8b6nVevWg536xx1iZL8vqqS02PZaYaaWJAfcU3qLmh91zAc67Aih181O1GWvJFOubqX81ap8cyU404MaC+4ltDj9xaJoFGYwL3ksEpbzdSmuTRNPH4qnZKj2WmGnliQH3Ft+/UQ5xwNJgpOfCx0z6RIc+Vl7sM+2yIDT2WmWoEigH1Fd++fpjW3Hw7j1EJOKuC4tx411Sr6toe5KuLIr+VmWoEisH0Fd+YrjN5SgMy0XYfbg7uTSBRO6PHGq76VfbCb2WmGnliMH3Ft4dcFa2NNaAPT8CNE1g6mxQXTd9My740fs/0T+8RcWIwfcW3W+JMw6hupssc24C0tg31nDBmVulFJ372kZrfykwt0sRg+opPTI9ZZiLxDfEQYD0R+VleZFO2+SidVvpqfC8/lplapIkB9RXfvnxs72FzZqij76vhuR/6yApptS5TeA386ssHP5aZWqSJAfUVH1+RVz9D1WGOerYHtAFyplOn7sWLqRX7at4HP5aZWqSJAfUV33of1FppqwOh/BeRb6iLMYylgxBV8LMtt/xYZmqRJgbUV3zz1H17D9sU15IncMsd3DfereCSRbx6+wuof5WZWqSJAfUVn6BeiEzoGVo6W27JzxAb9X1wn3lNrVNtX7245ccyU4s0MaC+4ttJvZqt4zfOeMgTKSIoYoGekjTS2Vv/g+TlZ5mpRZwYUF/xCWpt1tB0wPCzXC7PBtYIIamTVG66yl98/fiVJ7bIEwPqKz5C3cmoVKAxtv1YZKAJ8z6uuVWbS5y+qp3yY5mpRaAYUF/xrfgxZXntBUpL8zwn1w31IOg4O8ngguWrT3rlrcwkESgG01d8K37QQmcZoLYa8Ny+2pY3SANX6oxG66vnieWtzCSRJwbTV3xiuhQTzJqBJSdgW2cveSLglnj/yUul/NXzgPJWZpKIE4PpK759z9tHc9dZ4NRLgQef2QhjAiX2yrXP4V8Z6vJWZpJIE4PpK769TVSZNRUEqn7G99bNdKsCOY3s+45IbX614rY8lpkk0sSA+opvg9YnZUUrsMqJyKs6SNqndSLLtfVRqv0F1L/KTBJpYkB9xbdbogj3SR3wtKhZbd8XZ8nQMaU+ECnPr9LE8lhmkkgTA+orvqWJUkkyFZgy+rYfeBp6RDBwce6dk66veh/lscwkkSYG1Fd8g9oNh+K5J55ntsYJXHXfGG3fG6dt9OgvoP5VZpJIEwPqKz6OWq+iqSLsEzsfqPfvshjYf3XU2s/IsT+A+mfyEmliQH3Ft6/UlVblUUDKdtKMG2+bbttiqxp2EUl/cVH8VWbSiBMD6iu+ReSpLpypQW7rTDsduvE+n/SynY993ip99Y68PJaZNPLEgPqKb+8TaUpbiDDLxG0/zpZb3J669m1Kckk69autGOWxzKQRKAbUV3xbyVWoeEEG8jPCd7QKm2YDSUKJNVmeX4Xk9a3MpBEoBtNXfLsnCuWadcAS2Qf1WAIyWobGuRXm4uuz4kd9KzNp5InB9BXfih9UVmLh84Zrn9PdzrePUiAlHLmsar1+5ajrW5lJI04Mpq/4dkt076slhW48gFdbx3t0mDV7l1bGHF8Z6vpWZtJIE4PpK75F5LNwnpigGmbgXAd4mwNaziqeDCl/tT2gPpaZNNLEgPqKbw29tJpWo1Nmom0+zoPbkRkcm+ZRTSd/teO2PpaZNNLEgPqKjzP0BuUhC8Y42wN8H9JmecLq6L3Zmpn/4qT+VWbSSBMD6iu+jRsr9Yz7EEgjb/uRioNOOmniyMs6bRvy1fuA+lZmqinSxID6im8ROWqVbh2StrO8aC2wnASaFltUaqL01YPb+lZmqinSxID6io+106U9SYMkXYClNRDsFVIpUrb1QP8sTaxvZaaaIk0MqK/4NhiyJ0PeKCdkPSN8x74oVofOZzTCPsXrX3zR+1Vm2v9nEVAH1P9ffCwzMbalGcooa0PtHbylzXgaaG2t1fNX48bqW5mppsgTA+orvn3S85RnyridRzq9DyvbU6uAC9fKqUnCr55y1bcyU00RKAbUV3wLXxalzCgw9Tzlam6gtt11QbM6UHB99kmvPZWZaopAMZi+4tsIPUHEqQgt/fc80R1cpYPO1Wlu4qt/5T7aU5mppsgTg+krPpqPNVvVBZ5FgDsNkDwm2MLp2ldfn+WJ7anMVFPEicH0Fd8Keml6ck8ga98NeWGHbT0W1ER9cst53xW/Z/pHmammSBOD6Ss+MZ1WS73086kDyxm0biCWKkjlaUZms341k7q9lZlqjjQxoL7iE9RUe5G29q2QSYFzX/83FtKQaDT1nj4bYtPeykw1R5oYUF/xbdzYwLXYJ2Q6S27nqGClOEzRUuS/m+JXr8jbW5mp5kgTA+orvj241VY7mwP+N8RG93Et1RtULLNxO2+5/sBS/ywz5UgTA+orPj5OXLMWKeBF9z2xjA46uEFPVCwPlFT+4HvezzJTjjQxoL7i4wMBadprhlHzOpGigup5pzhqMSwmZH8QvPwsM+VIEwPqK74lLyQzzd6hj8nAfRg4s0OZkmjkPnP6C/vxq8yUI04MqK/41tDjhWNmhdFx248u52veysBttuXd2ddfnNS/8sQceWJAfcU3T20219zOY9D5Tu3LQcpKsLgN5vNUMX+1vag9lplyBIoB9RXfaqeljVR7hmm+z+fV0/bUVmE2LjO1SshfPeWStzJTjkAxmL7i48QPLI5cYZ2RY1x4M405Qca23fQ21rV9dVDLW5kJI08Mpq/4Fr242qil7dM5OTBXPaXTBbT1Si0nw6+mUstbmQkjTgymr/hW/NBZ931wwj6tz9KAM8WmkJyBH3lyaT7mH5zTv8pMGGliMH3Fty8f3rWXs7xoJtmXRNze43wDkVaMV51pn9TfM/2zzISRJgbUV3yb99HchtOZrJ72QZ3p7G2uE+awLLNXtPTV5zx5LDNhpIkB9RXfHHXfnnqWClpn2e5jIngzOztv1Velbav/AupfZSaMNDGgvuLbEJtcbZ/WGXwZA09hMDozqr2jdK6SPlsIKo9lJow0MaC+4iPUBSklhz73FZGJM6hoAiKsRVLrDf/ipP5VZsJIEwPqK77VTq1vh+EEk8v5SL22p0ZkWKw6GhbBzyJyeSwzYaSJAfUV305qauI8JiRa9TxPtG1E2gSTRrLK4pH+4IvezzITRpwYUF/x7SmXlkWTCiSZ5zP1aOfrB0KyMtWSevI/iF5+lpko8sSA+opvGXmXubIgDG8dmOV8B1kL+iizSxnY11ebXuSxzEQRKAbUV3yDeiUvvRSYeeyTmvsCQSFQ1W0/lNcoXw2G1LcyE0WgGExf8TFQTO6TGLBUOxN8F3iZBXJZwyv1Nj+bNqZvZSaKPDGYvuIT09s+c8szQSqyzcdMDsZaoWTRsdBpfVY61bcyE0WcGExf8Y1ptKVdOxSvZ3WiJHCyAjIUUxVdeX11S9S3MhNFmhhMX/Ft2libyMUF0mYbuFgHO21q7i2hTWnZ/oDpn2UmijQxoL7i24PbLlJndvA8ZJuP7vuSOBZU7HMDv9qYf3BJ/FlmokgTA+orPkGdS64z9QrU/QQvNMCaF6juaC6ztvTV5zx9LDNRpIkB9RXfaqfKQ60tGHM4MBUEpYXA2rJgLsM/e3Crj2UmijQxoL7i2/YAPFRXgSGDgfMi2NfGBqVb21LV2f/g28fPMhNHmhhQX/EteJGE6VwPcx9nedE+pA1n2z/WHFRHlbb+AOpfyQtHmhhQX/Ftd2JdjdM+musYtD31SiBWFLSlaZK8mvgfQP2rzMQRJwbUV3wrM6UhbXtnWNq3k64bb+k8oHJrtbY2cPzFSf0rT+TIEwPqK759/ZgTWX3CicP3RZH0XBQFMptZ6Vn7+Ivv1L8CRY5AMaC+4punzmuNOQfMJAV42r4o4jmptaSDe6WvBkOW9FZm4ggUg+krvr0PSCO1PAyQ7bROicCybF8tKWNKk43pe6Z/mo/IE4PpK74V9Go10+ogvAawjwJWNuLUlk51zK1/ZD7+l+mf3iPixGD6io/TxkZZXCo0PNPGFiFYSrgNSOHka3uP/lFG/r9M/yozcaSJwfQV35jm4rMlhdKyASfNIFkqoFdLpmQyPgpe/pfpn2UmjjQxoL7i2wi9vEYqedtoK9tQ5+2qNXWGfkRFZJ5/AfWvMlOJNDGgvuKbo27dsBaDjGd3ok8GPV29RLO0ZbTviR8FL/9A/avMVCJNDKiv+PbpYzltoyHQMtEZDGkgyyYUTdSaDMEN3PdQ/yozlUgTA+orvkXkS1vB0SC3eba7sIA5d2j7iN6/qKt8tOX2H6h/lZlKpIkB9RXfLoplibRFkPi8TtSzinxm3J56SWltTEof7U78B+pfyUuJNDGgvuLb8qK6sDlXmDi2p9b9O1dDWFwsnXe3Xv/ipP5VZioRJwbUV3x8c3vWNW8njf+9Sixjge1fULs0YirWW/4DqH/liSXyxID6io/DEfY9UYbDHMuBsTbQ7gs8W1tYxjD9aIPAP1D/ChRLBIoB9RXfLorFms/tPMQ6nVUvCUwFz7AE3nY7+1gf1U5LfiszlQgUg+krvn2m1nLmmjJM1QpMHcFtKlCmyUxScvmqzJTfykwl8sRg+opPTMtareZ9RHc5K7m4EqiUtg22jkpV++CvzEd+KzPViBOD6Su+DfywtaqtcWabKpxlzWBeCKiKjYkFU/oqI89vZaYaaWIwfcU37zHSYukNloyxz2k12G5knI0vy1lZTL8q6OXHMlONNDGgvuLbN2pCXanpttHVT0MPwbifXUaEbpaI6ldN6vxYZqqRJgbUV3wbYpNK9aQTaPUNtW6edWwzMszPE9w0bH1VZsqPZaYaaWJAfcW3iHwVWYkSDErljEZYIFwEVkKzUVOW/NFQ6n+g/lVmqpEmBtRXfHtFvg/Cuf8CQ5cNtQxQpgm5bN+RGJP1r3of+bHMVCNNDKiv+HZS71/uWKAhbfsh1MBaXpA5uUmeOsZHM/T+gfpX8lIjTQyor/iWJk6vVG0AljWBvW1PbbQA++xpSilCf/CV+meZqUacGFBf8S16aUMzt3IW3Cpw72Wf1KtCn7Jyp6zEX837yI9lphp5YkB9xceG3mxYegUX2Sd1cdsXRUVYXXJN2hPTX3jqX4Fii0AxoL7i26NbOh85tvOQlfSE5AhG2QGnYRFRb/OrT3r4VmZqESgG01d8G0utyTtVh+WndTom7SO7GizpJQ2ZVe2rgxrfykwt8sRg+opvTDv3M1YdRHxs80FpO2qugKOO1iiXUr5y1PhWZmoRJwbTV3wc+IGrz6IgpXZgO5+r15gw+po6W5/c/8B7/CoztUgTg+krvjFtVVSKgOCZoPdfkbpxgpVXz9MTt89Kp/hYZmqRJgbUV3w01NzyuRrSsn1JRGFw7x2wuXWeKi39wUH9s8zUIk0MqK/4VmYSVkacUPOswLUwiKUEWtYaZF19/oGj/llmapEmBtRXfOtSE/qwJpDxbG4+IyKF/Ly6NXLzsnL96m0iPpaZWqSJAfUV34KXMjMVH4D/eepUF0gSPysEcmMkxc8icnwsM7VIEwPqKz7aj7QSzgy9531Sz7QP6TQbVCzJqI6V+l/Yj1/Ji0SaGFBf8c1+5NFml7nP57MQdJ5NAov8jEZYKzmtMb8aYoOPZSaJODGgvuIT1MudUSjDJjkDU61gmc6rl0l1Ctn6k4virzxRIk8MqK/41tBDL2Ny3iZa1vbUM4GMVGEZm0rZlpv+AupfgaJEoBhQX/Ht1Qt5LTgJxE/tVE/tdEqBmRR7KmWxffXolt7KTBKBYjB9xbeJHy4pLalQfZ/RrGQg1RdMsdlbJ8T+1ccPeiszSeSJwfQV3xw1NU7bYUAv54OemfzfwrkpWcTGaq5fXRPprcwkEScG01d8e8fFk3I+Q5lqljPFpoGbIKBvQ8K1UOpfDaWmtzKTRJoYTF/xrfcxx7Kz54U0nclMK4Fy79ted7E2s7N/teeFHstMEmliQH3FJ6gb4syUDMpCBh5YwXt1sLWorpxG5a/mfdBjmUkiTQyor/gWvHRLVVOHns8r8tkyiCoDzm5nLlMa/aveBz2WmTTSxID6im8z9JoP1GpQKyKw9AG2bQco1rbQnJv9wTXxZ5lJI00MqK/4BvVqVlcq+6QeC/hcEZ1Zzh4BX5mKtjr+AOpfZSaNNDGgvuJbmanQ6KlOyNV1e2pd206jAtEyaaZTPntFTo9lJo00MaC+4tsXvTESrVNmQu7AtN21jIYgQshs6uh/cVL/KjNpxIkB9RWfoCZO3Ou+HjoZAzNuO63uYDWR63Yjjb5a9EKPZSaNPDGgvuIT1F1rMaUKI7cGZ18RWPcKq6kNmmPD/RffqX8FihqBYkB9xceQfInPts6+IgOu21NrFYZFfcwkWMuoH0HNb2UmjUAxmL7i46OX0bsnBF7nzW2TAt68Qd0+JC3Jo8lX64v4rcykkScG01d8Mx+JV5HcIaVcgEUauFCCNVAlU8PlXzWp+a3MpBEnBtNXfGPat2vOhJvkc0tced8Xi5czlPqELnOd/cqfM/2jzNRSpInB9BXfykw4R0193w+dt5+WfT9UPe9vbckc+5ju+FVEzm9lppYiTQyor/h4UM+sSg3KLJvsPB2MxPad0bNmPMNOv9qdyG9lppYiTQyor/gWvJBVKX0cnrejnmc6tReEhGOiVtrMf/U5j9/KTC1FmhhQX/HtpC4ryWpnxnrJ21Lv41prarCyD9fGs+FXaSK/lZlaijQxoL7iG9S2yqi2UZZ8Zuj1AmKndqrStq2W3OtXG7n4rczUUqSJAfUVn6AudnY2T4RqdjYYZQHZv2Bgadh7nvlPPPWP5KWlSBMD6is+Qr10djSYqvnsI28grSosPgtgUsFa/gLqH2WmliJODKiv+PZJrzaaNicQrwasY4DRPriHZ6eepM3PttzyW5mppcgTA+orvmXkSdeykSH3yWcrRgbP6Swz0nNVrJr0L6D+ESi2FIFiQH3Fx9rp5qbIvh52/W9EQgOfrmBtEDpVsvVVoFieykwtR6AYTF/xbdXL/ncyigmkuc7HD9s41+YwSNhELGf+6uNHeSoztRx5YjB9xbfS6ZyjDsczaKzva+IosP1GgSmzJc/Fmn/15LY8lZlajjgxmL7i22yEVXmDOyDlJmcjeQedMkCdRajMwZ/txChvZaYcaWIwfcW3Lx8tcyk9gWJ3YNm2w+sy6B2t19yXla8eB5THMlOONDGgvuLbQa1rVc8Ma1uQbT4KgqVWIJGMkqqTyFeTmcpjmSlHmhhQX/EtIl/DW2c985jSviWOBa7DIGkdKXtn8j/48vGzzJQjTQyor/j2jbpnqvtCCI0P1PvOCJZThi7cp2ats30176M8lplypIkB9RXfBkMa08TWYaLz9tRLwNgHrKSrlo02ylejEcpjmSlHmhhQX/FtdyI3kcxr84wTeOEAx2RAeVYS3kc3/cFH6p9lphxpYkB9xbc0sdLwWTJgO/sDijXwRRVammnbkDKtf/WMvDyWmTDixID6im+vXpqV6l1hipYNde2gYxsRX9Jm4X1W0x9ELz/LTBh5YkB9xbdPetOFfBiMpePsTjTwua+Mo/kqzNnnn5zUvwJFjEAxoL7iW/HDFuL2z9BxbKhxH9euIlDNtYp43Wx/BHV9KzNhBIrB9BXf7omzLlNX8DJl3xO1gq62f6S2PHOixV+9ua1vZSaMPDGYvuIb017ymm1AKX4GrGMHQxXobVFB1ZHWV03q+lZmwogTg+krvq0PUFGrcgbYDD6fPvYtcYMMlVNZQrIE/4DpX2UmjDQxmL7i24rb1bptiiGVvP10YwEjbvu62KkPrzT9D5j+WWbCSBMD6iu+ffmwstxrg6xMwBMXKJnD2l6aS/VW6C+g/lVmwkgTA+orPj7j8rKyLzBNE7hjOZM/zohqtn7mn3r6asltfSwzYaSJAfUV3xp6PQ/7r5eXZAGns+BWy4S0bNTRySt/FbzUxzITRZoYUF/x7YFAyvuGSHWbjlNmIhJwR4QsJbFRo+8eJ9bHMhNFmhhQX/HtouguZa4Mqqf30dfGm+cAw4rTkPL4bIRvfSwzUaSJAfUVH5/cGmf0AqvkdD7rJXBlBhqzVE2Nqny1P6A+lpko4sSA+opvn6mnNV3naWK27alr2546VTx/u6nebqStv7go/soTKfLEgPqKbyd177R6FcBqHXhmA+8sQHNtKyK+yL96IFAfy0wUgWJAfcW3p1y5tYKaQG2tE74UMKvn5e32I5rmhvsrqNtbmYkiUAymr/jE9MSehLnD8uM5cDhI5wGZSbWW2V2+mrXe3spMFHliMH3FN0c9kD0vh2pjm4/qBDb277z0PMXOM6qvvn20tzITRZwYTF/xiWlZiDYJQZPomWLTQddCqAtLnst4+FevA9pbmYkiTQymr/jGdM40OzJkkwSsqYFo394j1dJ5g83rq8957bHMxJEmBtRXfPvyIfuUrp6BSWQf1Lmet4kLCGVJmg1z/wND/bPMxJEmBtRXfLslllZnFYclrR33UcHrmDAGLaJptfzFLfFnmYkjTQyor/h2TcQuhWqDzS8Bn0aTpyVQcu9pqW5T8lXvoz2WmTjSxID6im/Li1RT6ULgDTuwdQZbxcGGrnw+YLf2B98+fpaZONLEgPqKbxfFlHPZXgOM6QyG3HhrcYOaVu6cV/bPHgi0xzITR5oYUF/x7cntKEm3nwZdY18U20ogOBJQ1dFrS6vOP/ii97PMxBEnBtRXfIO6t1mqVGhngxGfb9X/jV1PLC7qqfXyFxfFX3kiR54YUF/xzX7UapV1Xw85MTBPPwM/MiR3HdyHDPuL79S/AkWOQDGgvuLbd+rReC5v0Kr5th+0r4xGDao1Mp6ki786qeWtzMQRKAbTV3x7nphMexodzM/6ol4WSLcBi5RSSQt7/spSy1uZqUSeGExf8W3UOhZTWxPGtiHAY/sO8SSQ1poFCRvJV09u5a3MVCJODKav+HZOM5nOXCGlum+JWQ1saYa+vccYWZvxH5zTv8pMJdLEYPqKb8FL5p6SL+jFD9OkoL4NCO6ftPVtt7+aCimPZaYSaWJAfcUnqHMSQxkCg9k21FP3JXHu3/FiHiutNr768iGPZaYSaWJAfcW37QGsVroryCjbUReaZ3EAgbW8zkZQlfnVmjl5LDOVSBMD6is+T2ZSxAmbngk8ZVvqYtuN+EjFZ63bV/8B1L/KTCXSxID6im8Pbs15pm7QMXVgbAt0IMPAOdhpKfJXD27lscxUIk0MqK/4dlGkTIY+oSqPM++jgNHZnbhh3jixKn+1ulkey0wl0sSA+opv00593wRH3aaj0wJWdJBKZ4YeF8Hecv+sdiqPZaYScWJAfcW35UWEi1sq0FxO9CLHfkiCyYl7WoI5/8UnvV95Yo08MaC+4tvXDy9SXQbMyQi8koOfjyF6Rp1q2lynv7AfvwLFGoFiQH3Ft4aeyexrZkiVz2DIlcBL6ZBIs7Xq2PSrrx/6VmaqESgG01d8cx9rbLOxGjBS2ZZaFaSsCbgG0rI2ln71mVrfykw18sRg+opvX6mre5NeoMoZC5llggptpqmKdBdv/lXpVN/KTDXixGD6im+T1nOT0arC0MzAbV8QtaUKTVrv3Glg/urTh76VmWqkicH0Fd9WYpinlriBel/HTzsI7zujeCq1GyfpX82k1scyU400MaC+4lvwgnTmIQxoybf5cMUzxGZB4s7nO59o+epznj6WmWqkiQH1Fd9uiVrmKtt4SKJ9VRzbVtvYl8ZNd626qhH+gaP+WWaqkSYG1Fd8GzdWhdlxH82EE5i3ETE7bmRpIqZyXif+AdS/ykw10sSA+opvZSZZpfimOCVH4PMpz1YdUNpqw9u+M/a/sB+/ykwt0sSA+opvH/QmFkqFwfRMO82Fzoa5BdZYz+h+Xv2rGXr6WGZqkSYG1Fd8g5rK0LadxygnTcxYtqf2DKOKbgOSnNT/AOpfZaYWcWJAfcW3z9T7kjhldijiY18Ul4FnbdCc8z6yCTN91fvQxzJTizwxoL7i4/vE6ZOxwqnjnYEfCJJmgU7KltxXXl89JNfHMlOLQDGgvuLbXOqe5n+N0zl47YtiYhDmCthG7SU1QvoofKnprczUIlAMpq/49j5gXw/reTmuORtwG9t9tPOwy7BNzur739n3TP80H5EnBtNXfJvMVHpb6eBcEp2RCAbSVgW10qbbTGX+wTn903tEnBhMX/Htltitm5zZNf/tbW4D94ndCwxWlVlS5/YHTP8qM7VIE4PpK76VmXgiTjJYvSOwpwWyz2jgXPc/SJhNP/pG/b9M/ywztUgTA+orPg5aT9N981zymUkt2kDKNtSz57JMkdb86HPeP1D/KjNJpIkB9RXfZlJjXeyqYGXksxA0g2SVDXWqeXDTMT/qffwD9a8yk0SaGFBf8RFqGorSoFHSsxIjgXTskEZTHjJp2kfvuP6B+leZSSJNDKiv+PaNOnkeqrgpxgVncA1ozwIVx8hz5qpfDYb8B+pfZSaJNDGgvuLbSW2pzZwmtDw78CIGldk22aNLK1M2U38A9a/kRSJNDKiv+Pb1I3suM5+nXGVfFHutYELno/Uwx955rY8eCPwD9a8yk0ScGFBf8a330dqoel4E5O4b6k77pHbdbsSsJkzJpv0B1L/yRIk8MaC+4ttJXdrKXBKMNce+KFIGa+ZAW6aybXVqfwH1r0BRIlAMqK/4Nplp0mlRD0hpEPB20aC8HFJxr2WdHQJfQZ3fykwSgWIwfcXHQDERF1bgiickb5tp1AKbdCIxr5q++qKX38pMEnliMH3Ftye3o3RhbGCFN9PsBD7GhJUGF6dqqen3TP/yHhpxYjB9xbfZCF1K9TSBSsr7sE5n0Usu0GZRXKi9fPU48X+Z/lVm0kgTg+krvgUvRqtwGzASnoicG3hThr6P7JzK9tP4VUEvP5aZNNLEgPqKb2Umwex61syNfHp5/SwvqtuGlJlUitRVP3pw+w/Uv8pMGmliQH3Ft3kfM2XF7ajXkrMSYyho6gwz12Ypb8A/KzPlxzKTRpoYUF/xzVI74jiLXYgnAkudoL0tGI33Sb16KfkPLPXPMpNGmhhQX/EtTRxThEigY3VgXAtsbnddWLyIoIz+Ve8jP5aZNNLEgPqKby+5tFnfLuOc1PuimL2C8hywis5ZFeeyv/DUv5IXjTQxoL7i25PbyX3uGyGgatontS0Qpn1SEw2dZcmwv/DUv8pMGnFiQH3Fx2Hr4m2QQlsqwHMqSPey3UifpbbRnL+ajZAfy0waeWJAfcXHh+RsXdZGWU6ZSQeehaAChrrGNts5r7+wHz8CRUkRKAbUV3ybYtOkOPZ9PaxIwCkJqKNCb70ScrVe60dQ41OZSVIEisH0Fd8OaqurkjVIY87NtJ/nieczyKiWyqKi/tVDcnwqM0mKPDGYvuLbAF8f5mxnFFOtwFIy6Pm+x0tyXU6axlchOT6VmSRFnBhMX/GtoIdYu5FD0fN6S/IE69ah4Ojm3kun8j3TP8pMkiJNDKav+MR0bV3LaAm6nGdc7GUzndZ5cMuVzUrDr16R41uZSVKkiQH1Fd8i8oTacA2wzNtQY6sgSSvgqjirZ+vrqyY1vpWZJEWaGFBf8c19yJhM2WCmmf5v1qlxr9Caqa/MfckfOOpfZSZJkSYG1Fd8633UTk1WAvxvdyK3DFZQIbXtscVmyuOrb9T4VmaSFGliQH3Fty233qRaHuDpdKlr76CeE8iqrVBt++zOfwD1jzLTdkMBdUD9/8U3+8GLCYlg6jzPbmsC522sN8zNsapP/2qIDb6VmSRHmhhQX/HNfuQ+SRyhVHRgaQo+h+6LopQ5Z5Exvup94FuZSXLEiQH1Fd/sByF7lgK98Rli0xCsOcNATJ4oo62/uCj+yhNz5IkB9RXfnnJ199G0QEvUgTOdk7p0GMkdM1edf5G9/Cwz5QgUA+orvpWZVs+0MkFj2vaDcttXxraNNVXrxee221+d1PRWZsoRKAbTV3yz1JhEZHUwP1/0dDlo8gVJ3JbLQPpsig29lZly5InB9BXfykzWFdtq+5oo5yEXTRDNBosp4ZrqWT/acfu/TP/0HhEnBtNXfDPU1IYNrWfHy9mJkQp4PU8EsPRizRbbV0Vqeisz5UgTg+krvn35yOIukwHxbOQi7eBDJiyatGz/w1H+gOmfZaYcaWJAfcW34CWlfRqjQWs6ge28feGxyW42PI+ZtXwVvNBjmSlHmhhQX/HtlliqT2OEmg031KWCjjpAezWmWnS0rz7n0WOZCSNNDKiv+La8yNN5VpJgoO5roimCaTrLXjrJcKH8WZpIj2UmjDQxoL7iE9Rj1mVnEYZjG8D7qAZpLJD3IT2JuMv4at4HPZaZMNLEgPqKb1D3VtJMCiUPBXZSEGoK+/z2Smzu+auGHj2WmTDSxID6im/2o1jvc5wu9dr2I1kGqWMCOZEZ2czlq8GQ9FhmwogTA+orvkUvNJMvLbB83xa5TQOb211jqeRlkhX66n0iPZaZMPLEgPqKb9lLLavMmqFL7vuiyA5q06HWal6oWMlfvXqhxzITRqAYUF/xbYPAstLOd2qbNZ29AfuimPdJXeoUGlU1p6+KH/xWZsIIFIPpK74NO82FB2cHO3NO2dr+HZNAkaKtiQj7VwU9fiszYeSJwfQV39YXpWRF2oQ1zM7EDwFHTJC099rZu+evpo3xW5kJI04Mpq/4NvCjbbthTjDqsrO9CPeJnbe/7kZL3HHUrwp6/FZmokgTg+krvk1mEpk+0oROloGpK6g2gTZ7H051FfkDpn+WmSjSxID6im9QVyuDZF8NaztfPrqDSi9AdcjEMcvUr7588GOZiSJNDKiv+JYmNkycJ8OybaaZK4J0FqjiiQTHGm5/APWvMhNFmhhQX/ER6jQz920/vCDwynzeBzhg84xOyrX8hf34VWaiSBMD6iu+ReTijCwIVNY+qfOqoKmubaz7KKs1lL/4Rv2zzESRJgbUV3w7qbHUelDOXXRfFO109dhh5FmSVtw3xT/4oPezzESRJgbUV3zcyMXL1RWWnP0BOBQsI4K2ylgK5qxfPeXixzITRZwYUF/xscx06kyDt6f2Bux4nnIlAxFcm/bCc371QIAfy0wUeWJAfcU3+8HHZrQBq7ftqX3jLZP2fxUepfGwND7b9MKPZSaKQDGgvuJbSO5TsuCA7OLArRpo1gWd65rW1PJn7xPLW5mJI1AMpq/45j6WKWIWSOWsI19pgY+EkLH7mmKolb5n+pf54MgTg+krPjEt3ZvukxnGuRzyNAUnK9D72DjpcR9fPeQqb2UmjjgxmL7iW0ZuMnxiATuLMVgV4axyhqpILLXM/tnrgPJWZuJIE4PpKz5OZlJva+V9SUz7kljzBK9WYbUqXXtv67O3ieWxzMSRJgbUV3z7Rj2SmdcO6by65aQCymNBVuqppcGr/IGh/llm4kgTA+orPkGtI2c6D8gJawH2um+J0gWQhAZSpSxfReTlsczEkSYG1Fd8m6GnSyfnAbSvhCdNPO8DhEGsIZ5p64hfDbEpj2UmjjQxoL7i45bb7L1mhK6rAduaIFIUMtaazbMt+ar3UR7LTBxpYkB9xbfgZWiaNhEqj7ORywaYaILUDQm5jfInJ/XP5CXSxID6im8Xxf3vpFfsMCefMlMhUPUJPNrwTXv+f+ydSc5eOc6st3I3QEANxWY5opr9L+GXnCXAHtwDTfSOmKhyfY4aZfqBMnQiRMbxaohNuSwzFY8THeoj3p3Upa3bIQaYISmgxgkS5oRkAXW2Kbn94qL4lScWzxMd6iNentQYR+QMM/axh9isk5oo72mnWGqRKP0HvY/PMlPxQNGhPuLduDEZI5SBoDX/WfViC+ouy1ibrUuijMCv7AfdlZmKB4rO9BEvV3Ih0wwIFMbOXsZiGrHC2M8CS44i9urjB92VmYrnic70Ee/O6SiW5kSIuchiWhCstwzVGPtIoRT+AdOf3sPjRGf6iHdlphFsjFqhh8GAe/RHbRrBJJa9dI7Ss4/UdFdmKp4mOtNHvGI6pzw4a4DelqnG1BRqlQzBOE1BxpDCe6Y/y0zF00SH+oiXrwOIoswOXffyokgDZEqDoJMnU2mFfnBQf5aZiqeJDvUR7+b3ptgYl5lONpajrttRS1XQtuy0jjRyfJUm0mWZqXia6FAf8a6hV20WLAyseb8PQAQxazCt9+Vmo0V5tRCULstM5GmiQ33EO09tpdfKDCWkdU8kY5AhCjHWadnqsGePE+myzESeJjrUR7z7+JFrTy0v58F7MpOtK6PObFCsxnVix6n4C6i/khfyNNGhPuLdSY0VY6EOpLjsB/IEiaEBBu41qVGtr57c0mWZiTxOdKiPeDlsvVfuui6Kab8j18pQdc+ljqnFnrAU+0FE/llmIs8THeoj3pWZSCUENsC2txcZ6s5eMiSSqC1pY3rV0KPLMhN5oOhQH/Hu60fENuNQCCQDMOYGtigHpr7+yhWpvTqp+a7MRB4oOtNHvGMaw9TZByx4GHC0BMYcwJKO1nusjV4NO+W7MhN5nuhMH/HydWJY90SJwHEvbq41g80uMLrFdVMMI9CrkJzvykzkcaIzfcS7jLz0kud+E4D7dQDt7UW2DHVpY+ZpueGzUad8V2YiTxOd6SPejUYYSNN4Qs17eVFedNd9Yu8Jp3VMKoQ/YPqzzMSeJjrUR7w7qA0pybokJpp9XRL3VnIeDbIimuLe9PID8/FZZmJPEx3qI15+zotdU4vQ96gP5JlBcIa9PaBXaogtvNoewJdlJvY00aE+4t2bl27aluGANve4sah1XRNzhdlSmaZhtGcbufiyzMSeJjrUR7yCOiZs0kKFQFQBR2lQCzIYhhCVTCS/qp3yZZmJPU10qI94d1E0znGXTSPmBGi7S10GA+nAEilS7a8eCPBlmYk9TXSoj3i3P6AOzKb7s7Tu5UWzgLVZ91xqStOCWnzVpebLMhN7nOhQH/GyzFQGlaYwVRlQ9yqBvMju6/czd83Sf3FR/MoT2fNEh/qIl9nLyCqBIYgiYJsBzFKDHglFGoWl/ADqr0CRPVB0qI94+ZKcR7NpIL02wG4GWmW/vK1pv3eV9ixQlLsyE3ug6Ewf8W4fqOWmuTeQSOueOG0PO91LQWPqsxTGd3Mh5a7MJJ4nOtNHvFtfhAGJxGD+KX5YnSCGGfowYmyWh75y1HJXZhKPE53pI14xXVVbSTghpCl7zdwEzVaArRXM1PcOo/dMf5WZxNNEZ/qId5dEJULcVdNY1jndZBepmwLW0KT2hTXW90x/lpnE00SH+oh35oOkje2gKe+3XCGkdUmMHfpkLh25YfsF1F9lJvE00aE+4t2TlxEnNfsz7yMA5sWzmvC6JY4wy65WP1vcLJdlJvE00aE+4l2a2PKUFA0S8QTEFEGHdWixWNE+a5+v5n3IZZlJPE10qI9495DL0lw4N2g1NUAb66SuyWDH5ov13ttPPPVXmUk8TXSoj3gXvMTEQxICcl4XRdnjxmjdGzXl3jWo8k9O6q/kRTxNdKiPeNelzlE1NYPGf+wH7jHrlWAQqw4MQvoLT/1VZhKPEx3qI96d1COg7LWJbMzbfgww4wq5DKw8WULBH0D9lSeq54kO9RHvMvIeKLVWYQTe48bWT9JGgxIN10ltXJ5NZpLLMpN6oOhQH/FyfVEuk2ZY9iNlwLhOat3V6hRmjC0R4nzVpda7MpN6oOhMH/FuyW1Ao4kFkNSWpY4NZIfkI1ablXiKvLLUeldmUs8Tnekj3kUvrcUZU4SQNtPKDZbrEFCS2RqNnPEH5/Sn9/A40Zk+4t3jxKqScjMIYU+xKUJge4+RqBTumUZ49jpA78pM6mmiM33Eu97HNFv0KsRuDMs8l/15usGck0qZXZr+gOnPMpN6muhQH/GyzNRzpyzQkGgd1HslRpYIY3aKzMW4/sB8fJaZ1NNEh/qId7fEmHuddYBqmnsZ+e4xJd3TqXtNWfaD3B9A/VVmUk8THeojXkE9W0nFJoFkXpZ6IQzGuUDGVPe/+aPlV70PvSwzqaeJDvUR7x4I0DqPMRUosyRAKm156tohjTrajNnQ7AdQf5SZNHia6FAf8fLjxz6nMS6KS95d6r2RixuEWCgXtVHjq/UBeldm0uBpokN9xLveR6ayTmOCyvt54tQBtXYD4T3Vps82uPwA6o8ykwaPEx3qI14OW6cgYxhg+m8u9Z6NkOP6bS77P4jp1ZtbvSszafA80aE+4t24sYpsFCYox7obehUsdgbdrkRleZJnGwT0rsykwQNFh/qId18/dBlqMYEqYZ3UOQdQSgi2eA4hp2b06KLI4arMpMEDRWf6iFdM8+ghl5khlLgtdRzroF5mZM66PPUC/tlB/TfTn+bD80Rn+oi3k5lKMYkQYtg7blOCmtZhLWyj4GhM+ZGj/pvpT+/hcaIzfcQ7Qz0lWUkEcfR1VewjLu9Bi24JMXccxq/Wgf7N9EeZSYOnic70Ee/O6cLZ0jIbo4++ex8JZB3cwDWN0mYQ7I8e3P7N9FeZSYOniQ71Ee8MdR6jKxcIrezRCOu6qL0y5BQDJ2qM9VFD7x+oP8pMGj1NdKiPeFk75TkwdLAw9pLbUKCGpGA8Ji99ZPnBLfGrzKTR00SH+oh3J/XkhoM76P6Sh9aW/eghAUaOka0J/+Ka+FVm0uhpokN9xLsyU6hJW4nLfkhcKMcAVjVCqnGvI6+T66ONXP9A/VVmip4mOtRHvHtFXrEqBgJKgZf9qBVMSCGYWUbOc7xaXvQP1F/JS/Q00aE+4hXUSWnOmgZQn8t+9Fr2oFOF3IoGGkqjP1oI+g/UX2Wm6HGiQ33Eu4g8pdmzdJCyP07Tfiogsa3b4vpnJSmV2n/wmfqzzBQ9T3Soj3g3mSmmrigTUl9k4+jryojrojix5GYqWNovPPVXoBg9UHSoj3j3SU9DGJUEIlYCzMtT170ftAQZ1LqNEF+VmeJdmSl6oOhMH/EuJC/rmG65wkBJ66AmBtkT9axpWnBPtGf3xHhXZoqeJzrTR7x7HoBxhl33aGH9goIJqmUExFpSD0Y9vMoT412ZKXmc6Ewf8c57xKrrIogQdBc/hgpI3t+sA6WSMZTBr5KXeFdmSp4mOtNHvPMeEZMSCyyEl/dIOx1vGEBlxlLaqK0+Go3wN9OfZabkaaJDfcS7g1pCnqkIhJwqIO0NzhYn9FxwbyYPMT16cPsP1F9lpuRpokN9xLuI3NZJWGuGmWj3PgqBVVQonKu2qXXIo3Fj/0D9VWZKniY61Ee83J0YpIwWoIZlOnC0Dpb6IruVqKQ5t/loKPU/UH+VmZKniQ71Ee88NefBNjK0XdNDKhlk7FfkNkoRnJbmD77nfZaZkqeJDvUR73ofRMShGUzNvE7qdVwbM0KRmJJwIbJXaWK8LDMlTxMd6iPeeeoo63guCGPS2LVTAxuSoAm3bjjHu9EI8bLMlDxOdKiPeGc/ugSeex5T07hOajGoCRvUWdOy0yFL+wXUX3li8jzRoT7i3Vxq7TGnkWD9sC6KwdZFMcYG3JJ2LpxG/UH28llmyh4oOtRHvKudYgqWR4GeQt6PbgkW5hVSDdSaztHzqy51uiszZQ8UnekjXjEdlonO+5FtaIMAFTvU3jbdUmk56t3+eM/0l/nInic600e8+0odhcLebFvrXl8UdDE9lrfOM5RUTVIdryZ+pLsyU/Y40Zk+4uX3vG6pV4M51i9YagZLc8A0Yk5tWIk/YPqrzJQ9TXSmj3jnp/MCmpOAdBVAJlrntK1je6y/csGU86svH+myzJQ9TXSoj3i3PcAIh84EOdqf8eoGMjmBSudcyxThRxu5/oH6q8yUPU10qI94BXVtYSQRBNWxTuq0zLRN6sBx5FYxUXv2PCBdlpmyp4kO9RHv7Mcgy21MsL7nfdTBsFc5Q8RRlTSYlh98zvssM2VPEx3qI96liSnsKnWDhLTuiaEXkDAZqKZasLKk+KrMlC7LTNnTRIf6iHcPBIw7a2/Q69wfP0qB5Ugm1NgrRcllhldlpnRZZkJPEx3qI955asKIKQUYVMZey5XAcllGhNvoMjBWe/WUK12WmdDjRIf6iHfRS6hj3Qf7QrmO/7166WzArZFxMdHxi68fX3kiep7oUB/xrswU6xTZr17SIhuZ10WRuUIYlicWTKO/esqVLstM6IGiQ33Eu4kfe5NcqBG6BgVste2nXBOmtSChaIsFH0Gd78pM6IGiM33EK6YjYc4LZcix7tapVlDlBH3E2dBmyfTqM3W+KzOh54nO9BHvzEeiZQOqgA1c53QIETRmhF405HVKZ5RXxY98V2ZCjxOd6SPeZeSUxUQIlq/OgDgFVIaC1DjG1L4noL5n+qvMhJ4mOtNHvAteqtZQrAPR2JOZiPeK2wwj9EYjRAnt1RCbfFlmQk8THeoj3r0OCHlqCQFqLn1dElsAk1ohUSOq66LI7dWg9XxZZkJPEx3qI9456kydqRgUnmNH5Ao1TYNpmPo+xXN7FZHnyzJT8TTRoT7iXUSea8k54LocJlv2Q2QvxwgwsnIIdWFdf2E/vspMxdNEh/qId9+oNWGgyRDYGiBHhro/VFMY0UxmwPkqIs+XZabiaaJDfcS7l1ympQ8qgLIOabR9Zo/1U5Ge45i1pGcvufJlmal4muhQH/Hu64dKDpMymO0nt1UyVFWBVEhLWw6kzV9cFL/KTMXjRIf6iFdQcy4Yw0gwsFTAMhR0j/DllnXOWPcg3x9A/ZUnFs8THeoj3m251ThCyHG3PZanDrvWNEKF2gOm0iP3+YOM/LPMVDxQdKiPeFf8KChkRSHq/qSXdV0UMexq9RCm2ROFV/YD78pMxQNFZ/qIl0tui0gpBFlwh+RjFz90QrRCMeWm5dmjF7wrMxXPE53pI949DxCtg2OHyjL3VGqB2qiAasPQB1VNr54H4F2ZqXic6Ewf8e57Xi8Rad0NKUoBbOuCaHuMXk6aypyKi6r3TH+VmcjTRGf6iHd+2mqiThNKs+U9iBG0xAYWqOfGMZb8KnjByzITeZroUB/x7ht1ScqNKsQ+AyCnCCJhnduzBQ65c6mveh94WWYiTxMd6iNeQd2HSaCJILQddQwDpJNAjJVHU5yDf3BL/CwzkaeJDvUR7/a8cCbkqMC1KqCYgKQ4IJRK0VKXEeUHUH+VmcjTRIf6iHdQj5ZMWoSY4/LUk3A/6QowNUjUXkz5B/fEzzITeZroUB/xbohNDVLbVJiIY3nqMUBHJaAcuMw6mMOrl1x4WWYiTxMd6iNeJi9tWl/nc/7T0NvzEWza3JvJtXbRXJ7NpcbLMhN5nOhQH/EKaiml5dAEtPe0Tuo6QVnWmY1ZSylZ+NlkJrwsM5HniQ71Ee+echGPWShBHtL+23Iry2eDacmqFVMZv/hO/RUokgeKDvUR7xp6LYVIrUDX/ZKcpsGy2QHClF7qsM75lacud2Um9kDRmT7i3UuuSapoDGopAHaO6yfcgWIi4VDyeLa5udyVmdjzRGf6iHdMY4ykRrDO6l38mBkkCMGo1nDQHJrie6a/vAd7nOhMH/HuI3VpgtgVdDYEtIyggQ1ilh6o9ZTmq73N5a7MxJ4mOtNHvLskltq4m0ILue95H3sqZFy/7T2vo9qS6as0sVyWmdjTRIf6iJcj9HrhYQahyDqoZzBQUoIaJudYClv/BdRfZSb2NNGhPuKdo65JQsoBYqX9PMC2o14Hd86x5ZBJWn31Oa9clpnY00SH+oiXDT1cR/J+jLgXkSONCJVp7Bl6mcfkur8lv4f6q8zEniY61Ee8i8htKlIuYLZ4xpAH1DYrxDYCR0rLZb96cFsuy0zsaaJDfcTLwZCTcKRlP6bu2qkMUCwDZmJNaUTp4dUMvXJZZmJPEx3qI9495dI8NKcOacz9lKtNMOwEqcRGM4ay53K8h/qrzCQeJzrUR7x8cxuVWotgtG6LOGKDKnUd3DTZeLTlQH7x9eMrTxTPEx3qI9419GqdqWSF2nGXTY1BMBRoHGrsVErDH2Qvn2Um8UDRoT7iXaCo03LiAC0mXhdF2ROqJS5PHac0HGjl1aNbuisziQeKzvQR79zHAjpWQhhp0p613vcm8mWuw9jvbRPX+cpS012ZSTxPdKaPeGc+ZKC22WAxVpf5CAqaKUCRuPumBXN5VdCjuzKTeJzoTB/x7nFikcklVtC2i9Q179kIuwJCMeKkZKm8evJCd2Um8TTRmT7i3Uau5Tto5vXHEOLy03Fm0Do7pFZQWtZc43zP9GeZSTxNdKiPeDdovZVcQ1aIpa6D2lqEOjBDG1F7j62E+Coip8syk3ia6FAf8e4Zl5nGIAazhAY4efmQNANoqaXkQEz91WQmuiwziaeJDvURL3sf+2Ftb9BqVEDsHarECbRO6GKsY9qrt4l0WWZSTxMd6iPe7U6c0pFDh1hle+q07IesnxRHqtmCMf7ipP4qM6mniQ71ES8nM2ku3AlGIAIstYNQrtBSxl5qSzhfjRujyzKTeproUB/x8utH5dolg+adJsryIFIX42qdpK2DWp6NRqDLMpN6nOhQH/FuKUbopaVeoNv21Dsnr71MWNfGgZElFfpBnPhZZlLPEx3qI95BjdJVdpkJra6TGss6pHVA0hxKwJA4/cJTfwWK6oGiQ33Eu+/UGGYnLkCyNwiE1kFJ9lOuPMMcVtReTfzguzKTeqDoTB/x7nmiTEWVDiXmP7PW1z1xXxYbzlniSKXSq9Yp35WZ1PNEZ/qId0xn7iNXgZ72cISxfqlW/xT0Wp0ji+CrMhPflZnU40Rn+oh3Az9ajannuePEDlhpW2tGyB2xzVGk4asiNd+VmdTTRGf6iJdDbERrCgwt7fG9UyMY7yWK1BqyJbH2qvfBV2Wm9Ocfv0PtUP+/+0tiaT0EWeYjtLjMRzOoqSewZL3Y6Mtn/+Cg/igzLag9TXSoj3j3jEt41LqMhw0hwKwBqgaCZkWZqWoJv4D6/19mWlB7muhQH/HuGzV3nDQ65IB7gC8T1NoH6KyY2iB6942ar8pMC2pPEx3qI97N+2iFuNYJXTjvLvVcJzUy5NpbWtZDwng1GoGvykwLak8THeojXs7Qi8OaGcxsy37s1aDWqQJFWz/XxC28isj5qsy0oPY00aE+4p39iMtnUCKYVgRwDtv7yCeE2tSiZeZnI3z5qsy0oPY40aE+4t0MvTRmZMxQJC37MUhBExmsP3qbCftyJz+IXj7KTAtqzxMd6iPeeepZMJXSILDWdVLXDnW0dWbbUkvtfeqraad8VWZaUHug6FAf8e6BgNHsbZmORJkBCcsetk4Q1jlN1PIy1a+glpsy02LaA0Vn+oh3b25HyKPOAWkv4kLN66D+s0QxlJ6GSWr66tGL3JSZUoieJzrTR7wsfhi2uq6JZcEDiGGA1hhhjNSVZwgjvZr4ITdlpsW0x4nO9BHvXtyyDe2MYKXY3l60l5HHDpg5FAosc7yKE+WmzLSY9jTRmT7i3ee8NkNqZUDMO03MdYJRTWC9dLTKKPpqeZFclpmip4kO9RHveh+YrHNb98McdF0Su4HVEiHGOsxaq4N/YKg/y0zR00SH+oh3aWJFThwJAu0qdeJ1UvdoMIxJY5JQ7VWaKJdlpuhpokN9xDuoiWvGKZDjWMf1WL9ItwiNhHJLdTH/anmRXJaZoqeJDvURL6dSWzS1BLHGvO6Jy1jXERm05FjWTXFI/oX9+CozRU8THeoj3g2xGctL1yhAecZlPwyhyhAImFpWDUHTq4hcLstM0dNEh/qId8lLbJHXPxeYFCcgjw5iVoHCwMoZtcirWetyWWaKHic61Ee8gnrEFqZlhFYlAPaooHFdFFsqy073kQXDD6D+yhOT54kO9RHv7IcS9hEEVNHWSc0BJE6FpMg6Sw0oP8hePstMyQNFh/qIlxM/lFJeJrpa3MWPGaAm7KBcQ0wzxSGvQnK9KzMlDxSd6SPeHdQRRxnGQKW3XWEysFb35pemhULus7wadqp3ZabkeaIzfcS74QizZJ26n2/VHb3kDCZdoSSpuaaYYvsB05/ew+NEZ/qIl94j58R9LscxM2DOtHdiZKi5M9YW23g2xUbvykzJ00Rn+oh3BT1dTgMJQTQpYNUEmlKBwIVGD4WTvSoz6WWZKXma6FAf8e6gnnGK9gCqjIC4zcfoGSQO7dlEa/3BQf1ZZkqeJjrUR7yCmjBqFQ6QRqmAnSJYThPKKEKdZu/P5kLqZZkpeZroUB/xzn5EKiGwQsOyT+o5QWeqMFnbjBHjnvL/HuqvMlPyNNGhPuLdA4G6LEYYBBGXB0HGCRZTh54K1azZ7NnyIr0sM2VPEx3qI15G5JmFawFqYQKOnkBGqxBbnqXm1kl+cVJ/JS/Z00SH+oiXG7mCdWt7we1+lNjjAC0jQ5KRNERFG7/4+vFVZsoeJzrUR7xr6KU2OorCGHuGXkMBUUlA0wJKq6XJqzKTXpaZsueJDvUR794nzliIC8Fy0G3nibQXgvJ+n9io5ayj/sJTfwWK2QNFh/qIV1CnFnMtOCCEJPvlLUNtHCHHXKT0PpAelZnWvwGuykzZA0Vn+oh3X/SmyuiLZEr7fYDIOqglBUAdNEZsOPujN7d/M/1pPjxPdKaPeDeZqZcQ6+jQoxZAo3VNzHkd29Iy59JV4qM88W+mP72Hx4nO9BGvmJ44LK+zGsTmMtRROxiHAT1jXH+NFvTRM/K/mf4qM2VPE53pI95F5DonWisweTPNOYBaidBbG1Kkk8QfeI/PMlP2NNGhPuId1GHWWjKBjTT/+1BdcTCUZqH0yDW2R3ub/4H6q8yEniY61Ee8cx/rgF6uOYFk2dsDRgRNy2Azll57K6n1R5/z/oH6q8yEniY61Ee8+/QhxNhGACFSwLS33M5qUCeSdKGZ46M9L/9A/VVmQk8THeoj3k1manXSshmw92+te+Iy1vrnFfmyHRStxRl/cE/8LDOhp4kO9RHvXifGEQUXyjXuLeRivDx1XxZbOcuIlVL6haf+Sl7Q00SH+oh3F8VlqpFJoGZugFQzVM0NZkGdltgq/iBN/CwzoceJDvUR75YX6Z4M2RF4cN+f9Aws9gbLe5CQJrRX7xP/gforT0TPEx3qI95BXa3/eWVb6vyzQaCDrMsj0Fyoa+1M5Rcn9VegiB4oOtRHvDypQ85dFGIJuKedZrCJE7S0xtJnSK82CEi8KzOhB4rO9BHvHr2U0lvMDKl2A4z7SXkfAiUp9d376OHRsNO/mf40H54nOtNHvPygJ1xZECzjuiaWQiAzF+iUG/XZeeZXjjrelZmKx4nO9BGvmLYceqXKENUiYGCDuoOYRranEnSj9Kr4Ee/KTMXTRGf6iHdpYuKagnSYwwbgiBlUrEIWorJrp5ZepYnxssxUPE10qI94B/VovZnuOZBtQ11pN/QI9i6uOdbfOrVXXz7iZZmpeJroUB/xzlEXbpgwA6XFM1pXqJoChE4zGZeC8dFohH+g/iozFU8THeoj3kXkMkaWUiDHPUOPdEKNbUKmwutvXEfFV29e4mWZqXia6FAf8e4bNU4NFio0DWk/SRRQogbUVZU01UGvykzxssxUPE10qI949/Gj9RpFGEpuARDTAKuiwGlol/WfMn/w8eOzzFQ8TXSoj3h3USyzmO2vH6UaoCQDrdRBektZNFnkR9NO/4H6q8xUPE50qI94GZETSk8NStz7yLlEqAUX1C0QEfe+/u5/APVXnlg8T3Soj3j5SW9BbdphSF6eGsvcY9cHaCTUVrRF+UGe+FlmIg8UHeoj3r1PjDLXaZ0gYlTAkdZFccwJpabWuZba5NHqZkl3ZSbyQNGZPuLdXEi0gDYQzBbJ2GZeZ7QxmJRcc8+plleBYrorM5Hnic70ES/3B8xRZhgQqC1HnbejriFBmWyh0vImzx5ypbsyE3mc6Ewf8S55ISqpD4I+ywDsHEFnDdCz9ZxpmoxXGXm6KzORp4nO9BHv/LQQVkoTglYBnIlAqNIuM/XcQxuhvnockC7LTORpokN9xDvzEUoKYSSYi55lPtoyH50ZZkxVa02F9dWXj3RZZiJPEx3qI965j7abeBqXhbZ1Uo9lQWrDDNLNYpUyNb168pIuy0zkaaJDfcS7QevTbMbSgE0nYEi7obdO6i6YcysBg/3CfnyVmcjTRIf6iHf2o6thz7x3JwbAigoyQ4QRWq4aLZTxKk1Ml2Um8jTRoT7iXZdaA2EkXn4jG2CLDSRWW/fGhKYhmtAPPlJ/lpnY00SH+oh3UFOZzWYFi6UDyt7IhdJBKvLISTSXX3jqrzITe5zoUB/xzn7gOow7E3DYn/Q0CxinstwIFSHLWdKrBwLpsszEnic61Ee861Jj6THFCNVyASyUQShViJ1yrx1boR/kiZ9lJvZA0aE+4l3tlGf7M8J3LyAHHHN3qTuv43qo0OCAz7rU+a7MxB4oOtNHvGI6xpAsNQaqFgDnXsk1c4YgpbWZa9MY3zP9aT48T3Smj3i5DpRiLk2g0J6gJ22XqLMChcZjtNm7vlqKke/KTOxxojN9xLtzumWrJSMU7LvMNCOoiIKFSVqjoOGrjDzflZnY00Rn+oh3fnpyjiU3EBvrkpjq3vOCAaxTEonG8otz+rPMxJ4mOtRHvHsdECVhorqfjVdAXuajdikwQyw95NlG/MFB/VlmYk8THeoj3kEdSlK0DLXVdUu0yCBhDog2KluzUuVV8JIvy0ziaaJDfcQrqEOKFOfy0GPuk3of0stwJEjLShemPim9eh+QL8tM4mmiQ33Ey8lMHPvAZT9a37sTG0KNZcBsZaQUdDZ8NcQmX5aZxNNEh/qIdyd1rrWFxEDMC2pUWUYkNsi8Tu5ByvYT+/GVvIiniQ71Ea+gzspReRDURfGyH1nBZqgwtRE2HmzlB2niZ5lJPE50qI941/uovXAKBnl56/8eCFgYBlZr0Gb7ScyrwZD5sswknic61Ee8grpjyBSjQhiJAGscezKTQLYYNDQKHX+QkX+WmcQDRYf6iHcrucTyHNlAo9oeN9ZAJBBEMlTOrVtrj6DGuzKTeKDoTB/xzlKva2KuSEC0J35wXgc1LodNXZJoQUJ6lb3gXZlJPE90po94Zz6oimrNwIH6ctS9gGRav+WYEzFi4leOGu/KTOJxojN9xMtb4kxqM4PpXLfEMgaIVYTRUxs8sMT4aiok3pWZ1NNEZ/qId+e0lRhaof8cB86cQIIgCKuUlIpJ/YGf/iwzqaeJDvUR71qnaIEDE6RhCqjaQDsmKCGvKyKVwPzqbSJelpnU00SH+ohXUCs1WhY6QtK9jHymCbY/fxTJFuKe7Euvaqd4WWZSTxMd6iPefvqYAbOBpb6uiQMR6iwVqrYmNTRs+GreB16WmdTTRIf6iHfzPjqnGqsAYyuAiAvvVgqUgbM00ljqq94HXpaZ1NNEh/qId4MhC1XJfcKcOQCGRmAmAaL03meXPOlVQw8vy0zqaaJDfcS7ht6CS5gDzMEDMK07opQ8wKjbbFxDTa9m6OFlmUk9TnSoj3j39aOHXtgMIkUE1LJ4Xoc2/BmdO1OwGH8B9VeeqJ4nOtRHvNwgMFuLoUGsMQE2TqDW036fGGbo6wrZf5CRf5aZ1ANFh/qIV1DTGNFKYsi1pP+9eiFe98ZUZyxDQx+vwpdyVWaKwQNFZ/qIl+uLKgWrY90Tad0TEzWobZmRRkla66U3fRWSl6syUwyeJzrTR7xiutUUTQtC7mmd0xl5XROXF+EYq0YOiOMHTH94jxg8TnSmj3j5Pa8tbkMGa8yAMRDofku+/lHlIioxPXvyUq7KTDF4muhMH/EuTcTAI5cKNmrd57SCpjCgjTlHoNKWHXnP9FeZKQZPEx3qI162TnMpfY/QM9mf88bcz7g6JE0p9RZx1lczqctdmSkGTxMd6iPePeMqKbS2Loh10jqpqc3lqLVDm81isHWHzD/48vFVZlqGyKF2qP8n3l0TrQ9bN0WYo8Zlqfe8Dy5j73lJZaoi2y/sx0eZKQZPEx3qI16miSNb0gE895bbuDz1H6g1sIohItOrNLHclZli8DTRoT7i3ceP3FSGFKihMiAmWRfFbNB6ZuGiI7ZXaWK5KzPF4GmiQ33Eu9ppaGNIzBDm7IAl7DVz695ogSpLa9Hiq4ZeuSszxehxokN9xLulGGLrnihxUbyXF2lisP3VuuVBI3QucfwC6q88MXqe6FAf8a52GmySWATJy4PgQg3MBkIXyi1K3WWnH0D9FShGDxQd6iPe2Y8qxYqs66G0/UBgHdLKRGAxjDa4xZhfvU+kuzJT9EDRmT7i3VhqymmHhrDwqYC21xf1HmGd0UFDsc7x1bBTuiszRc8Tnekj3jFdLWTmDqIkgLy8tfRJ0MPiKdfM9uwrNd2VmaLHic70Ee+SF7WYZmTYFQ/AvmyHdFy3RMKaLdYann3Po7syU/Q00Zk+4hXTZVjZL7mg7R4TTkpgBStEKrVrnzL0Ve+DLstM0dNEh/qId5/zZm1hhAHpz0qMmjJIRoRgc0oQycV+YKg/y0zR00SH+oh3Xz4YQ50pQaYZAGNFMFtkjx6KUh2pyKtxY3RZZoqeJjrUR7wcjWAxRjQYOuKyH1H20uYM1MviOUuI+IPPeZ9lpuRpokN9xMuNXIMGEoLOvk5qjBGEBCHX0WKbldOzBwJ0WWZKniY61Ee8uyhiH4KlLzsd1i8895ZbFQgtFwlTLfMvLopfyUvyNNGhPuLdSc1pNG0CPWRbnnoKSF/Gmrl21ZBDbL/w1F9lpuRxokN9xLtXLxiLqU6wEfLy1IZQcQyYmijOpTH+4uvHV56YPE90qI9416VugccoCRQjAdqCWhr2vUCxtxBqLs/WzNFlmSl5oOhQH/EO6jRrrYvnkRsD9jmg9llgBKnYci8xvKqd8l2ZKXmg6Ewf8e4hucYRKyPkoQg4+rLUVNZP6xcaVCL1V2Op+a7MlDxPdKaPeHdN3CswRolQY0vLfIwCGm13qksnXEgRv/pKzXdlpuRxojN9xLupkCVFTANhcDPAtPc2yyCIluPIZUeLr8pMfFdmSp4mOtNHvGIaZ6gDS4BQhHeROoC2UiGXJn2PG0uk75n+LDNlTxMd6iNeNvSo5pAVek8E2HoGXTYalFuKLVKs+QeXxM8yU/Y00aE+4l1Dz2oPGTuk3HWPRmggyQho9I5ZUIP+wH18lpmyp4kO9RHvTmrLVaPuj9IpA/aQ1kndG1DOo0nofTzb88KXZabsaaJDfcS7lRgkRCFNqFrbLjMhrB8mNKoWBo/A9oNvH59lpuxpokN9xLsttyXVjIjQcBqgzA419QIdexzSBhu/isj5ssyUPU10qI94/eR2zL2taIx1UieLUHtskLMmnn2K8auInC/LTNnjRIf6iHcXxRoijhb+tJcAORJUqctdB5w1JE1jzB9A/ZUnZs8THeoj3jX0bLaOkqAVa7v3kUFzTECSLbQ0cMRXtVO+LDNlDxQd6iPercVIOcwREDLuQLFog0rLjSxLMmLhPNKzMpPclZmyB4rO9BHvAkXjLKMl6Dw20yYgsWWgoIVwWMj4aiWX3JWZ0PNEZ/qId9dEk1FC22NroizzsQ5rs8LLgTTkqikg/eCc/vIe6HGiM33Eu4/U2lGVFYqOAihiIFUmZGOTHEPiZ3Gi3JWZ0NNEZ/qId9+om1CfC+eZJ22mG0jYSxTJJneNBbu8Z/qzzISeJjrUR7xrne7NRbl1CL1PQNuvFKmHvRdjhq4TG73aByqXZSb0NNGhPuJd76MtqmcKYHNdEDHkuZcXFbBcRkeOkuXVvA+5LDOhp4kO9RHvvlEvpKewLNOxUMZRO1RqCCXJn1VdnPqrb9RyWWZCTxMd6iPeffvIwdLkCFp27bTWCjpseRDODUfhUMMPvud9lpnQ00SH+oh3H6kR1UYWqBHHsh89gvWmQIWlc6o8fgL1V/KCniY61Ee8+6JXUIIQLxPdG+DcEXmNE9gIlRLXMX/wRe+zzIQeJzrUR7y0H72KxAhoYXlqywFqTw2K5Gkd9xy9X5zUX3li8TzRoT7i3UVRNcSsCULU/UBA15WxcoHSe8I8a435VUNPLstMxQNFh/qId1NsAikxTmi9VcCR15URRaCg7S0vsS7OH0Gtd2Wm4oGiM33Euyk2KZREI8A20ItpylDTWOe2EaXWQ9dnY6n1rsxUPE90po94d05Li8b7K/XYO25L0nVhjHU/fBFsVcX6K0etd2Wm4nGiM33EuzgxpRR7173YlveK2wHWlYFqmKFom/EX3uOrzFQ8TXSmj3jX+6DSLUwGjuumiEknyAxz7yLvxWLtab56cKuXZabiaaJDfcS7faCSLGjKMEVpQb0ciNVEUAOVEXNJll+NOtXLMlPxNNGhPuJllTqXGsMen5f+jEZQkDwa6B7XZJWZxy9O6q8yU/E00aE+4t0rchnN2DpQ2a/IawigOSCMGFK2klMa7QdQf5WZiqeJDvUR7xaC9hAyy+7lyVxQxwY1doTWtqtuIoKvGnp6WWYiTxMd6iNeQR2JWzEmKHHxjLlPqDsnX24kWMhFOL56IKCXZSbyNNGhPuKdp8aUkalD369tkXF56poiyBhVRsQg+Ree+qvMRB4nOtRHvPv6UbmyikCPZZ3PEw0qcgWJNTRrKSq/aujpZZmJPE90qI94BzWHrjkhFJy7ocdpT2aqUEsavbac9Nm4Mb0sM5EHig71Ee9ekrMw82yQ8jqfUcYEaXs9ubSaxrBg+dFgSA13ZSbyQNGZPuLdF70uMfQc99eOuGetZ9AwGsSRrDBSL/Ioe/mb6U/z4XmiM33Ea/OxLmIdqDH9txSj1rAOa5TW2pxtpkfXxL+Z/vQeHic600e8YrrHpjHWBD3TMtS4vIe1vn6LiQVTSfVV8eNvpr/KTORpojN9xMs9L4yckwHXPnbwUkF0Rhh5llwrWeZHpdO/mf4sM5GniQ71ES/TxNbDrBMakux5HxNUF94zaM9d1AY+Gjf2D9RfZSb2NNGhPuJd7TRIQe4V1n/rfnBbQGoZ0Grar22HpfSLk/qrzMSeJjrUR7z7nGd72sdg6A3DstRFoM48IBuKJumB7AefPj7LTOxpokN9xLt7ImJoJn/G5/XlqSmCyd4KysmWD2kzvqqd/gP1V5mJPU10qI94txKjEhaNA2js3YkBJ1jkDoNb0DIW5OHR7sR/oP5KXtjTRIf6iFdQs5IxLU+dpujeibGgFlawikiNx/rlF576q8zEHic61Ee8e0c+Yq2tIORoCTDXAFoqgiqHnFsXjT+IyD/LTOx5okN9xLvJTD3htBAh4LLTy1hXMO7rT0VDsMozllcjfP+B+itQZA8UHeoj3kEdZol57FdcXfbED17OwyrEHIMmXaa6vvpOHe/KTOyBojN9xMuPHxZCqQy8fAjgctggagZDio3GJefy6NHL30x/mg/PE53pI9456iZ9ogSIpY49QS/DYpkglJmoWqHwan3R30x/eQ/xONGZPuJd8lI6Wa0F2m5TY2oIdb97kay5mOxv1K+Sl3hXZhJPE53pI971PpZhLtIGFAz4X0GvFtvrQINJD3X56kfTxv5m+rPMJJ4mOtRHvGvohRaxLLfRcB3PaHvU6ZwDdObEI2SU9APz8VlmEk8THeoj3rmPuRjGoMCD5nIfmUCHLveRUuhUOqfyi5P6q8wkniY61Ee83PMS0ui9QqDWAedYJ3Ujhl2l3pdGRHn0ivwfqL/KTOJpokN9xMvtAbEWSg2W56jLUzOBUUkQ08xjtMAz5h9A/VVmEk8THeoj3n2kHimoCMGy0Gl56nVHlB2RJzGNFYm4vYrI42WZSTxNdKiPeLeRK4zcUk4wW42AqnHPrynQpGiuHZOGR4Mh/4H6q8wkHic61Ee8+/rRR1xXQoS414Bi1L6/UHcIAbk17lnroyE2/0D9lSeK54kO9RHvhiM0tlK4gIQxFtTFYHnssE5qFGmSSxs/yMg/y0zqgaJDfcTLp1wqrYtAtMmAaUSoGQWUOlFdztrKq4tiuiszqQeKzvQR794HjChx5rkg1gDIHMC6MMzBY3aeZaRX98R0V2ZSzxOd6SPeTaWeIbbJGULca+amZahqfTFNocTKOdKr14nprsykHic600e8jBNjnxzrOp3LMtRaFCxxBSqV1hGei9ZXhjrdlZnU00Rn+oh33iPSugz+2e4yJmAL+8WLCTBbS3MELvoDP/1ZZlJPEx3qI96NOqUZF9MIVPdM6h7WJZEW3pNiKDVY4PDqGVe6LDOpp4kO9RHvaqeBseTWIfeh+5bYQdqy1SFTqzUKDf4F1F9lJvU00aE+4t1JHZbJwOU3Wkl7I5cYGFEACclYlx3J9VWZKV2WmdTTRIf6iJdDbLRXTLwuhtwW1BagskRoVriwpTF+8Y36s8ykniY61Ee8fCDQO5MEMIwDUET2FsUBxUYdlnWWwT+A+iN5ScHTRIf6iHe106qlhYGgIablqet+mbguijkT5RSrlPTqgUC6KzOl4HGiQ33Eu+gF0UIlg677M/U6t0ErKrQQcgtxyHIkP4D6I09cf2gOtUP9P/Huopj3PK+9h6uXdVIXXFC3tG6L60fKxOvXH2QvX2WmFDxQdKiPeOepsxWrlmAi9wV1RZA0DMZM2MgMJ4VHUOerMlMKHig600e8+0w9dB3V2qGX3gBjXky3hjBG5wX0mKavLHW+KjOl4HmiM33EO6YjcWzMMGpbTPcSoSY2KDnWiV3N2qsyU74qM6XgcaIzfcS7MhONbEEUBsa96EUMRMI6p1O2yNwZ4ytDna/KTCl4muhMH/FyNMLAhkYQq0XAmQvUMg2wTa6lLdrbD/z0V5kpBU8THeojXpqPlofRhGg5A/IMYMtiw4iKi2jNTK+Cl3xXZkrB00SH+oh3UCfBEPKEMWUCYhdQTQl6m3sqpBLKqzJTviszpehpokN9xMuInDR2IpB1J1wndR9gsncZhcTdQmijv+p95LsyU4qeJjrUR7y7JyZeB/OOD20u+xG5LajngF5KZK20G3w/gPqjzJSip4kO9RGvoMbSKYxSIHce/z0QkJQHzJF7GVYtPKud5ssyU/Q00aE+4hXUxIiqwWDY3vOSy4RKsQNXbesOaS3EX5zUX2Wm6HGiQ33Eu95Hp0K1LKi7LvthtYGmvpOYOk1DZ4u/+KT3lSdGzxMd6iNeXhSDdZQBQ60BatyvXjhBx5FxxCg1vmro5csyU/RA0aE+4t0nvZYjalh/DILrpB6jQ428f0sac1bLzwZD4l2ZKXqg6Ewf8c59FDbpWWBqqoCxBqh9DqBkHMhsz1x/z/Sn+fA80Zk+4p35iNY6a4MdHgLOmsFKz8CjUeKMWejVtDG8KzNFjxOd6SPeFT86xVJahknrdMYU4/IecxkQblVMpMiz9QF4V2ZKniY600e82x6greawvUc0A5SyN8xhhNaKRo2Tef7gnP4sMyVPEx3qI95dEjuNbiWA1nU8I/E6qPv+ZD3UJAwN/ReG+rPMlDxNdKiPeAX1grc26wFiX8YD9086yWAW4hSLzTBffaPGyzJT8jTRoT7iXZqouUhtBSL1/TYxdNBICaiHKYF0zGddarwsMyVPEx3qI97dEynv54kCGPcQmyEDFDNBLT0VNcUQX3Wp8bLMlDxNdKiPeDnCl6kO0z9fOwA7I9R1QYQs1MhCzxJ+AfVX8pI8TXSoj3hrP3ixOwG12Tqum4L0MaAO1VItjlR/kCZ+lpmSx4kO9RHv7EcLOmWdz63h8tSm66JoqUMclUPFIsqv3tziZZkpeZ7oUB/xCuoQLccaE6zzetmPmjOs/yp0KqXPWobOX3zS+woUkweKDvUR77bcCoZRC0PU9QsaGQgW/VNA7RJMx7OQvNyVmbIHis70Ee8OaqsdSyPoe30zlh7ATG3dE8PgYkkt0Humv8xH9jzRmT7i3bePdU9M2SaMhTAgLaalrwvjOr+thjJlhFeTmcpdmSl7nOhMH/FufYBF7KoTYhnrnEZqUG0IpNziwIJBx6vkpdyVmbKnic70Ee+8R4vTKAtInHOd061DVd5vE1kolzlae/U5r1yWmbKniQ71Ee96H1xnXAADd0JAGQSSF+NV2CpGZamvRp2WyzJT9jTRoT7i3ZMXrr3FXIBnNsC9C7SmkddvKdeAWepPTuqvMlP2NNGhPuLlNdF61uWhl31WwD8zmiQtvKfWQkQc+/gB1F9lpuxpokN9xLt7YovVOhUoee5J63sqdR11WeyUB2rad8gfQP1VZsqeJjrUR7wLXkbuLRUF7SkAJplQCw6YM9FATC3rDz5Sf5aZsqeJDvUR76DuOWmdE8KsO0OcdY+IHCCmJXdjzukHaeJnmQk9TnSoj3j39cNiDykE0Fw6YKNdQMUEJRJTbiZZf/CZ+rPMhJ4nOtRHvIO6cN6DqWEi1mU/RgYJMQNSKayxF02/uCh+BYrogaJDfcS7iR9/BkNWhE4c/gsUNcwOfUTCHvY431cPBOiuzIQeKDrTR7w7qCU2KTFC7zjXQY0BjMIeDsnrCDeqVOU905/mw/NEZ/qIdyE5q4xeC1DkdU0kqVBDbJCi1C7W9mSk90x/eg+PE53pI949eWGeVQtB3A9dMDUBsyQQJk3GYiOl/p7przITeproTB/x7nNeGnu0h8DgYYChVNC5H8Bk5lxatR5fReR0WWZCTxMd6iPeQV0k5cC8LMeezNRlgGksYDlojXUmHT8w1J9lJvQ00aE+4hXUrVnXFA16yHvWKQ0QkrJuiRMxN1pu+xdQf5WZ0NNEh/qId5/zqKLGVKG3GgFVlqXWPRiSchvckUt/FZHTZZmpeJroUB/xbjAk9aY5ZMi2u9RjKIhRBLZpdQbjMF4tBKXLMlPxNNGhPuLlRq7OI7UCGTsDcuqgXAh0r3nhyctW/yB4+SwzFU8THeoj3nlqw6pTKrQdKaLhnrVOBJmzNaLZ5rO51HRZZioeJzrUR7yzH2OMTiRQpM7/ohervUOghDIl5Txf9T7ossxUPE90qI9495QLU0XpCbQXAQzrylinFmgYRjDRluUHeeJnmal4oOhQH/EKap0jDlt+Y/SwX71oA5msUEKNKKG39GziB9+VmYoHis70Ee+yF44zmRjkZBkw5QhibVdPrWNPPNN89fGD78pMxfNEZ/qId1+p535yWxOMoLzO6WU+bNqEjANDtSBDX4XkfFdmKh4nOtNHvDPUyZZtjglm4Lrfkg9Q5XVsh6w9yKRJr0ad8l2ZqXia6Ewf8Ypp1IEtr/vhCHt7wGgDrEmDGtJy2dGy2qtv1HxZZiJPEx3qI96ZD9Q56yzQhiyoMS2eteTFOCMtsIPUV4PW+bLMRJ4mOtRHvIM6c+wFw7oWLpTxTzkvIIEQKZe27o7y6sEtX5aZyNNEh/qId5OZOglhzUChNcCZEOry0cBtUmmdKPCrb9R8WWYiTxMd6iNeQW08kk6e63yWtGunBEasYLNgj9pjxFcROV+WmcjTRIf6iHdQT9N1Jk+oMYwFNRqoNgZmWqakpzp/8ZH6s8xEniY61Ee8grpPqSElA8JRAHtuYGoV2vLSKcUeJL7qffBlmYk8TnSoj3jnqUWt5YlAac9GKCRQuRpIK11S67PHX1wUv/JE8jzRoT7i3bTTOHH2UpbfSLw3CFSoGOu6KGZrKU81fPWQnC/LTOSBokN9xLuJHzloabXDsq4CWHmXmSRC6Rprwyj12asXuSszkQeKzvQR76rUWpvNVGFo2NMRJoNQMehEg3kGomebm+WuzMSeJzrTR7wr6LVATDsVT3GH5FZAVRTy4B44MpX2Kk+UuzITe5zoTB/xrswUpS2sGxgukjGy/beMPCAlLcWEy6vkRe7KTOxpojN9xDvvYUUo5rSb07S3B0Sw1tclUUNOrfFo8dW8D7ksM7GniQ71ES+H2HAfKUaYc6yDGkdYR3ZHyKlUTKOUqq++UctlmYk9TXSoj3j3OS+IDmsTQt6Lm7HqOrN7Bx7DJNbZ57PnAXJZZmJPEx3qI152qROVvdZ2wb3sR7YORjWtn2LKOLMsuH8A9VeZiT1NdKiPeHdSE1odPcBeKrdQ5rg3zCWIrRSx2hLVX0D9VWZiTxMd6iNe7nmxTFEKNCkb6kygpgmorRukCJu1Vy+55LLMxJ4mOtRHvBuN0A3bpAgtbKip7H3ks0EfUysFQQs/+Er9WWZijxMd6iPeff0glsG85338Wd3c9/vEjhARW1pk1xR+8fXjK08UzxMd6iPeDYaMLAnFgHWu62FfeEsdAkNLCTVMpvGLk/orUBQPFB3qI95dFLknrJYhzBgB99OXWuOAIlmmUa4jvNpHrndlJvFA0Zk+4t37gFQaY4+QlDLg8hxgaBFK7JhnJO3PHr3oXZlJPE90po94xzRasRgYNNp+8xIi2ECGgFXX/bHU9f+/Z/rTe3ic6Ewf8YrpOAryfjfeAi9DPXR5D60NcmiTWNsI+KrMpHdlJvE00Zk+4t3qRGyx1dxgndAMqHlAxVIgjDanjMxVXpWZ9LLMJJ4mOtRHvHtFToG0lAmz6Lok8h5nw4OWDWkx1ja54avxvXpZZhJPEx3qI97VTtGoVSQoushGmxlUsYDmErSJZM2vHtzqZZlJPE10qI94B3UpPfBYfgNDXfYjBNC2LoxsofKyJDmnX9iPrzKTeJroUB/x7tuHRmFsFTpv+5EbLfvBfbmREbTI1KGvXpHrZZlJPU10qI94VzvtQdH6AAloC+r1U80zQqeRMOe8LPWrEb56WWZSTxMd6iNezlpXEaoV1ParlzkX3rME4DqX1+60HxD8AOqvMpN6nOhQH/Gu9zEbL/eMwLKfBYw8wUwHpDYHRauS4w8i8s8yk3qe6FAf8e47dUsyeyWgP49uNQywMhBCEYkxMlL+QUb+WWZSDxQd6iPedallDNmfqHOT5alp/WTKFcYcg0VnbMsavIA6hXBXZlIPFJ3pI95Z6lKYOuZFcpO96qWBZtp0i9UkfR3ab4of/zD9aT48T3Smj3g3Qa+JrAtihTRqA2whQM1xQFwwp2A6C755HvAP05/ew+NEZ/qId96j9dQtC8xJug21gHTqkGIaFrMs5Qfe46vMpJ4mOtNHvAteeKiOrNDDmID7WWKVFiAjYYkl9P5oNMI/TH+WmdTTRIf6iJd7XjAOpQGKLLuhV2HdDHk5EJaSqU7JPziov8pMOXia6FAf8e7B7Zxl9hEApQ3AWBbU2Ms6uCmEhGjEb8pM/0L9UWbKwdNEh/qIdwN8xYrlNEF73yd1DWDr3/gwF9+mCYONN+PG/oX6o8yUg6eJDvURL4fYpGQ6w7bT66QWRahtCEQMVEpMbdY3Xep/of4oM+XgaaJDfcQ7T62qbayTuhfugDUFENzT9IaWWYeOym92J/4L9UfykoOniQ71Ee/sR6qhldDX+YzrpKZZoY4cYfZCpZfO639/APVHmSkHjxMd6iNeXhSxIiNDLbEBpjrAWCbk3KqGPHU82nL7L9QfeWIOnic61Ee8/E5derV1SOc5C2BYRqQaMfTeYq9kIcovPPVHoJiDB4oO9REvZ+iVILEgjKz1/9g7k1xLV10Jj8gSBuNiOJTzH8KDfR/Syc4vOqyWlTr77IzVyeKT0xCBvQ6KWaBiY1j9dMBc+zo5vjLJ8SrMlIIbis70Ee8KdQ8hh8EguKeNVSrrnBgJNIgkSTNmfPOS6x+mP5sP9xOd6SPeTdAzlR7IYHIIQFkFdKQIXPskzqWmWN4z/dV7oNuJzvQRL1cnMkdJFWZOaa/kqmBh6gI7dCyWIrZXwQ+8CjMldDfRmT7iXZC6SAgaJnTa8em0Omvt2MBqqCi9YrUf1OmvMFNCdxMd6iNeQZ3XWXD0GCCX0FfzURfUJSAUq7J3dWF+FmbCyzATupvoUB/xbi5krHFiLNB7ykC8emublaF2za2PQrO/eXD7L9RfYSZ0N9GhPuId1L1JTyVDCXO11EEKlBRW+9FJyjTsMf7g6uMzzITuJjrUR7yDuigNo7mnIuhqP2gX6dkB8wydufbIb4bY/Av1V5gJ3U10qI94N0OvzjqsDtBc42o/uEANikAko+XSR6+/OCh+OS/obqJDfcQ7qBllhoVyKlpWuWYDRdJ9wTdTmUw5v3oggJdhJnQ70aE+4uVBMWOWViHz6qQp7CkJDTv0tHrs1mdDfDPE5l+ov/xEdD/RoT7i3XCEqi12HBCzCNDqp9eRcXXXUXF0mXVh/maE779QfxmK0Q1Fh/qId4aicFfKCXLZazF6N7Cwzo0jolgXjqO+uqeOd2Gm6IaiM33Eu+AH1ZxnVUhzey9KDNa5gVnpNspc/far1Gm8CzNF9xOd6SPe1eladWhFMAq7+SgKFkeCKVWaWK2Mr54HxLswU3Q70Zk+4t0pMSUagRrwHnBKMSawHBXCCCUW1oTyKkgd78JM0d1EZ/qId2EmammEtIfYhAGUFs41zwFiC+i956XKq6mQ8TLMFN1NdKiPeNd8EJYY9+KA3sqCerXWJU8CrSIpYF6fvrqjjpdhpuhuokN9xLvtASn0YtSh7O3NlGsClTZg1s16LHGdFX8A9VeYKbqb6FAf8W7YKanUsir1qtYLasQGWvqEEYK2GIrhs9EI8TLMFN1NdKiPeLkSA5VTRohT9gw9a1CmDVBMGhhrrZJ+APVXmCm6m+hQH/HOTSzUR5kRQtmjESRGqGN1I9lSGYQ1lf5mI9e/UH85L8ndRIf6iHfPyJFWgxEFSpO82w+EInUC42iZZxglv7LI42WYKbmd6FAf8a6nrpOa9gIt5gLEWaES0mo/Gvc0mEN69eY2XoaZkvuJDvUR7670MKeWGwPnnfsYmsEyCbQaWNBC0vxqhG+8DDMlNxQd6iNe9tS5pf02IHWeu6euYJUD1FZmDURZ6NVTrnQXZkpuKDrTR7zrPqaOOQPuCet7NnVT0FImDFo/FvCC9OryI92FmZL7ic70ES+n2FjFmlaJpoRAba4SnUOEwIvo0SuO/uqWOt2FmZLbic70Ee/qtDBzJF29hw2gMvZkps7QKY4ZSw+WX4VO012YKbmb6Ewf8c4i75anpnU0rLpDp1ygxFigjrkaapu9Pst9pMswU3I30aE+4m2hDlXZIAWJQJYbWMEArZopx9in/qD5+AwzJXcTHeoj3sVO82DJe8DHrs+0n5JrXOWaU0e22UqnV9d56TLMRO4mOtRHvIKaqItm69B6NKDYCliMEfLqtCULxVleWeTpMsxE7iY61Ee8glrK34D+CEP2OVHK6qk1ZJicI06TmZ+NRkiXYSZyN9GhPuJllrospFMAiXuBopKAjaCQKmIOqZXaXr1OTJdhJnI30aE+4t1kpm5Cs2QwKfspF80FtTSgToNp2mpOfnH78RVmIrcTHeojXm7kkoUNdwit1T05L4AWYRiqrdeSS/3FNfVnmIncT3Soj3gF9WhDqWEEwrrq8ywTahIBrUzUYmdMv4D6y1AkNxQd6iPeTbFpM/VSCObYw9Y1RlhtdIGYMo4ychz11UGR7sJM5IaiM33Eu8uPGgOWmLaD2PZLLoSaFWFIpTxiNUqvJvjSXZiJ3E90po94d0u9KjO2dUwMcYdOhygUsbyjekmqScvjB0x/9h5uJzrTR7yzE1HbSNagKiUgU4KCU0AkBx3Ycnt2SU13YabsbqIzfcQrpislwRYnjJxkB/QQNKcAMQzEuVoRera2mS7DTNndRIf6iFdQtz5q0BiA0RhImoBar8CJQq6jaJqv9rzQZZgpu5voUB/xLqFXqGQeHbCPBfVOgBRbhXu1Hp1Tig3zLyr1V5gpu5voUB/x7o4aU1+HwQQmaLAH6oHV3FcPEpJVKkXbD46Jn2Gm7G6iQ33ESzexxnUwJAiD8zontgZFbULkFMJIoy7MfwD1V5gpu5voUB/xCup1KDQxbNAr7uVFKFADGcReaAyxGcerBwJ0GWbK7iY61Ee8CzPZaqarDgizBiCaCBqxwuSZEgZrg16FmegyzJTdTnSoj3hnkQtqqWLAoa2DopUB1vIECTx0rg5Enz3losswU3Y/0aE+4t2VHlPrlgvwHDt2ug6KRQsDCgfjwKmnX9x+fBmK2Q1Fh/qId5W6UhvZFsW295E3mgvqvlps6QNrKyXJq3vqfBdmYjcUnekjXprkkqNYBBp5faE+1zlx7zCKXZNm1vbs8iPfhZnY/URn+oiXdx/cV+9cYLUgBNRXG7KqM4FqrJPSsPlsKUa+CzOx24nO9BHvQqfDVv+8c0yyv5B2qOt4CJM7Fs492bOrj3wXZmJ3E53pI96FmXj1zRozUJS9kQvnbjsClIqjLKil9R/U6c8wE7ub6FAf8e7mY1gyXc1HlTIX2WZQbV9UC1fT/eK2vrLI82WYid1NdKiPeDcaAUPiKnl31GFBjQp1Yoc4a9Awc7H4an5vvgwzsbuJDvUR764+JsnYo5hCrQzErUDJNqCJcJ6hW7NfQP0VZmJ3Ex3qI9495AqN0t5WlFJe58Qx1zlRMwLWsVeEaprzFz31V5iJ3U10qI94B3WuM/ZYobHtnroRWI4Ms5VmA3uZ7dUMvXwZZmJ3Ex3qI97teaGe+gIbxiIYCCVAJRFYv2kZiF1LfvU8MV+GmcTtRIf6iHdbbssMcwSEOViAUtgPBAqCMpuQzBbmL6D+8hPF/USH+oh3sVNkszIa6DRbUOe/9mPC6kNwaLcN9w+g/jIUxQ1Fh/qId/fUJTdspKBZCMj6OijKLJA6NUukRcIrQ5HvwkzihqIzfcS7a2qJElNRQNuFOu8oNWeBEnKILRq2/GrJLd+FmcT9RGf6iJcTP6ZU1Qg4yq7TO0ldu8AI3bAgS3h2ocd3YSZxO9GZPuLdM3LWyqYKOZsCUd69h2QQLRY5lhjKq1Mi34WZxN1EZ/qId3fUPexLuwYjzQhUwl6JwQiTeVScWfuz8b18GWYSdxMd6iPeDbEJI/ZuDbTlDDQjQ0m9QLPZVBixlVcbufgyzCTuJjrUR7x8HlBKNSFQwgEUs4KO1YyEHmeuXavxD06Jn2EmcTfRoT7infHSSHjRC/Nvd6LtNXNIHURC65H76qrzD6D+CjOpu4kO9RHvKnUue+uWAo652o8uE0ytQgw560BtxPoDqL/CTOpuokN9xLsLPZwz42qnMdZVqXUEqFMFRo9IjBxk9h9A/eW8qLuJDvURb2foSe+hQA0cgNpgqGwFRgpaAyVOz3IffBlmUrcTHeoj3s37CIrNyn7mUmRBrRNqGwgz1TRQQi/xFwfFLz9R3U90qI949+plWM2iAzqjAo04wPIcsP7qeYxVs6O8CjPxZZhJ3VB0qI94l9DLmgwbg406FtRhX+mVVamjrr6kGSO+CjPJXZhJ3VB0po949z6AY7YQDVC5LqZbhYV4BQ6Ty1wlm+Krh+RyF2ZS9xOd6SPeMS2FBEsDqxqB5p7MtPN6teWSSyHTZ9vI5S7MpG4nOtNHvGuoS8up5wyBJwGthgPUhkGPTKHhXvbyqqGWuzCTupvoTB/xcsUt1j5GgI7bImcxqDMEYMbKOxBC5QdMf4aZzN1Eh/qId1Bz4NKqgpW6Gmr6G98bZb8TyIEaahqvxvfKZZjJ3E10qI94BXWZKehqNSB13MYLdyhhJtA9lEnGzEivEnpyGWYydxMd6iPevQ+gjJP3vua0X5HHEaHI6kFUWo61qmJ9NZlJLsNM5m6iQ33Eu0qtM45SCbSvHoQEBUrW/VPpQijI+VXuQy7DTOZuokN9xDvjhWZLua7jYW6rUq82GsrsBTqVnqVKrvKLSv3lvJi7iQ71Ee/CTA1LrKlDT7hzHzig1k5Qe555ZArDfnFQ/AozmduJDvUR72YjjBBnqA3m4geIedXsPUgviS0laZ3tVZhJLsNM5n6iQ33Ey92JKdVZEYzy3iAwcD/lCtB65zLC+my8enQrl2Emc0PRoT7i3QOBPKS32QGRBtDqP0CjZlhdR0vWB8/yyiTXuzCTuaHoTB/xrvtoXRIhQtbtvTTKq6VuHdJuqNMu1PRqio1ehZkouJ/oTB/xrk73EEcWhvXbXM1HjgS2mV7NdO9IMinO90x/9B4U3E50po94d/WhjKPPClraYrrVAYVrgag8yVIgox8w/RFmouBuojN9xLs76p5Kkxkg29913t7NxaIwZbaFu/T0zE3UuzATBXcTHeoj3rmJNWidMUPYQ3uJmKGOQdAzjlpHtJxf5T70LsxEwd1Eh/qId90HSRtkFUaMA8i4rkpdOnBsOY5UNTxL6OldmImCu4kO9RHvwkwpxq4S1gmRFGh12FBQDdRarlXywvwH13lfYSYK7iY61Ee8e8gVuMxZBrRpDSg1hRp7BVZjkopW9NXjRL0LM1FwN9GhPuLdCF/uan0yDNL0vwu9EmWA4WK9m3Scv6jUH84LBXcTHeojXk47lR57tAW1rPaD096JgQi9KBq3ovpsMKTehZkouJ3oUB/xsv2IaiE2yKELEI3VTmsPsImOWowz/wLqLz8R3U90qI94d6UXWsAQA6QRBlCZA6rggND3/rk5dfZX0071LsxE6IaiQ33EK6gxNVFcPOPc5ksPe3dim9BECk3NtZRXV3p2FWYidEPRmT7inaG4sOU+JjCmxTSOCLWTwMQcxDQO7q+6D7sLM6H7ic70ES+njUlohQ2wJgOas0Et6wsFnNy5dh6vTHK7CzOh24nO9BHveg8qVEroq/fo2yOnDjUNhbiKdYqC+V2Q2u7CTOhuojN9xLs9L9gZCyKs/plXP80ZlFZTXUbl0ajWavie6c8wE7qb6FAf8c4ib1ly0AnSOm83MYH1MmFIHa1LxPVn9gOov8JM6G6iQ33E22dcqSpPqNJWR92KgJUYgKUahUal9VfzPuwyzITuJjrUR7xL6CWOFqpCCFmBtE0w7B1yKEgpDKv6g6uPzzATupvoUB/xbjBkw0BjJBi697zsrJ7VqZDWAVE5yRB7tbzILsNM0d1Eh/qId6MRajFkrSBxPxCYPEDLzIAL9k5ms/RfQP3lvER3Ex3qI97NWm+VEffCgLz3vNjkBfX+rhaUbMnIftFTf4WZotuJDvUR766pNea/y+kQtuGCtYHqYjwZz1B0Wkw/sF4+w0zR/USH+oh37UckCakJVNk99TYVNXeF0RpjmW313K/GjdllmCm6oehQH/EK6sVsrBwETFsHiots3Y+6SiQuaWQZryZ+bMPlJswU3VB0po9411IHaTGjQKq8zol9FeqKpYCOZDNYDCqPzon/Zfqz+XA/0Zk+4uVYyGAz9g697deJqnuezUQYPVfloqmMHzD92Xu4nehMH/HuHddgSS1WKBjDDjPhbqjj3vYSaFgfQx955P9l+ivMFN1NdKaPeJf74FklSgKpbIvpTItunIA9lLJ3zLX6KMz0X6Y/w0zR3USH+oh3zUfuBS0bpJb2LvKIUAdNaDY4Vos5Rf4B1F9hpuRuokN9xLu3iZbTnBoAM6X94FbWKVEFcu+Vx6ipx0fXef9A/RVmSu4mOtRHvLvOE+11JIQ8IgNJNNCaCDoOQmtR5BfHxM8wU3I30aE+4t1DLhqtYwuQLFWgbhGs9gyhxiixpBnmo1fk/0D9FWZK7iY61Ee8HLVuyJbSKs17Iejgtu+nV+FuPeYZC058tI/8H6i/nJfkbqJDfcS7Sj16Ttt5GaFFoCy0DopxQp5jrKNjHjP8oqf+CjMltxMd6iPe9dShas61LIr3lV5sCLVoAYsxM5XVlLzacvsP1F9+YnI/0aE+4t2rl0pWC672Q+vOfeQBajMAo/A0bhL0F1B/GYrJDUWH+oh399Q95aTWYOg6I1LNGazZgjql9YfFUmJ91VPjXZgpuaHoTB/xboLvLJHjOifWWdc5cU+kLs0YJAXE3lXHeHX5gXdhpuR+ojN9xLtjopasXCaUEeq+pU6g2ToIZhrU96T1V7fUeBdmIrcTnekjXk5maibMGaYaAvWJYDmnPR8yjb63F716HfBfpr/CTORuojN9xDumOSTtlKHPuOp0/jNeJIBMEUuTY9NHk07/y/RnmIncTXSoj3hZqFPFVni1HG1BrVFAZ1bAGAL2SDPMR/M+/oH6K8xE7iY61Ee8i1IXJoyr+xgzdqCUEKoxQQ2RsYReZv/BzcdnmIncTXSoj3hnvMSaTVIExVoW1GO11PvNi2bULKkS0g+uPj7DTORuokN9xLvYaW9pRhIoFDJQkX0LUib0rHPmYEPyqwe3eBlmIncTHeoj3rmJNrlgqBA1R6C4L/Q006rZOQ8ZgTu+eiCAl2EmcjfRoT7iZZY6hibZQLqsgyLyvtHbgyFzaaUbj5QfDbH5B+qvMBO5nehQH/HOemmzyGqr9xrQVamldFCO6zsMaZ0amXv9wTX1Z5iJ3E90qI94B3VsC+tUYQbk1VNjgRL2vts4MMZQc321j/wfqL8MxeyGokN9xMsttzGNqQVw7MlMfY9dt47Qm4ZUig55BnW8CzNlNxSd6SPeTUcwK5RWoVbpDSjX9d1e3yyxoXCdUsOr6QjxLsyU3U90po94N20MWeKIBVrFsTrqvu+rZ4KiPJhMau3lPdOfvYfbic70Ee/WgaJOzqswT647whQDlKQZmJumXcBFX9mJ8S7MlN1NdKaPeNd7JFTFwVBlM41kYHkYpG5DsGoYr/a8/JfpzzBTdjfRoT7i3Z4XTrOEaNDT3nFbtlmuUWHSiC12bQv4H0D9FWbK7iY61Ee8u87jRS+tZjpY2FFqUahKFYamYZwx1PFqLmS8DDNldxMd6iPeVeqoYcbQoY5CQNoZNPDqsGvlmESW+irMFC/DTNndRIf6iHdDbAKu4yB1KBa2mxgESmkJ8oK8oQQb7ZWbGC/DTNndRIf6iHevyGmuQp0DjDl2hAlxVWrJwBVjCaPouxl68TLMxO4mOtRHvOyps0jhCFNTXu1HHlAyrR5kJiFOg1BfhZniZZiJ3U50qI94d03dZtZ1PoSJ23pZPQcUbAVGtiFm1JDHD6D+8hPZ/USH+oh3DwRaG4k1gszQVvsR9kLQMWGuKh2ZsPfefgD1l6HIbig61Ee8y1KPwcg9QDBa7UenCYUNATVzrqiM+grqdBdmYjcUnekj3t3o0cgtdtyPuCpQWC2IKTPkVbxXt11z41cj9NJdmIndT3Smj3jFtBUSlT0RMu/QaV4ddU1xtdWzN0UZLdmrW+p0F2ZitxOd6SPePU6MNc0oCiPtqw+SABaUIEkk454j1lfBj3QXZmJ3E53pI949DpharecEo5ZVp+dMq043gVHyqBMZe/lBnf4MM7G7iQ71Ee8mM2UzWtUasPAAarjXkFuAyOvwSCHyKuQ/gPorzMTuJjrUR7y7+TDDsB8FRCtxQb06authD1ofgYNVWuX6B1B/hZnE3USH+oh3lbrUTHNfePS9kavWCJoW43lgk5ZjavyD67zPMJO4m+hQH/Eu94G17IfkUGOSPRjSoO4h1WSY0sQpOf+iUn+FmcTdRIf6iFdQs8aJMRL0ZLtShwTaZUKTmiX3aiP+Auov50XcTXSoj3h7o1dUTWFO/pv3sQ6KszH8bQKlESTGVzP00mWYSdxOdKiPeGcnSuxmPKD8jRujVEAL8eqpO2OufRK9esqVLsNM4n6iQ33EO6hTzDUWBex73BjRthJrgh4ycWSpo70aYpMuw0zihqJDfcS7LLWESnkMyIYBKJYOJYlAqJMlVu75mflCd2EmcUPRmT7iXUudcxqzNcih7slMU8CSIghOTMgUYn3VUtNdmEncT3Smj3jH9Mwz9ryTHtZX89H3zuZswNSIQ6Jm9MpPpLswk7id6Ewf8TJIrds3nFD2UZFCYqg0cJ0SWULHKhpeNdR0F2ZSdxOd6SPeuYkhCw5KYBgnkKQCRcsARq7GCXHYD+r0Z5hJ3U10qI94BfWMgaUUBprraEi5KmhpCi2VPFJCFXo1xIYuw0zqbqJDfcS72Gntiepo0HQPWg9t73nhBKtAJ87Se7BXcyHpMsyk7iY61Ee8gppyEJUxoKFFIN1ZakkBcqphYKeo9IOrj88wk7qb6FAf8bJSZ97TeiHKzn3M1MFsNSJWus7eQqzxFz31V5hJ3U10qI94NxohtTyIAqSmBHtsDZRWtgVDFAfFMPMri5wuw0zqbqJDfcS724/VQM+Ai+dSV6UeC29jTFDC1KGIteOrcWN0GWZStxMd6iPeWeSJu0ptMHMbq1KLgsbcQWsMbaTGEV8NhqTLMJO6n+hQH/HugYA0U8P5twZjHRQrgWEiqG1YyCOVaa9evdBlmEndUHSoj3j3QIB70ap7OkLNQC12KGPuhaAtcp2IVuQR1PkuzGRuKDrTR7xb9dJiockdWlo1egG0CnXgDGoUm2CTlF6Z5PkuzGTuJzrTR7xbM2dVO4cOkdGA6iigUhiKjpAtpbygfs/0V+9hbic600e8c14kareG0P/sxLpjTWoRIo6csc2S+6v5vfkuzGTuJjrTR7wMM/HUogEKl7p6D+2r7agVeO/lohRSqa+u8/JlmMncTXSoj3jXUOd1HGwhAyddR8NpDTRTBwk9DW3JVsX+AdRfYSZzN9GhPuJlQq+UFloDkv2KvA0F60VgUqGUR8X4bH5vvgwzmbuJDvUR7+6oM7dJwaA0LEBYJyhahdRsNSWItj7+AdRfYSZzN9GhPuLl3ceg2iQC8twWec5gMlaLrVSKZVrsvcpS58swk7mb6FAf8a5Sj5KxpQo2VpGmMBGqdoIYi3ZeZXw1Iz+A+tN5cTfRoT7i3UauiVTmaj8a71xewl2kY4eGPZXOWgV/cEv9FWbKwe1Eh/qId1d6loWSJmgyw67UGcqgCVxVhXLL/dnyonwXZsrB/USH+ohXUFdlNhwRqM7VfsSxdyeyQE+ahTWEVF4Nhsx3YaYc3FB0qI949+pF27QZFThPBZpB9kFxQKqxSOXa67PYKV+FmXJwQ9GZPuJtmMm6pAlJqa3ugzoUsw7SJ+eO3Cm9evTCV2GmHNxPdKaPePc8IPDMmldHbamvDmSHTjsK1FZ1NCqtzh8w/dl7uJ3oTB/x7j6v59lHNxhBVu/RI0MdgsBxtdN5fWr11SU1X4WZcnA30Zk+4uUzrrbnrHeYYw4gy3nVaS7QybSWMnuar3IffBdmysHdRIf6iHeFuvYQpqZ937GvPzqBhs5Q8upku2qp41VCj+/CTDm4m+hQH/HOeMk0rBmDpoRAI0WwvUcg9lwsaMIsv4D6I8yUg7uJDvUR76CmdRCUPqHS5AV1TatSxwQm08Iq3GXwqzAT34WZMrqb6FAf8W6IjfYU8zoiSqO8oLaw8C4JcgkTa9EUy6vcB9+FmTK6m+hQH/EO6rIajT3jtMe4B0PGsLrrQdAHUkPiNuUHlx9fYaaM7iY61Ee8G40gLbGVsdeA6oK6NjBaPXXOPNIk62O8CjPxZZgJ3U50qI94WamttTEbZDRZ7Udb7YfsRJNODbnVWOIvKvWXn4juJzrUR7xbM8ec+34RwDWunppHXT01171LQJNpReEf5D4+w0zohqJDfcS7MFMuSKMToPXVfgwdoHM1IiVlNpkzFX41xUbuwkzohqIzfcS7KHVKJVRGoP0qgGIm0FgrTOwYp/WJ5VWhlrswE7qf6Ewf8Y5pSW31rAY4Kq+WY+Fce0QINaLSqtPDXlkvchdmQrcTnekjXr64bTR3Ly2BV+8hPULd9x+aus2Eq3DbK+dF7sJM6G6iM33EuzCTyuyNCZjmOiRKLFAt8UIcY8EhNTwbjSCXYabobqJDfcS75qMoWhODGOpO6Mkq1FIiYOHUomma7VWSWi7DTNHdRIf6iHdzIRmjhRpAF8QL6lagsAqsI2KfMgsXevXgVi7DTNHdRIf6iHfjxsbsOMNqqUfWHTtdx8SAHXpMSZhphPRq3Jhchpmiu4kO9RHv2o/R42iriW5a+jZe2oKaO2gvWGzfjPRXC0HlMswU3U10qI9490Ag5JmidsDcZVVqM7DBFUqezVafTeHZWGq5DDNFdxMd6iPeuYky8yrVE4bwPigGg5oSQScWyzmMNH5Rqb/CTNHtRIf6iFdQ95RGZkPAzgEot7jfv1TgyT2MWDH9pP348hOj+4kO9RHv2o/Wa5QYYWqrq/2gCqZhD/OlPnMWaekXUH8ZitENRYf6iHdZ6oKr55gGIpSAZqXVTheBvGAX6srh2ZWe3oWZohuKzvQR754nNhlhB/Ss9rzXFxUoURRyzTkRYcTxaoSe3oWZkvuJzvQR75oPGlVKqTAD7VHrPEGjKuAcHHsf8d1KLr0LMyW3E53pI945L7XFSYUhjWZAHSNYkAQ5blex9q5B3zP9FWZK7iY600e8CzNVzDOFAP0vzJT2JtCFEbRIJWEvueurtc16GWZK7iY61Ee8S50ikUUeYLLvO4pU0C4Go3Mw7pFDyz+A+ivMlNxNdKiPeHdKFGRtfewZ631V6iCgFCPERjJXPy2ir2KnehlmSu4mOtRHvNseUIzm5jnUVZ8pJQaLlGDEwAEHTpVfQP0VZkruJjrUR7x7RS6IwwJCKaMCoWWoggZNU7UerFD4RU/9FWZK7iY61Ee8u/ygVsYeRh3awJ3Qo1WpmUFLn4pBgsmr2KlehpmSu4kO9RGvoLYSp80cYVBbPXUpClX/t8k5YI6MKb96Rq6XYabkdqJDfcS724+oMmxBXcrfgASuoLUpSJKYrGrX+AOL/DPMRO4nOtRHvDso4qrTKXWoe4Ei9VHAalTIQ6rutYpdfnGl92UokhuKDvUR73rqhXHIqv8bsU47x6QNK8SsobQFvI1XldruwkzkhqIzfcS7uZAjVaWCMBlX99FXydYSI1hqofXaeY5X50S7CzOR+4nO9BHv3ryYclvwQtmvbSkTQS0qMFPjEFDHKK+GI9hdmIncTnSmj3i3DpRrILIMgxMDlTDB9nzIwlTHFEwyXw2ltrswE7mb6Ewf8S50ihYllf3OhXbv0dM6JGaGGcRCn9Fme2W82GWYidxNdKiPePfixdBY9wvbIrzfJjZQiQlYGkUOQyq+GrRul2EmcjfRoT7iHdQYe8U9ibrTAKIWwGYvgJ3mOjNSI3sVpbbLMBO5m+hQH/Hujjor524dcpC9OzHk/eYlwxy9pkiRhv3g6uMzzETuJjrUR7yr1GPPNKUJc89HoN4GlJQCNKzM1BUlvkro2WWYKbub6FAf8TJLnUeXsig2LAvq0KDMVbNDCxkTS034gwu9zzBTdjfRoT7iZaWuPELftx85AVVkqKlNyNrjOjHOmu0XB8WvMFN2O9GhPuJdlnpETBQURt1zqUeOoNrWT5NI+fsv/+Kg+OUnZvcTHeojXk5m0qHUBPJU3H6igv1N/aBKuTPOlF4NR7DLMFN2Q9GhPuJdmEmqWacA+/9AaUywXOfCW8h6C9jLozVzMdyFmbIbis70Ee/CTNM0cgvAagGopATaVrWWntLqrcvI6dH7gP8y/dl8uJ/oTB/xLvhRpWCMfd997AG+Q0FXzwEtJIuzzMavmo//Mv3Ze7id6Ewf8a5O4xiIoQOGqUCKDSqL7CWKnHtCjvboPu+/TH+FmbK7ic70Ee8mM81ihfRvvPrqPXivMcLZoA2JsVAKi+v3TH+GmbK7iQ71Ee8s8oR7pmkHkRpXQ10RarcCbbY+JvNSyw+g/gozsbuJDvUR7yp1J421K8SmfXUfGaHEtCr1JJQYMln7wSnxM8zE7iY61Ee8g7pp7LzfjgvZXgjaoeqq1KHVHMmYkv4C6q8wE7ub6FAf8e4hFwsPNoYq8W8deYZaclo/naO0OdPsjyzyf6D+CjOxu4kO9RHvLvRis9V0GNjcL26HMljLATDFfZe3lwg8esn1D9Rfzgu7m+hQH/FyMhPjoCR7iM3clbpCWV02UM00LIxa6BcHxa8wE7ud6FAf8S52WtdhcKYEA8uu1HuGHi+og3COaHs29S966i8/kd1PdKiPeHelV1MLqQ1oKa1KvTpsKCkP6EhdtOVu89Grl3+g/jIU2Q1Fh/qIV1AjB5lcJsicq+mY68hYQhHomXoqTWuXV+0H3oWZ2A1FZ/qIl0wrz7p7jlzTnviRoaZ1bBzYeAyx1uer4AfehZnY/URn+oh3SeoRWtKFs0xt63AYC9hsFXqpXBvx6k1+wPRX7yFuJzrTR7yb30sW+tAKSQqtOq0MWm21IjjYsM4e46tTIt6FmcTdRGf6iHdu4l43rkSAYbXSNGsHQzJAKdECxdDzD/rpzzCTuJvoUB/xrqEmDrXG3Xfs0QiWKljvGRK1sVpqxvHs5gMvw0zibqJDfcS767yuo7ZcgP52zVHdd9RDIE3p3XSknF5FqfEyzCTuJjrUR7w7JvZVq1taRVpmWu1HzqB5KuR1TOxzi9F+APVXmEncTXSoj3gXZsode19Qm+4sNf0tx+gMmDJKDrhHjv0A6q8wk7ib6FAf8e4lF89qRgkahnVQNKygIU2oFbkVDtTmL9qPL+dF3E10qI942X5QFMsIg+ZcjXWJe89LghD66j0wNCmPhtj8A/VXmEncTnSoj3gXZuJoskcxVZrrtDhKg9rChDyGhdlCKL+wXj7DTOJ+okN9xLt76lGslj6gS1CgmjJYlgTDqvUihXJ+laXGyzCTuqHoUB/x7oGAminqrs8LZQraQdM2X0xqn0ljmI92J8Z4F2ZSNxSd6SPeTRvjShRVoHAToDwiGOYIMUmaLZq18Kr7iHdhJnU/0Zk+4qWf2JjGqtNR52I6NgNrVCHjHosQY+vyaH3Rf5n+7D3cTnSmj3jXe4Ta81zNRkyLZGrV9tWHQapj8NTUgr1qqONdmEndTXSmj3gX0CtsQaVtI5EW0y2DTtuDT8PE3KVo/EE//RlmUncTHeoj3jUfLUxuSpBDzUCMe89LHbB6aQ25q9XwKnUaL8NM6m6iQ33EK6jbnFasJyhK++04TSiNBshqsDkt4GN85SbGyzCTupvoUB/xCmrC1UqXmGH2sEcjlATaJwNGVEyFMD6b9xEvw0zqbqJDfcQrqPssVSUiBLM9mQkJdC+9tS5NtFPv5RdQf4WZ1N1Eh/qIl7mPWrJgB6T9iryjLqhHAYqFig4bM/3gQu8zzGTuJjrUR7yzyNdxsJSSAWXwHjfWQVtfR8baZ0NMs/wE6q8wk7md6FAf8e6g2Hn9+94FYqxtX1OvgyKnnT3FKSNICvVVQi9ehpnM/USH+oi3w9Z7yDIglbnqc9n3IDwG9NpTTTnN2n5x+/FlKJobig71Ee+23IppiNwh0dyVuiFYFIYeam2Za+nh1auXdBdmMjcUnekjXk5HGIkLLpzzfsmVIkGNw2CdHbH3KtTHq+4j3YWZzP1EZ/qId3V6BqWUBUqWDhRtgMaFuGIKaaSZjV/5iekuzGRuJzrTR7xzXsbgQb1C+t/Aj1FWQz3XUXGatWplW+Xvmf4KM5m7ic70Ee8CenmmMpKApbHqNI8JdWCBmipaymPqs7eJ6TLMZO4mOtRHvHubOHrbexJB+i7U1LbxkhikpNmpY9H6g+bjM8xk7iY61Ee8s8gt05wL6saagLQMqKYTMnJcHUiPKbQfQP0RZuLgbqJDfcS72GmihqYE3OPcg/RWIzLqhMhNMKdacfzgOu8rzMTB3USH+oiXdx89Z2sIve8HArqK9DocMlALI+2AU5BfVOqPMBMHdxMd6iPeXX5EIaVgkOgv7TEENEdcp8VQVrPNdVT6AdQfzgsHdxMd6iPeWeQW25jSYRrJfvWyeGbJUNLoe7fAHPiDG72vMBMHtxMd6iPezdCLNJQKwShNgboE0BEHpGGpZg450i+u9D78xPVrcKgd6v8X77LUbWrJuYPVhTJh7KtSUwNMve3VXMHqqzBTugszcXBD0aE+4hXUsqgeqVUYc6/kSrrDTDEASiBhlBTyqyk2dBVm4uCGojN9xMuAXp+K1mDsidQ0R4RCo4DlXCxQUXnWUtNVmImD+4nO9BHvpo0VSbPXCBxsMd01gBWsYJxD3KG9iT+o05+9h9uJzvQR7+7zUt6VmqFjLUC6o3ooCCGlNtYHfYwf1OmPMBOju4nO9BHv6vTEOkMjwLwf3Oo+LobVhcjI2lrENOzVRi66CzMxupvoUB/x7jrP6qJaNsWrqyYuHSpqgoEdc5h5Er+yyOkuzMTobqJDfcQrqC2lqvuhSyMdezLT6j5iy0ADM80QO89XFjldhpnQ3USH+oh3lbppT2kiJMO0ByIEqCICrcQhjRDbL1rqzzATupvoUB/xbjRC5D5SjaBRVk+dZT8VkAYj7bXNyLXGX/TUX2EmdDfRoT7i3QOBucAdQyCOvRV04Go/Qsh7P2hus2rRZ1lqugwzobuJDvUR724/+qw5lgl10bOgnhlqiGHv5hrVmg21H9xSf4aZ0O1Eh/qId+8TZxg9FYYke81cqgKKq8Vex8Yy2mxD9VXslC7DTOh+okN9xLuBHzPVVv/2u/A6KHJWKL0J1DTXj5RiHL+A+stQRDcUHeoj3iX0tNY2UWGmIkBUDOqCGbQYI2Xq0l9Bne/CTNENRWf6iHeXH9hDIh5ghns6Qu6ruU4Gw6Lt9bexPAvo5bswU3Q/0Zk+4l1HXXlSjgoaRlxM9wom+6rautqkmqn8oE5/9R7R7URn+oh377jywNK6AYYS9zvbBIbCYHWwBrLanj15yXdhpuhuojN9xLsgNQnV9LcSI+2b6dIX07q6EF1NCfUR1gHyPdOfYabobqJDfcTLFy9JchgMedqCOswGleJf+GM0KZkqlx9A/RVmiu4mOtRHvIN6ppZaaFAqEqwOOoJKjZBS27nq9TG/ssjzZZgpupvoUB/xcs1c7cx9QJJVn2karUodFBqbTC55xIk/gPorzBTdTXSoj3h396F57PmPULvuCb4UQAOPXbjnbFpSnD84J36GmaK7iQ71ES+hZqbQDQLVValtHRkLrvYDl6w1Y+jyi4Pip/PibqJDfcQ7qGPhbtphokwgbQOsJgPjkIMMXKX6B7fUn2Gm5HaiQ33EK6jzGDWPZqs0h7DHjU2oJVXoiIlo6LSQfwD1l5+Y3E90qI94V6mFBaWupmPuVy9DVneNQnuQXghpTJH46n1ivgwzJTcUHeojXu5OnIJc5mo/FtnEKe3bjwIBsVvoFLK9aj/4LsyU3FB0po94N2t9m+FtVkiSIhDSgBpzgmEJ+4irUsdXYSa+CzMl9xOd6SNeviPn0lvsID3pfr6lUIQjRCyaZ+bVUv+gTn/2Hm4nOtNHvGI6jt5XRSaYjcdqqHNYvXTtUKtYMCxz9Sbvmf4KMyV3E53pI97dfDQKvQcGbX1P0BsVLCIBjmDNcIjOVxu5+DLMlNxNdKiPeFeojYW1CtSe617erGBVMqD1GcV0lvDKIufLMFNyN9GhPuLlEJuQdI+ERF5HRaobaukMFtRqwsS1vBq0zpdhpuRuokN9xLsHtyNbijQgzrHdxJ6hjtKgo3JmwjjTqztqvgwzkbuJDvUR7x4IYIyG1LZFbkBBC1QLBcgm6jpBlpJ+cE78DDORu4kO9RHv2o8ecq+RICTeGxNRQLlWmDPZGHmOVl7N0OPLMBO5m+hQH/HOeZlVZlw9dTFpsOebgg5e32GzqkypjfQDqL/CTOR2okN9xLtXL6uBpih5X3ysnjobLahzhJqIpfcSOr169cKXYSZyP9GhPuJdTz1x5NAiDG2rPscda0JRiNrjwtq6jF9A/WUokhuKDvUR76bYFBqUWwUuNaz2g2xBXRjaaI3WZ1jSK5Nc7sJM5IaiM33EO0NxdR5SJgKHvpiO67BYaxIw49VVq1J4tpJL7sJM5H6iM33EuzBTozTWgRBW7yxAQwdYaetvhWi2rFVt/oDpz97D7URn+oh3zkuypHEgxErrlEghgIl2qKW22JRienZKlLswE7mb6Ewf8YrpPm1v3pogs1QgyQzWegOdooF7C6W8enArl2Gm7G6iQ33Eu0NijS1RaZAJbUFtCQrHDgMHy6h1tvTqbaJchpmyu4kO9RHvOmprErhFmLkhUN4WecUBSlxS7Fqb/KCj/gwzZXcTHeoj3kFdpqSBq+nAPUMvTQIb+9RYFGOdGJReuYlyGWbK7iY61Ee828g1Rgomfd99RCCrAwquwl2jVOx5UsyvEnpyGWbK7iY61Ee8y33EFMYIq/2oebUfXdYZMUuBkbDVaSSsr7LUchlmyu4mOtRHvLvRM0m5rH5DaEMdKEKZxLBYslqLWs3zB1B/hZmy24kO9RHvpp222VuyBG1Ph6TY+uqp91Ou2nPIIXULr7LUchlmyu4nOtRHvHuf2EYOswhozbygjh1UCwN3oZCLtvwTqL8MxeyGokN9xLt7apuJWhkwxyrXJGGAhT12vXAuPUzBZzP09C7MlN1QdKaPeFeoudUSVrsRyp7MpKms7qMjVO5qhaw3eXWjp3dhJnY/0Zk+4t0ttYycZRJ01QmEqw0xyqsX0d7bKCxZXzUfehdmYrcTnekj3oVOs2VEHhD3gATSWaBMDqBdk7IVHf0HvcdXmIndTXSmj3jF9KyCWUYHm23V6Z4ylBAbcEgyaphYn7140cswE7ub6FAf8a5Qk0ZNNgEZG9AoCoVNAa0KzUGk/VXuQy/DTOxuokN9xDuoe+QhI0DVunMfoYEKJYhx5tDaHIivnnHpZZiJ3U10qI942X7UTJgaSNmbm2NfJ8RuAZqFlMM6MNZnWWq9DDOxu4kO9RHvHgi0kBvVdTAUpj3BN4FpsHVY7Dl1DLP/4u7jM8zE7iY61Ee8m8xUgsWWJlQM6X8JvYX3Ktw5mJXZmoxXq5v1MszE7iY61Ee8m/fRcpE9uJdmGUC9TrAaKtSZtc6kYeAPbvQ+w0zsdqJDfcTLNXPaM7YEqcQORBjBDBGSsbRexyrWrxJ6ehlmEvcTHeoj3vXUmGuKViApFyBcPbVaL1BTGjHQ5MG/qNRfhqK4oehQH/HugUDrfY/rhYiyHwgwQ+lRIbGWPoKmOV+9erG7MJO4oehMH/HufUBs0bAKRIsZqI4JSshQGWONLVuUV4Xa7sJM4n6iM33Eu9BpMJNGAaRxWnU6TKhqCE115ILKrK/WF9ldmEncTnSmj3jXe3AoXJLBUKl7MlOGwgNhxN1X58pqr0KndhdmEncTnekjXr54yRx6ZJi8d5HvftqQFFoMWqZqpfHKeLHLMJO4m+hQH/Hujrrkbq2ubiMUA+JMUFKcwKlGJLGh7QeHxM8wk7ib6FAf8W57gPKIEjoE3R01DoPSrMAMlOqoIQq/chPtMswk7iY61Ee8nMy0lwV0gYwy9kYuhNo6QmKkwiFgt1+0H19hJnE30aE+4t3dR2ONgQUwr3JNrezBkEjQEbUlrAXpB3cfn2EmdTfRoT7iXfsxdeSF7u48AlAaDDVbhlJWrba9zKj+4JL6M8yk7iY61Ee8u9GzkWNZFFvE1X6UvnhuWWCUiT1JrfSLW+rPMJO6nehQH/Hu9qMrhpYEVutKQHuOb526bz+IrOnQZK8WgtplmEndT3Soj3iXpW7N0PYb8oX3aj9qhZIpApdG0rihxvYDqL8MRXVD0aE+4l2lri3PaQyR9ghfLgp13+s1DGVfYWPCR5U6hbswk7qh6Ewf8e6cGAumyAFqUQYarUEdqUPuc3aRqlTwPdOfzYf7ic70Ee9uqUO0qLRH5nUEai2CMRuMmHbqY8esH91S/5fpz97D7URn+oh3z8hZ6pBVmAPn7bzMDpqRIM4glqgp8yOP/L9Mf4WZ1N1EZ/qIdy9eSo5RI0FpRYDiiKB16EJcY7cpU+QH/fRnmEndTXSoj3jXfHCcTDqgUW9AmQIoWV5ddahl/XmR8aN5H/9A/RVmMncTHeojXib0aNHMDKHpvs6LBjpX91GpVM7YxwiPZuj9A/VXmMncTXSoj3g5xEY6SVWY2vtqP0IGKxKg1DpKRksl/uDq4zPMZO4mOtRHvDNecPUdO+2hWtvOUjcolBRaFVs/UhztF+3HV5jJ3E10qI94t7woSWy2mmhlWVBTWd8lbWC1zhhbFKNfQP3lvJi7iQ71ES+f3MZhSWT11K0sqNd3lXEAjlW1VWfo81FC7x+ov8JM5naiQ33Eu9uPgVRNC0TFui1y2wtuJ/AsPZY4SOjRQtB/oP7yE839RIf6iHce+RBEZYKqFIDmwttyjoC5CNY0DeejcWP/QP1lKJobig71Ee9ekotI2xGmPIMBFdvth87VjZTYJ/NorwZDJrwLM5kbis70Ea+YHkxt4GBouJfcqhFo3s9fmDXi+pc/4qsbPbwLM5n7ic70Ee+YTjXZ4Akt7rsPzQylrgNj7uu0yLP1lF+FmfAqzCTB7URn+oh3E/T+ZnpohxF0AFmpq06nBsbrfIhUep2P3nH9l+mPMJMEdxOd6SNeMV1lhJJJ16mQ9vaAvd1WYwDcx0Ol2lt4dUjEuzCTBHcTHeojXkGtlHRymxA1CFDae1566JDL6LP2RCKvjBe8CzNJcDfRoT7i3R21Yg0lVgh1z/uwdUAsSPlvd2JdPFnLjyYz/QP1R5hJgruJDvURL3cnthxbrdDSVKA2ExTb09alRgtZRnm1kesfqD/CTBLcTXSoj3h5ThyckSNYaQFIC0EJq7sutZes1ITs1aMXvAszSXA30aE+4l2YKcTeAxXIdUTYY/P2UKYCmtoUi5W4vrLI8S7MJMHdRIf6iHc9dW5zcFylGePcc6lljxtTyJmGEYY5xg+cl68wkwS3Ex3qI95Z5BVjkB4htLygRpU9mWmV61SKGba9AfcHUH/4iRLcT3Soj3h5pTcntsggE237iYvnyAhplJ5jrLXmH3gvX2EmQTcUHeoj3lXqwb3HfTz831zqolC4T5hBeS6iTNKjcWMpXoWZBN1QdKaPeGcoZk3WSoVect7rm/Ne9RLBklTNmFa5/gHTX80Hup/oTB/xjunYaCB2CKnFVadRoUpvkEeeoY1RtL/yE+NdmAndTnSmj3j34ja1RDQM+irY65SIE7SsBiS2gt1ocC2vnJd4F2ZCdxOd6SNehk4HC69TYYxz9dNzleiSRaFpL6v9SLULvWf6M8yE7iY61Ee8e8ZFGQe3AhZwNdRhnRRL1AKtjWJ7znp59oo8XoaZ0N1Eh/qId9d5cwZF3KM+WgfqSUGnVeBqFnvGGfKjJbf/QP0VZkJ3Ex3qI17uTtQ2JBbAuXoQoqB70pjAqGXkVHLL8wct9WeYCd1NdKiPeLe8qOQqJAEk1wA0UMB0ZiiaalUc0serBwLxMsyE7iY61Ee8gjohS9Vdn2ca+4GAre9ahB7z1FC5lPILqL+cl+huokN9xLswU5u9x9Ehk+3diRHB2mhQCoceW20xvsp9xMswU3Q70aE+4t1BETfSmICzrZ46UVuVmiOMYqMkTiLxVew0XoaZovuJDvURbyv16j9ygEFttR95MqyWer8rt0w1ldSejRuLl2Gm6IaiQ33Ey4Wgq1BryDBGFaDGCWySQU+trIZ6le7+6vYj3YWZohuKzvQR7wzFGaTOLoBIvAN6BLVJ/FsP2nQSh/bqfUC6CzNF9xOd6SNevk5sNYViEOasq6NucS95yYCZC48iqOVVQC/dhZmi24nO9BHvAnozZBTa+wKS7fm965TY86rTOYYu1NHSq6uPdBdmiu4mOtNHvBu0nqaUIAo2UgOqXKBQKaCZ4kxWrK0D3HOmP8NM0d1Eh/qId6/Ie4u9pgTSOO/diQhmqUJWyS2wdo2vjJd0GWaK7iY61Ee8cxP7TJn2KbHvU+L+YiEMaDhDTY26tV9A/RVmSu4mOtRHvIJ6prH6D0tQwjocEsa+jom695LHVELUUOUH13mfYabkbqJDfcS7nnrW2TAPwH1RTUq7/ZAGfXXanNlatV9A/RVmSu4mOtRHvKvUWEPN0aAsgIFmIFiHw/h3bpwYtbf56tVLugwzJXcTHeojXj65XW00x/3aNq0vhAXK6NtXxNnTTIbPxo2lyzBTcjvRoT7i3e3H6qJZ18nQNK9OutQElVMD4Vo1NOxNX716SZdhpuR+okN9xLswU5hFojHkWRfUo2Uo1QgGl5x6pVriL6D+MhSTG4oO9RHvJjMRx2kLam11D1tvCKVLB66jt1YwBn01bozuwkzJDUVn+oh3AT3mMUdWkLob6T4HrKYjQY41II1Itff3TH82H+4nOtNHvNxx2+PIEyF2pHVM1NV8ZGzQVFohjd301VIMugszJbcTnekj3j15YSqSqEIevSymU4QSlGDVbjHro1t/tT6A7sJM5G6iM33Eu0OiBWohjQ2xAUkLsEhW4N4w1pqKPRu0TpdhJnI30aE+4l3zwUHyWJVZWtypUyOwEgKMMFgnZkz5B4X6M8xE7iY61Ee8grqbpRRzgGiZ9nUegyaNwDOapJTn7D/oqD/DTORuokN9xDvjpexxoih7HvVqqUNfLTXWCkbYBtdG/GzQOl2GmcjdRIf6iHe5D9lXHzQg9JSAYmqgJQiUXrmHaankVw8E6DLMRO4mOtRHvLv8aJiGRAQuLQPVUaH+rSdPoQ1hDFHGD6D+cl7I3USH+oiXN3qz532FV23vI99ZPaOE0MpqrUO0NO1VmIkuw0zkdqJDfcS7LHWmbElXaZbYVvthDGWoQQ0qvRtJKb+A+stPJPcTHeoj3lXqLrWgEPTQCEg1gM4ZQY3JasxMz2KndBlmIjcUHeoj3gU/Whh7YA1w431PHTrosAFt9R2VMk95VqnzXZgpu6HoTB/xrvsY1mZa3TRTWy11DAi2Xyu2gijBuMVnAb18F2bK7ic600e8e0ee9qKXtProMFadLljXgXH11r2HOlU0M78K6OW7MFN2O9GZPuJdnQ64I9MCOe5pY7OuXppzhdV5TEpcFtg/qNNfYabsbqIzfcQ7i3ymVNEKVEFeTKcBxqHsSQmVI6ml9mojV74MM2V3Ex3qI15OZlpnwWkCE/tYh0ROUHrI0Ff17rWGPi3/AOqvMFN2N9GhPuJdpc7YKa6eQ6pNIKoDah8VhrH01ZmUxK9ip/kyzJTdTXSoj3j54LZma7GC5RRWpaZ1TBw173kfsVZWTfkX7cdXmCm7m+hQH/FuzVxi7VEqpLZjp8H2oFPO0LCXlqf1kF69Is+XYabsbqJDfcS7UeuKXSgZ5LHXzG3PpZgGSEPTHBFNno2lzpdhpuxuokN9xLvJTGGw1NVJY+2r/cDQoMQegYwwzdRDDa9ip/kyzMRuJzrUR7yzXiT1MraTWIyBqoXVTocIGLTUSNqy/KKn/vIT2f1Eh/qIV1AXwRhYBlTtE0gGQsGOEIuGIAuA0n/gvXyGmdgNRYf6iHdhJovWRBUspj9DsYOx0PqSsqgUSfMV1HwXZmI3FJ3pI14GPyI3VIIxS9jvAxS0y4TKU3ozKflZ6pTvwkzsfqIzfcS7Cz2aISdhiDErUKwZ1qFxdSCGRWgxLc9WJ/JdmIndTnSmj3g3FTLFGHAohD5pMS17ig2FhfjS/4+9s8mxdNW1bVdeByyBbYzdHH7734QHcS/SzsL9RIVVckonTsTMUq4Y8jbMid0tstZXz8jlLswk7iY600e8y31gYY2xQ257eRHv+OmwCoWsph5DbM+mQsplmEncTXSoj3gHdZAaiQwGjQwcpoFiNggp1EYxxqQ/KNSfYSZxN9GhPuJdlJpbwMkTehwNWGIEi82gzMEpYElNfnDz8RlmEncTHeoj3t1Rh8YmbQKVuY6JpSCUHPfIdV2FejXcPb+aoSeXYabsbqJDfcTLnjqUgcQwU1tQj1GgdhuQNfOMgQn5B3cfn2Gm7G6iQ33Eu9xHzkVnZehjr8SYffXUJVUIJDnonkxtr9bMyWWYKbub6FAf8S5LnWS0tEd9ZCXgnmRvUZwwZmOsZMbl1asXuQwzZbcTHeoj3lkvgZNURhi8K3WxDEXLKtxxJl7/clX8RU/95Sdm9xMd6iPeeeRNp8TcoU1Nu/0gKMQdQoqjjRJH0l9A/WUoZjcUHeoj3t1+SK/CrUOyUID3sA+lOqGgptI0llpfQZ3vwkzZDUVn+oh3hRrLqGlDPOteRx4Vai0GMazmo7ZqU155L/kuzJTdT3Smj3g3ar3l1FoQ6LZ33IYxQGdYZbtmybnmVuarh1z5LsyU3U50po94V6e7pKYcoIcdpP4bTz36OjTWSpSUJT17nJjvwkzZ3URn+oh3/XQPcQgPsLmNF0uymEaEXLBxE45jvLqjzpdhJnU30aE+4l3uY+bYKQdIKQ/gtr7TxAJY0ijYNcZn2wPyZZhJ3U10qI9411FjKig9Q5JGwBQSGGGH1WfHFKOwxvkDqL/CTOpuokN9xDs3MQ/MEQuYIu0hNh1KiQ1qxoq0Pq9pr7LU+TLMpO4mOtRHvOupSzLLiUC4yKrUVkFbbtAqzTpSTcNehZnyZZhJ3U10qI94BfV+B1BinBCSRuDKBYoOgRSwCVpkyb84KH45L+puokN9xLvlRaP11PpcKLc9GgENKuPfjV5OSTKN/gM38TPMpG4nOtRHvII6U8uC1WCOvbp5tL2RiwU6YsEcek/0KqGXL8NM6n6iQ33Eu7nUdYy20x4lSwbuZGAlDaAcY+gYB89f9NRfhqK6oehQH/EyS40zdUYIuk6LbERgzSbMSbrfLWIur0b46l2YSd1QdKaPeBelzqizJYUYaXUfxAQadX+XSEPlVvUHTH81H+Z+ojN9xLvmI6RVCmuBvlcHcNQB1SJDy6zDTAqPV+/I9S7MZG4nOtNHvPPIUWu3OCAlnZvpDCqlQ7PQKfLYUer3TH+FmczdRGf6iHf9NApZrAYSe4IdX9oWOS/EK6aQOtqzjVx6GWYydxMd6iNeQT1SqWEMhcRtFerWtju+N4NSSpZKYQqvBq3rZZjJ3E10qI94WakRWaKChjL3TOoJpqSQs6SyPq6R+ZXxopdhJnM30aE+4l1LLZzqLAy8Hyiy8WqpqSA0SqNhlYbzF1B/hZnM3USH+oh3Fnmps+tqPyTvSq1ZoWgSiE0ZC45kbfwA6q8wk7mb6FAf8c4iD3F9Kpohlb0Q1NaXVakJCvO0Urt2Kz+A+st5MXcTHeoj3lVqmrIOhgQjdVqVekyo64wI2qSPzjKlv3ogoJdhJnM70aE+4t1BUYPOsHrqsMdBcrcAtaYBJVuYJcQ2fnL78eEnanA/0aE+4p2fiKFgCQOa2A4zxQwlLbyjVsszNsFnQ2z0LsykwQ1Fh/qId8GPnmKv66BIUvcViDDUJqvFjl1ryLNnefWUy67CTBrcUHSmj3i3vigHGWE30iHtKTa0johN5l7J1UarIejqDJ4z/dl8uJ/oTB/x7u5DVVlyArN1OGSJcyepG+BECWXkPOqrjtquwkwa3E50po94V6cl7f2IAoS26nRcDUg1K6CaYjMxLu0HTH+EmTS4m+hMH/GO6R0s3fNr+n6WyNwLlB46jJG79EY9P1uJYXdhJg3uJjrUR7x8xqWZwmBQ6RO4Y9gvXgRG73khrdPGDw6JX2EmDe4mOtRHvIJaRk1NJEDC3oEbymo8moLWEioWjkKvrvPsLsykwd1Eh/qId1C3YUxlHRObIPAUgYqJYbUggrXqGM92J9pdmEmDu4kO9RHv7j6kh1hJYawDGTDNDiU1A2qTZUQbll5NWre7MJNGdxMd6iNe5j4W0rUjlNh3pV48114zmHQrMY4g+mraqd2FmTS6m+hQH/Hu9mMEm/tZQFJuwKVXMM5zD1yfJWov8dloBLsLM2l0O9GhPuLdAoEcqFifgLnbfsBVQVNnyJZU0+iaftJTf/mJ0f1Eh/qId4Mhq2ltrUDbp0U2TKAYK4SyX+PyxBZePRCwyzBTdEPRoT7iFdQ1RmsdGWz11tt8CaAj7Rl6Ea1LmHk8Cn5wuAszRTcUnekj3j0kJyxFlUC7xHVO1LTOiT1DpBBnySVxf3RO/C/Tn82H+4nO9BHvntxmK/vZLUTb724rRyjYEDIZaWtMVvQ905+9h9uJzvQR7xa9zDQ4xQA4tvMipayGuiCEbDVa3cQ/WjP3X6a/wkzR3URn+oh3h0QrIQ9cDXTRVadjYCisGSgmzkXzaOGR8fJfpj/DTNHdRIf6iHdvE9u0UCkApV2obVSw/Z6cZJoWqtzpUULvH6i/wkzobqJDfcS7U2Kn2pkQsNcOPEyhzoBAdWaa2ZTbD24+PsNM6G6iQ33Ey41c3E1WkQ4TK3AjAi0zw8wzxbiOivLqbeI/UH+FmdDdRIf6iHd31K1IshlX+1EjMNcJ1UpaZFPLXSWNVysx/oH6K8yE7iY61Ee866krzrjKNWBoA5i0Qdk+TE69EFpq+dVC0H+g/nJe0N1Eh/qIl7PWx+i9rOPh3gXKHCsUDg2UY9bYO1l/9DzxH6i/wkzodqJDfcS79qNoSlMVYk0CLEFAs02IQ8rQVPPIj2bo/QP1l5+I7ic61Ee89BP7PhOupmPYHo7AA+rMBjU1FcUyuDx6yvUP1F+GIrqh6FAf8XLaaY2ltQQbbuA2J1geE4LoxDyJZnq0FoPjXZgJ3VB0po94133wkJlFAZPt9wHMUIMmKDPWUsfqSfqra+p4F2ZC9xOd6SPePeSKYzXVbZXouhc3B1SwHgLkPJFQuOL8AdNfvQe5nehMH/GK6bAXciEF6LVH4EQC1QbDkvroOkp4FtCLd2EmcjfRmT7iFdO8d19ETCBpNSCrWEcoZnucTWim1kTiq5uPeBlmIncTHeoj3kHdkUeinfYw25OZGmimDHlgEsMea32V0IuXYSZyN9GhPuJd99ElVOkCo+2bj5Q6lCgCKbNgbWYyXj15iZdhJnI30aE+4p1FnjFXivtSOu/lRZZ37mOvBk1lVJTI4dGel3+g/gozkbuJDvURL+d9KGoZ65wouqAeNKA0QtA6Kc91htT5gzvqzzATuZvoUB/xrv0w4da1Qqlzh5lyhUV5g4Azr2I99xDfH0D95byQu4kO9RHvRviWJJl5wJxhHRTHQKicDYa0EmJoNvur2Gm8DDOR24kO9RHvbj+ITLUicClxQb3nUtv+MaBlJu3x1ermf6D+8hPJ/USH+oh3YSaeYjIGBGFeZOcItt+Vx0Q95SJ1xF8cFL8MRXZD0aE+4t1BsQh2EYGhcUGdZ4Kao0FKM0XDGMQejRtjvAszsRuKzvQR754nNmk5pgAdkwJbGWBz0V1qSHXnPkL/AdNfzQe7n+hMH/Fu1ilxj0oJFj591elSoZbGIKvvqMQjlvnKJMe7MBO7nehMH/EudBqi0JABk/b83rwa6kWRARkF0cwt0KvHiXgXZmJ3E53pI97dUeepIyWC8bc9IAWBgrrKdm60pzZhb69uPvAyzMTuJjrUR7xbXhRIUhGGYHtv8+QK2jtDHL1wWE31pFcPbvEyzMTuJjrUR7zsPiwnsQxNcgGOMULNvUJpuYYcmiV8FaXGyzATu5voUB/x8uqjMal0SBhpJ6gLWBwNajSyuMfY1EcrMf6B+ivMxO4mOtRHvJt2iqYy+4DVhCRgNgUrJQBNnMNSnk1fZanxMszE7iY61Ee8NF56LXNGmLovPzSvzkMzAzVF6ojY7Rc99ZfzktxNdKiPeGeRT1u/5WZgveiCOigUCXsudeE+Y8mmv7j9+AozJbcTHeoj3vXUNARLYmg99726OcE6IEbIMa4GO6RA+INr6s8wU3I/0aE+4t0QmzRljFogTuQFdRRQxVWpUzMb1Bsb/wDqL0MxuaHoUB/xCurYdB0MhaHmRTZj27d5TOu0OFtIWKm0R1tume7CTMkNRWf6iHdTbJKOXmaAHtZhkeMoUDIW0Fr66JZWoX51o0d3YabkfqIzfcS7Ny+dCyZe3Ya2HdDDAdZSgDLLVNX58JhId2Gm5HaiM33EOztxjlTGXocxRgBOPEDTfsfVRmHOyrW8mo1Ad2Gm5G6iM33Eu9xHCZz3gI+ZaDGtGhfTqUEmCXHPOQ3PXpHTZZgpuZvoUB/xrqGe61zIqDCbGHCLAsX2q9swVSJhzukHDfVnmCm5m+hQH/FyJcaqyGE0mIKyKnUssBoSBGJByjXQu+0BdBlmEncTHeoj3l3n5RAF04A0y6rUe5JNGXnP+xiVCsZe66s7aroMM4m7iQ71ES9fkYdGIWfIMvd8hL4n+EqHkVPqWUawX5wTP8NM4m6iQ33Eu9eJmToG7aBhV2pSA808IRexnmfIcb5K6NFlmEncTXSoj3gF9aDMNdQOpeFYlVoQFswEFRflSpzaePWMnC7DTOJ2okN9xLsrPW2iXAls5rjnfTAUHKvF7rn1SDOE9CrMRJdhJnE/0aE+4p33ErFbMoVCe3Vzpgp1x5qqcFifFo/yLMxEl2EmcUPRoT7iXaWeTVBLA43495RrgFKrQCElJpEyn0384Lswk7ih6Ewf8S74sS3DaQKBogC3OqF0XofFkhKlmCSlV+dEvgszifuJzvQR7/xEbsnqSJCarjqtQ6CuTwmwx9grY8r66iEX34WZxO1EZ/qId85LF6GRKrRmFXjWdUqk0tcX1cKTeu+vLqn5LsyU3U10po9413vE2OLeyNVZNtO9Qy04IMxeFs5jZnq1PYAvw0zZ3USH+oh3d9SBsoRC0MNeXsS6bz6yQZ4lxBxIGr0KM/FlmCm7m+hQH/HubSKSNWGBsidRs7UBFqzBIlo64txNyQ+g/gozZXcTHeoj3s37iJ2o1j2Uuk/gqgM0VoVS8iidakn8ynjhyzBTdjfRoT7i3e7EmacFGtCSCDDWCDY6QgphVEltTHn14JYvw0zZ3USH+oiXk5k4p/U/qG0PhqxxVeqMtk6LnQpbD51/cVD8cl6yu4kO9RHvZuj1ncSrHVB09dSJ9p6XiVCkZMGQteCrJ7d8GWbKbic61Ee8y33kIqFOA6PY9hCbBtpmBOkxSpk6qf3AevkMM2X3Ex3qI17mPii0mBKU3Ff7YT2uRmSV63VAnF2ojlHCD6D+MhSzG4oO9RHvoLaxOo04IVUbwHF9MSwCifo6KGILab660kt3YSZ1Q9GZPuKd98KlSo2rRoeU1znRdBVqiTDDRh2D9WdjqdNdmEndT3Smj3jZfORaW03QKu5pY5nAalcYUWOoVDGNH9Tpr95D3U50po94F9CLLZLFDimW1XukpHvSegMsUbgSckyv9januzCTupvoTB/xLswUxmyzMfScGHj9AKuDLRDZoqXSx3gWZkqXYSZ1N9GhPuIV1NxSnPvd1rCxGmqUtJoP2iOqhVJRLsbxB1B/hZnU3USH+oh3xkshUg4GhVtfUEcBU63ANNFyQa3x1R11ugwzqbuJDvUR7yp1HXlob5C59D0YskBJOkAQI+HEdYh8tTsxXYaZ1N1Eh/qId25iWq2zjgGdKK36zAWq1QRFxi7VuXL+wd3HZ5hJ3U10qI94OxiykXSDYLp3J8YKFmYFsYE1VO5dX43wTZdhJnU30aE+4hXUYdRSc1QodS8E7ZqhTourByETDdRG/cGN3meYydxOdKiPeDntdAoyKcT179zWC0ONaJAoxoxZZpJf3H58+YnmfqJDfcS7LHWwPEMp0Pt+ypXS+FtFDmUOxNl70fyLg+KXoWhuKDrUR7wzXyxqr0UAY0PgFghqxgBtdAtSeq7PDEW5CzOZG4rO9BHvmG65jHUYBCs0V6EeAXTfVSuz5B5Jc3nVfchdmMncT3Smj3i5DpSqhP0mUdNiOsYK2uoAkz5G1TBje5Wklrswk7md6Ewf8YrpIpQqNYGui2SuVhbONQGlMXAupst41VDLXZjJ3E10po94Z7zsleNTEHDSYvpvu23eI9dDqUpi1Z6FTuUyzGTuJjrUR7xLnVJplSNBGCEvlHv8n0HrjOtv4tCI9iqhJ5dhJnM30aE+4p2b2OOQHCI0tAhMFtZ5ESPEbSOuE2IKz2KnchlmMncTHeoj3oWZNKT1ByHrnswUV5GunQiIe2rBGg7+QUv9FWay4G6iQ33EK6gnUaG9M2D9/15epNt4qRMEpbcqI3R+tbxI7sJMFtxNdKiPeNdTS66CoUPKM6z2429rc8l7f7NVUuGZXo0bk7swkwV3Ex3qI97dUmNpHUcD4d4X1FLB2txZ6jlnioFD/AXUH2EmC24nOtRHvHyfSNQwGkTdW257GlBymhC6lpLXH6FX48bkLsxkwf1Eh/qId3OpY4oTWwHMTYAHKRRUgTpJMVtvWl+N8JW7MJMFNxQd6iPeJfRSKElTBIyVgK0GKM065MAz1y42n20QyFdhJgtuKDrTR7x7cxtFWl04pxorcBmrUDdqoMmsRl2FWl8F9PJVmMmC+4nO9BHvbqmlt5lWMz2Chb0UYz+5/dv5wroOjqb4zCTPV2EmC24nOtNHvFsfECMPpQkmpQBnXafEMlcDotOqGU19tg40X4WZLLib6Ewf8e6OelXlVrmCzil7z0tbdXpM6FFmjDTI8Ad1+ivMZNHdRIf6iHcJvR5Xmc4JxDAtqMOAOkNfdRszUqmSyg8a6q8w0/pPiUPtUP+veAd1SIkmMRhr3jcf+xmXVGgaJa3Wekx99eQl34WZLLqb6FAf8a79mCnNliqEPb+Ge0hQSSc0adaqaI/z1byPfBlmiu4mOtRHvKvUk3W2v7uP2YGldigtd0Cy2kMl7vEH58TPMFN0N9GhPuLd+oDWM85VqVfvzPtZQIUSWYGJZmxpSp2vEnr5MswU3U10qI94+eolldU3T0h9P+CKkdYZURjCTKtsKzaMr57c5sswU3Q70aE+4l2l7kNiDw1SFQPmdWRUqQiopZRGCeXZXOp8GWaK7ic61Ee82/QiKBFZoNX9PrHT3nIbAhSjbusL208Oil+GYnRD0aE+4mWWunOef+Pz9lOuGiNUxASYJtls2mp51VPrXZgpuqHoTB/x7vKDUSpZBB2rr+a+B9jQnn3KgSeV3Ouz54l6F2ZC9xOd6SNeTrGJs+xzYatzMW0aoRSukLlLy0qh86sLPb0LM6Hbic70ES+HUrfc0mqotWMDxtWF1LqOinVEHkiaTF/NRtC7MBO6m+hMH/Hu5mOUynl7iNEYOOXVhVhiQGXqsZea06ubD70MM6G7iQ71Ea+gJmtImDtQHLhOiopQuTeIsUcdiymav4D6K8yE7iY61Ee8e3CbSvvbVsS418xVzAtqHdCC9RmlllZevSLXyzATupvoUB/xMqEXZpp9rmOirEpdcwCdbfXVNFLOFUcMr7LUehlmQncTHeoj3lXqWC0QIoRue9ppXzzHtk6MDWsuFoTs1WgEvQwzobuJDvURL93ElspcKI8pAmyLbEU14BFQsbTYB/8A6i/nBd1NdKiPePc8cfXTNGcGDLIrdexg3TqEOQSTjZhn+QHUX2EmdDvRoT7i3WwE7DkmmYBRCDiWCVZ6hTrGaKujrvnZuDG9DDOR+4kO9RHvJjNZyAUXzzPpnsw0C9SmHSbmnlhU30071cswE7mh6FAf8e6eepTAfSh01FWpsRPoXD11x1W1tcgq3a+gtrswE7mh6Ewf8W6KTaIYNHUYZv9bqFVwwJBhlUerWl6dE+0uzETuJzrTR7zccUtthGIQqDIwlQ5apq7eeoqmVkiejYW0uzATuZ3oTB/xLvhhanVaWiVaK7Algyrr0NiiKNeOQ+iVR253YSZyN9GZPuLd28SqoScRGLRfCGBfTK+DIVjOMeHYM/Re3XzYZZiJ3E10qI9411CzjEqUILPt5UXrkFjnCNBjMkZa7azZD6D+CjORu4kO9RHvch8069/oGsa0u48+VpHuFUhjDUzIlX9wSvwMM5G7iQ71ES/XzJVkcx0OZ1vdNMsOMw1RaMXESmpIz+6o7TLMRO4mOtRHvFszF1ahHs0gzq77sBihkDCsFqQ1Ys71WZbaLsNM7G6iQ33Eu0odUuGWI9SwKzUKQtkLQVsKWghHq+XVaAS7DDOxu4kO9RHv3MQqNY6YATEzcOMEZh13I6Kz4Q42/aL9+AozsduJDvUR766pYwmT44AZUl5Q04I6pATKvfaZckX7BdRffiK7n+hQH/FyOMIwSb1A2nN8ua3u2ppFmDHU1ofsxwM/gPrLUGQ3FB3qI95NR4iRiUQhjU6r6RgDDG3uQXp5tR5cpDyajpDCXZiJ3VB0po94d02dSUvrDeow2vtA90suWyfGJXIPZYQm75n+bD7cT3Smj3j3kCthblkbpJgXyckyVLEBXWcVylwmP7r7+C/Tn72H24nO9BGvmG6MFCk06KFO4PnXdmABUU2rm2bl+sgj/y/TX2EmdjfRmT7iXe8huZVQIqSwp41VCVCGEiSsowbOFfFRmOm/TH+GmdjdRIf6iHeFuhbOtluOlPYu8tzBzBg6Ua6Ts+KrXeT/QP0VZkruJjrUR7y7+WBrklOEQajAXCPYIhnanmAjk7XyL6D+CjMldxMd6iPeZamxcW8tLIoRgWkwVOYEseQgHZP28Wg0wj9Qf4WZkruJDvUR77YHLJhHpg4llb7vPgRKGOvYWIhwjFE4Pdpy+w/UX2Gm5G6iQ33EO6jJuI2WQW3Iaj+sQi1xLrI1jBTHtP4oofcP1F/OS3I30aE+4t0QGw2iIxhg6g1YSUBnJSDGOCMSiv2iUn+FmZLbiQ71Ee8qNZs17Xt6bwnALaxGJIYKYzXaQ1Io9GqE7z9Qf/mJyf1Eh/qId8MRatceksCIZW+5jQOsS9wxPepzjJ7sF7cfX4ZickPRoT7iXUIPmwTFBH22v4ReAzNCwN5raKlLS49WcqV4F2ZKbig600e8u6YOasm0gijtzc2JwGJjyKnFMWrBEB5Fqf/L9Gfz4X6iM33Ey4kfaBNZIVsk4KJlddRUIDRENQu15leh03gXZhK3E53pI969uM2ljjHzgngi8ECEWluBrCNqWf11olfOS7wLM4m7ic70Ee/qdLLZAhfAqR24j7kHrW+mYw+5mOh8FaSOl2EmcTfRoT7i3c0HE/V1FoTBoQAzBrAsFXKdHQevNnv+oPn4DDOJu4kO9RHvKrVY4Z7bKtI5rY6aEKxYB1XD1prGUV5FqeNlmEncTXSoj3g3GiHGEbnsoXl1b25GAS19h5nEdE4LU1+5ifEyzCTuJjrUR7y7o2bkdRaMIBVX+xEMoURdv5VQ+9DVjlj8RU/9FWYSdxMd6iPeTWYibSNSgrZa6f3iVqHMZNBayR01aom/aD++nBdxN9GhPuJdmClJi0QBxPLYW24n1NwIQm8Bc1/NCf/ATfwMM4nbiQ71Ee+echF2Hbav9MZcp8WIUDEpSBqFug1K/dU78ngZZhL3Ex3qI94tBA2DJkaGmGi1HzW0dVAsCFwGxjGKhZ9A/WUoZjcUHeojXm65DeHPd4k29vvEbmCxCDQZM6ace8qP1hclvAszZTcUnekj3k1HqCURzQ5jtLi9lwRW13fCzLnZ4MGvotR4F2bK7ic600e8q9PcBjfqkEZYLUeXDtZWncaeR0Zah8f46pYa78JM2e1EZ/qId3ZiN2q87cQg65RYG4H11oDiHFwxUnn2OBHvwkzZ3URn+oh313lspfaYgGy/5Rq5Q+EmsN8sWi65xPaD3uMzzJTdTXSoj3i5D5QG9VAh8V7LNRNCpR5h1ox91sotPZpJ/Q/UX2Gm7G6iQ33Euwe3ZRjqqs8tcd7GSwKdq3AL4piSdaT2KkqNl2Gm7G6iQ33Eu9yHZeS0n9myDFjfZSjBCEJdbUkLvab8KveBl2Gm7G6iQ33Ey0odCVX39gBiYJkZLI4OFiKOyEJiv6jUX2Gm7G6iQ33Ey/UBmievJtrSnqEXa4GS9mkxBcEwtcn8RU/95byou4kO9RHvoOZRS64K1kJYUI8IGqRADr1F4qpdflGpv8JM6naiQ33Euze3tVRNsQHGJMBYFt6rXkOjqOtfziL6iyu9Lz9R3U90qI94BXUvC+EYI/Qkq1JTMrCxyrX0OILUMvqzGXp4GWZSNxQd6iNexk5TDVwZMFsBtn1QbLmCTmQeQprzq56a7sJM6oaiM33Eu5Z6Js1DFEj2m1vcCwQUZSGeuQXDkdqrEXp0F2ZS9xOd6SPeDUcYWf5yTCNzB56hQ+UcIaiEmKIazlfNB92FmdTtRGf6iHd1WkMh/rvAk70+IAZQCgWUS2Gto8p49TiR7sJM6m6iM33Ey95jHQZnLtD/wkwmC+fUB1QiZFy9dtJXbiJdhpnU3USH+oh3YaZ1NpwjbSORAnDvE3T0BsWktoFxjvnqjpouw0zqbqJDfcS72Gmg1uMqzWPvAv0LM5XGc9VsqikVlFD4B1B/hZnM3USH+oh3d9RBQqo2F8opAWtbRZpEV+GuOYRiCe3V+wC6DDOZu4kO9RHvemoRlWi4Toc9A2Mg0PUxwaQe0syG/GyIDV2GmczdRIf6iHcvuaiFacUgNdUdZlp499VTY1/9NDP2Nn9wSf0ZZjJ3Ex3qI9711MYsmSuUKQbc5mpE+mDoosNiLntwwg+g/gozmduJDvUR76AeTLlpBtK63yfSOijmmkFzSWR9Kv4E6i8/0dxPdKiPeAW1xJymTYJ1HhvAzAUqqoFJ6yVKXmC/2l5El2Emc0PRoT7iXaVuicdYUIdJBVixQMGoECpOHHXM+mwuNd+FmcwNRWf6iJdbMRbSISOMtFoQbpShcKgQG9dmQtT5VaHmuzCTuZ/oTB/xiuncWo0iEbBZWs2Hlj0WUiCP0GtOVFJ+NcCX78JM5naiM33Euxe3jWZvKa7CjKtO52Kgog1EOdc2c+PwKkjNN2Em+vv0nWln+v9dM62JuKYkMHU/49Led45JQTXnUkLDmV494+KrMNOC2t1Eh/qIdy9eVjNN0wSw8gAuc7uJqw3pMjIqzZal/QDq/zvMtKB2N9GhPuLdnpeB2lcPDRnzXB11mlC5I1DrHYuVKunVoHW+CjMtqN1NdKiPeLmRa1YsNMHyaqQX4h3K4hwKdqWWLVN6NWidr8JMC2p3Ex3qI95Vas6tz1oWz6brS2pggglankVjtr6o/wHU/3eYaUHtbqJDfcS7S2qcs5URQHoOwHlGqKE3SIGs094eoD+4/PgIMy2o3U10qI94+TwxZeWFcgsqwCGuSl32rPXSQolJrYVXDwT4Ksy0oHY70aE+4p310q0z64CapQITNShh5z56nqadkVP4AdT/t5+4oHY/0aE+4uVWjDQ55woWyt5HbmmdEXlAbHH1JXEO/YWf+BFmWlC7oehQH/FyLjURt91E17lOi6vFhpJQIRqnYZF3V/II6nQTZqIQ3VB0po949zyRYkNNYbUbe9oYtfVdCBVEQ7LUZHLI75n+aj6i+4nO9BHvmo/BOLDvuAft1YlNwEavsFqRYWI5Y3hlvaSbMNNi2u1EZ/qId0HqErMudmH07ZHPvQ6UWdZRsXHMFVPXV48T012YKbqb6Ewf8e46bxgFGQSpbfdFMkGRgkDro1LOQrX8oPf4DDNFdxMd6iPe7bjNXdiyAua2CnXH1Xz00EAj0uTJvemreR/pMswU3U10qI94V6kplmBpLwTl1VHLaLBqcwdLeb8bsJKejRtLl2Gm6G6iQ33ESzexVqraoeKu1K0VsGkFRuKcymRs9irMlC7DTNHdRIf6iHdhppLb3x4uI1RgTPvuowlUYhWuXNheuYnpMswU3U10qI94Z5ETZ+ol7rW2eyUGL7xbNxg9zGiJmPAXPfWn8+JuokN9xDs3kSRqX+2HUszAQTKYUoC+ehCuWlTjLyr1V5gJ3U50qI94N5caeyUShrCHfvCeDrk6D4GMlGaNFuf8BdRffiK6n+hQH/FuMlNLzCN1kLiaDpZGq2YXhbDakSSjr0L9i4Pil6GIbig61Ee8nKFniWmuk2HBukesR1DLAZLmRBaIan5VqeUuzIRuKDrTR7xjmtqIWFbPwZqARx07+JEhZYzWUp25vSrUchdmQvcTnekjXo6FJDVcLUfivI6JPPs6JkqEUnRa5h4MXz3kkrswE7qd6Ewf8S50GtNkzAkC5tV7xDig7Eu9Vge1Kdy6vnodIHdhJnQ30Zk+4h3TVahSQYh1IPDemlhSqNDb6rOVkAb+oJ/+DDOhu4kO9RHvJjP10VqKCLQa6P02MUGZPKHNVrEZGuurUadyGWZCdxMd6iPe3VG3kGm2CINp7+EyA400Ic1Ycu91rnb7B1B/hZnQ3USH+oh38z4ExUpP0NX2+wApUFkalNVh4wyR8NmDW7kMM5G7iQ71Ee8m+PZsOVGFmtOq1DlkqFMrCLVAUxDx2bgxuQwzkbuJDvUR78JMuxwjM6BMAWbj1X6E1YPMGGNe1VrGqxG+chlmIncTHeojXsZOE4c9EKFKYOBSKmgtBL3ERIV7SvILqL/CTOR2okN9xLuEXoqlzzmBV/MM3Opqp8uMQJ1ntdC4zV8cFL/8RHI/0aE+4iXUNaYcCIj3qxfD1X5MLRBa6KHzsMqvHt3KZZiJ3FB0qI94+T4xpz5orPq8pyNIRCizT1DJpQaLJdZXEz/yXZiJ3FB0po94OWu9cK0tQhwiu1A30DIN8kK8ctI85JWhmO/CTOR+ojN9xCumV5Mx0uwBwuqhd5jJQPce514spr0eA9Orh1z5LsxEbic600e8q9OSk86F8ygagKniHotA0PcScOXZYn41GyHfhZnI3URn+oh3E/Q0pNCbQLA9vrf1AVajAI2Iucw8Yn91nZcvw0zsbqJDfcQ7i3x100E1rcqc2m6oEarZhDkxh1ixUno1Qi9fhpnY3USH+oh3zwNS0sCyfg2BDbiWBCYzQa0pj95zms/GjeXLMBO7m+hQH/Fuhh5PsZ3La2hxz/sYUAYrYFIh5Zhp/KJSf4WZ2N1Eh/qId7HTVY21tgpJ0p60zm2dE1uHdUCsoajWmX5wTvwMM7G7iQ71Ee+g1hBjqxOQCwHPqmC9RcimilQlDPrBJfVnmIndTXSoj3gF9SrN3LUTTNLVfmhkKHH/GIQwlTRDerXnJV+GmdjtRIf6iHezEWwkGv9zRuzAYyjUOQOwrAPk5FZK/MWV3pefyO4nOtRHvLv9KL2ltOpzi3NBXaNBSX1A5dbLTFlzerUQNF+GmdgNRYf6iHf31ClTKZRX+yEKXPYio5wjoFhmW4fHpq8OinoXZmI3FJ3pI16+uRWtJTBk1bJa6kFgWHi31K11EjJ6FaXWuzBTcj/RmT7iXfAjEtp+Qj5l2mZ6r+Sauu8+ai0Vcx6v7j70LsyU3E50po9413uUMXVyh9b3u5dUFUq1AimEmhraHP0HTH+FmZK7ic70Ee+u86xLmEJQqUXgMATMZl29B88oNYbIrx4H6GWYKbmb6FAf8a5Qdx594IRpYR0Skxjs0yG0klOeCXtN9gOov8JMyd1Eh/qId6MRQtPUV/fRjTowjbpq9n4jMFPAdUIkbq+MF70MMyV3Ex3qI16+TVQaWfL/5Jh47gG+ZQxADpRUQq3zlfGil2Gm5G6iQ33Eu3kfoyaKFoEmV2BeNbsMiWAaaxTVUp4NsdHLMFNyN9GhPuLl5Qdq3YnTJNt4obB4DquxLq20SpkL91+0H1/OS3I30aE+4t0I31QWvTNDkUzAJQUwqgm4Tk2rB6kSXw2G1MswU3I70aE+4uWrFwy9570LNARgbQiK0sAsZOFiyuEH19SfYSZxP9GhPuLdBoFhZJgZsLdVn1Oq66BYK/Q4VGrqYvwqzKSXYSZxQ9GhPuLdU64ecIMDNnHuSh1BJaxKrWqj9ZajvHqfaHdhJnFD0Zk+4t05sdVMqTaYaU/8mFRBkyL0XmmdFRcBv2D6s/lwP9GZPuLd84Bu9e+5yzDdD7kaL6ZXscZuWnR9Xovw90x/9h5uJzrTR7ybNiala5gIpE2AJXTQuC9BJJZWYw3I8z3TX2EmcTfRmT7iFdOTOyOnBnVyBB4hQh3t7+kt91o4D3p1SLTLMJO4m+hQH/Eu99HzzMwN2siroc44QMfsIGxlxhJSDK9mUttlmEncTXSoj3i3vIjYGoqAtGLAHCrUlhXiCNLDsCz0g476M8wk7iY61Ee8y30kKUNGW4fD0IBRDcrMFXoRCWWMVp7N+7DLMJO4m+hQH/GupxYL2KlDHnva6X4qoH3VbMmpt1lCeLc9wC7DTNndRIf6iHc9tfQ+TBOMTHMdFGPb7UeEHlZXHZBirK8SenYZZsruJjrUR7yr1FZrmT0DRdk9tTCUlAsUrqGLdcL+aiGoXYaZstuJDvUR78JMqLW17R+2sSp1wAqaiaC0wGI6QqLxA6i//MTsfqJDfcTLp1w1molCIi7AuQpU1giYA2nEkWv9xUHxy1DMbig61Ee8fCAQc1YMMGSPG0NTKNZW4V5Hxpoat26PoJZwF2bKbig600e8ex9ApVQlBTKJwI06lBkRrGooVkZo7dE58b9MfzYf7ic600e8OyYS1TZaBZn7yW3RBiVzANJZQh0iMT46Jv6X6c/ew+1EZ/qId0HqIHFwyjDj9shb2RP0LEFeNTpXjUPjo+DHf5n+CjNldxOd6SPehU7bqsUjMEj+mwqJYy8v2uM/agmoNhM9Ml7+y/RnmCm7m+hQH/HuOo/LSHGnTmX1HawWobTVX7NVVuZcmzy6zvsH6q8wk7qb6FAf8S730aP0PbWXNOYdOzXQMBWKzIyNBTk8mt/7D9RfYSZ1N9GhPuJd+8GlDdYAKe6NXFozaKwBEKvM2BPPV3te/oH6K8yk7iY61Ee8gloX0q32uTppTcAUC+gMGZCzlE6DUB7tTvwH6q8wk7qb6FAf8W40Qu9EhQRUcUGNpYPxGKsb6a1YHK11/AHUX86LupvoUB/x7qBoSipcIYxY95q5Dlp4PyOX0KN2LPUHt9SfYSZ1O9GhPuLdQXG11FmlQB557HkfE+qk1YM0tm6aRsyPZiP8A/WXn6juJzrUR7zzyEMsAfeVHto6KOLe9FJW4a5lUIhWygg/8F4+w0zqhqJDfcS7lVwzhSRo0AT3mrmxw0w9QkRuM4wxyR6tmZN4F2ZSNxSd6SPeMV1CLYkVKlHehmKEQr3tRwK2auloWV8F9OJdmEndT3Smj3h3TKRos+EEGttP7HXR3UuGibHPjjJzeWWSx7swk7md6Ewf8W4yU+9olCdYL3X1HoZQExIELDL21uZVqN8z/RVmMncTnekj3h0StQXutMeLCQMnrWC17/fkxANJQuRX13nxMsxk7iY61Ee8cxOJQ6ZG0GwsqCln0JECNOSJqSXl+Moij5dhJnM30aE+4l2UWpKNsHieWePqPnIEDbGCDJwL6F4HPho39g/UX2EmczfRoT7iHdS1TMYQ9mBIAbZ1YLRIq2bPmKgOKdpe5T7iZZjJ3E10qI94d/cxg5TVPcNsuh9y9Qymc/3YSfamOdX5yniJl2EmczfRoT7inUWeue13AFB4X+hJZqiGEeJMIklmif0Hlx+fYSZzN9GhPuIl1LHLntnbpKRVqfeW2zhXuQ6YZywzz/4DN/EzzGRuJzrUR7x8Rx5SlJYhyl5eVOfqqZcEorUXmRqZXr16iZdhJnM/0aE+4t2rF7NGkQcY6joo6liVeoYBbeZcS60p6A/8xK8wUwxuKDrUR7yCmmg1IEkQrKdVqbEx2Oi895FPDUPCu4QeXoWZYnBD0Zk+4h3ToQjPStDGnrXO0UD3cq5dvQ1FsORX19R4FWaKwf1EZ/qIl+uLNMexHybOmtcxsdZ1TFy9CNlqPJQIlV81H3gVZorB7URn+oh3DbUMypknTDYCjpKhpKqAHTGUnMLEVwM/8CrMFIO7ic70Ee+WF83cKXSCahnhL9ZklNpqQEYdggPt2bQxvAszxeBuokN9xDuoM1VNJLAvOoBrK1A0F2i8inSIhjG+Ml7wLswUg7uJDvUR70YjDGyaJEKnuNrqqvutrWUIYQaMlRKGH3TUX2GmGNxNdKiPeJf7yLVyCRNYRlxf+h43tlrqWDmXUFqz8YtK/RFmisHdRIf6iHePE6MOK1Yhzf1KAMeCWgih4eqmK0lTsx9A/RFmisHdRIf6iHftRxzVQt6eeKT96gWhNiwQRsc6M2XhV7FTvAszxehuokN9xLunXHOGVnNfPXXYM/SUQRMbcBAMUyfheDXEBu/CTDG6nehQH/Gup06Y+W8yU6yrp0bpe0oCAlbssWA1mvMHUH/5idH9RIf6iHdr5uasOS+UWwl1QR0YSl0HxWTSc4mlxfED7+UzzBTdUHSoj3jXfqRSMmOHoasHYa6y5yQUSKgFtXIo6dVLcroLM0U3FJ3pI949JMfS49QOwfab2zEjrGPjOicWiRxmSBJedR90F2aK7ic600e8DH4kni0tpmdddTphgWI2AEWqRuI8w6vmg+7CTNHtRGf6iJeX1BEpx7SOhbQa6jYUVGMAVCWymOu7Fbd0F2aK7iY600e8u6OmOltsCQru1Yk4Jqyuo+7QabI6Y438KsxEl2Gm6G6iQ33Eu0MiW9M+M0Qutt8mEhTeWT3re+ttaVN+UKg/w0zR3USH+oh3T14yhcChLIp5oRwQoWhPoGNEiTOL5VcWOV2GmdDdRIf6iHfGS00dRxlQyzoccswTtPPqQaLOrIgk9soip8swE7qb6FAf8fKBwEyVaK9NDAzcVVZPrasHWe2IjspptF9U6q8wE7qb6FAf8fKSmqeQDpg6dpa6lD3EpqxzYyM02VNtXr24pcswE7qb6FAf8a5SJ7SGZf0aTOt2ExH2qwAgVsmiJiL0A6i/wkzodqJDfcS7nlrnKBUzxM4L6mQNalpkh8S11vVjfbYQlC7DTOh+okN9xLv2I5S0sBEIYXTgsHqQoiigVoUwzlTKL670vgxFdEPRoT7i3WDINkqmViANCcAjEdQWDcrEoDlRHP3VDD2+CzOhG4rO9BEvp9hgbhIFstgq1Fo61E59tdTcQkpWZnv1PoDvwkzofqIzfcS7JLXlkmeqIGUfE23V6RJ4go0WOk6Tya/uPvguzIRuJzrTR7wL6KXGubQOea8g5xIZLO/B6yIJY5pzPDsl8l2YidxNdKaPeHfz0Ya02DvEbns+whygOWQInKvlis3CD5j+DDORu4kO9RHvoLYRcdYI0uYq1L2s82FRASzrj7U0VV9tD+DLMBO5m+hQH/EuSj3zHMQRiGQ/47KyOupYIUlIhlx4yqshNnwZZiJ3Ex3qI95V6lFSbCwQsMc9GsH2ltsKORfKPZJYfzVujC/DTORuokN9xLv7vKbTSoyrk5YGbI1AQ5urGxlotWZj/kVP/RVmIncTHeoj3kG9CuE6Ka4zYmcGViGwzAFmGaPLiKXQq1fkfBlmIncTHeojXkFdkKz/jRuz/ZSLSUAJKwwqNBv3Ovqr2ClfhpnI7USH+ohXUFvMJkgNRt6VGvuCerQBGNchseLs72bo8WWYidxPdKiPeNlTc6CCGWyOAVwjQbHVg2hPI89QqqVfXOl9GYrkhqJDfcQ7qDPx3BsTFz0FeLQGJRDBqttkI6dG8uqgmO7CTOyGojN9xLuH5E0nx4YgYU8bo7hb6n1OZJs4Ziv52erEdBdmYvcTnekjXjGNWYI0ras6rw6EcT9MbE0gSMJWpKq0V7fU6S7MxG4nOtNHvGM6UkiCAWpCAW49QdVaQZJWHGzZ6NXrgHQXZmJ3E53pI971HuswyEi8CzPBajg62MIYbCGNZWoe49XbxHQZZmJ3Ex3qI14eEkefWBDy7AvqyquhXsfDXbc1R40zlx801J9hJnY30aE+4uX2gBDiOgpCbxj3kDGCWvvYz7hGl/Vt6T/oPj7DTOxuokN9xMs9LziZcULlKPuYyKvzsAGx1RhnGlSG/ADqrzATu5voUB/xbt6HFt4nRShZwx6NkKBYZZg8CyXOIeKrB7fpMszE7iY61Ee8u/wotdYgCrPP1X4kbqv9EAMaxGWE2uKzlRjpMszE7iY61Ee8eyBAhjr2dUdMe+RpG2BZIihNqTxixvkLqL/CTMntRIf6iHfzPioixrwo5liBs66DYmoGuYVUJNRI/dWrl3QZZkruJzrUR7xL6OVoOHChHP62F3HaTwUMkCjw4jwN/kWl/jIUkxuKDvURr6BeZ8RGva/SrGW1H7SzeqUmIGomKYeUxyuo5S7MlNxQdKaPeHejF+ssMTTouRow1lWyswmQ2hiz2frLVwE9uQszJfcTnekj3tXp0mPPWCCJCHBtCazFBsm6SjbSMl9ZL3IXZkpuJzrTR7xbyRV5rI/lr5deTNOMUDEj1NIyUTXlZ6dEuQszJXcTnekjXgb0eqe0mE4zE7DYgCqcIZdZV/fBLbcf9NOfYabkbqJDfcS76zwse7IHwQz7kNj3bfXeotj3WoE4pyX6QaH+DDMldxMd6iPevSK3NrppglixA7f1XWkxg8VR4lgtyZBXCT25DDMldxMd6iPeuYncbfRWofHeyDVjh0p9nRpLma0a0buh1HIZZhJ3Ex3qI15BvQ6Fe0weQmszAIe0J62PxXi1QK2mifUXlforzCTuJjrUR7wbS736jDwWz9jmqtRtr2620IGoR2Mrw56FmeQyzCTuJjrUR7y7pe6hrW46gP49ubVgoIkLUJe945a0l1exU7kMM4nbiQ71Ee9yH6Wb5ECQcChwtHVG7NNACmpNoadaXg2xkcswk7if6FAf8fL2owxKs4AkW+1HorkX3Kb1RQWVo6y6/QOovwxFcUPRoT7iXfBjNGONHebM7X8e3VprDFNyj3kyc3v1kjzfhZnEDUVn+oiXAb24h9iE1X1gWefEkUBlHRtbb9k0Ye7tVUud78JM4n6iM33EO5Oce0aqHVYP8jfrtEFJKYLtgTY0xgz11azTfBdmErcTnekj3vUeiaS3jkA5L6YpMVRMHQJOrBLSrOEHTH+FmcTdRGf6iHc3H4mqjaKQ6jofMkfczxIr1NlHKpGsPNvIlS/DTNndRIf6iHeFuqyOuc2+V4GuL6kbaEFcDfVswttOrK/mfeTLMFN2N9GhPuId1KJpLnJgdjZgkT0XEhOUmMlSsKzx1UqMfBlmyu4mOtRHvNzzUnPSLNBz1lWuSaDsjVxWVj+tlHXQD1rqzzBTdjfRoT7ipZuYW8s1gP711E0GWF+HxVLEYrFUFvE/gPorzJTdTXSoj3j3kitYnUERcIc/mJMuvFuDnIYNM2mEv4D6y3nJ7iY61Ee8m3baawspMvQ4Vk9tHKDGMGHWmXsNQtjmD6D+CjNltxMd6iNeQZ1DHX130tbK2FtB13eF12+FmY3mDEF/YCd+hpmy+4kO9RGvoFZOxpwzxLGnna5WBCq3AGlojBZyMR4/gPrLUMxuKDrUR7yr1KmPvgf3ikrar14G1MwK1NYRMqER8av1RXoXZspuKDrTR7wr1Kv7iFYDxBT3+4BYYRXuCVRSnYyZprwyFPUuzKTuJzrTR7w7JlZBlD3xo9piuoy0mA47/dHX3wSaFF4dE/UuzKRuJzrTR7wb+DHWKRGzAec9nikRgoaZIaXwN8A3xWehU70LM6m7ic70Ee9GI7QeyJQgd517bTOB5QV20BZQJeCQVxP09DLMpO4mOtRHvNvzkvIIJS6eU1mFuq/W2voq1CpWWiVrc/ygUH+GmdTdRIf6iHdPXloss5QKZDuhZ7OA2iRoPEptrbdQX40b08swk7qb6FAf8a5S0yiN44CBY0Fdgyyog0FiyVS4dMu/gPorzKTuJjrUR7zbctuxzJk7oI6950USaIkMJklC0CEx/OCO+jPMpO4mOtRHvNydOCyjNZipKXBoq53uMqBO6tJGKZp/cKH3GWZSdxMd6iPePRDgojSmQtKYgFcfDRpsp1CrruZ6hs6vXr3oZZhJ3U50qI94d6W3WM7BFGqW1X6s76G21V3rnoKKzYqGV7FTvQwzmfuJDvUR7wZDirCF2KCT9b07UaCWMSBKnDPtHQLyi576y1A0NxQd6iPejfAl6okrwSi4p51uqBUJchllId6j5Ff31HYXZjI3FJ3pI9611HmMibVAwRCAtScoq4uF2bAFNLVVtt8z/dl8uJ/oTB/xbjKT9dQD59VHy35H3iLUOhhGVmtpFOL6qqO2uzCTuZ3oTB/xrk5PQbbZQHoi4GERSq4TQqg02ijW56v7PLsLM5m7ic70Ee+Ml0ajl/0YsYWy6jTuMNN+oDin0og4hrxyE+0yzGTuJjrUR7w7JHYr2nFC151oiphXa017H2hXbglLGq8SenYZZjJ3Ex3qI96FmZSDVK57XfPeHlB1VeoZYbUkxGQS5i866s8wk7mb6FAf8c4iHzXlv6Yjpry33BqYrkYkGBLz1BDSD67zPsNM5m6iQ33EW6hZuUZope8wUx9QLApI5BpyLLSK9w+g/ggzYXA30aE+4hXUpLiaZxrQQ8n7OVcAxWRQqHSeXUzaL6D+cF4wuJvoUB/xboYeBcySGgzkbZHLOiMuAaZR7lW11fGDG72vMNP6pTnUDvX/indvbqVqTtwAZxjAIyQoIydga1p4tFHjq9XNdhdmwuB+okN9xLt7amqFMVaIYZHNoRko62o/MnKYc0Z89ujW7sJMGNxQdKiPeDeXWoatVgPBqOi+/VjthzWBVIPNmfqq2I/WzOVwFWbC4IaiM33Eu2vqVYtrR4UiElah1ggF64Cc2gyILZeB75n+bD7cT3Smj3jXfEhdh0RiqDPEdUxcZ8VCOYJWjqjGhPkHdfqz93A70Zk+4h3TWsPIq0TbKtfANbaFc0kwO+Z1RKSW56N3XP9l+iPMhMHdRGf6iJd31L0Omg0o0QDew/NU+oT1q2+a8lznx0fLi/7L9FeYCYO7iQ71Ee9Gne7YaQoL6hYX1JYzlNANQsSp1POI9ug67x+oP8JMGN1NdKiPeGeR51FnL+vXMGLY48YS2Ox7NALmXjKWVbx/APVHmAmju4kO9RHv3ERNPZsR0KAMjGZQKnXAuk3yGlKIjxJ6/0D9EWbC6G6iQ33Eu+0BbHUdB3UdEccE1ragVhsQI2MdPHTiD86Jn2Gm6G6iQ33EO+OFMZSIBjU3Al4nQ9CxKnVmzcwas8ijMNM/UH85L9HdRIf6iHf7A9JMUjmCkIw9GHLhTZ0gJKa0Z9ikV7mPf6D+CjNFtxMd6iNeQk1abfxtdonAxB2q9NVdz9pC0zZafzQb4R+ov/zE6H6iQ33Eu+EIqUupvUFE3XOpaa6DokaIQYjaOjfiq/eJ/0D9ZShGNxQd6iPexU5ri7P0BDWkCoyoUMfqQXJbR8SsrYX+aCVXjndhpuiGojN9xLuH5DpQaBiMsKo1oxQwqWNVaxtpFuySf8D0Z/PhfqIzfcS7gF5RMokMgwT3OtAAmlaDvRrp9V/9zFPs0ZPb/zL91Xug24nO9BHvwkyxqTUukPpQ4Dz63tscQUIhbrX0n/QeX2EmdDfRmT7infHSY8fWK+CfRV5YwUIYsJrpwckmjWduYrwMM6G7iQ71EW9vPnJpq40mauuQSGpQcTSQPEMuOkZ7tZHrH6i/wkzobqJDfcS73EexFkImCIS2KrVVKIUW1P+fvTPJ1ezGlfCKCKhhuxy1+1/Ck7KeAN/JgSb6R7RR1+kwUEBVfpDJE0FyhoE8W+PwyniJl2Gm5G6iQ33E2+NF0now6LJ+YEwVKo0KFLAy597t1fWAP1B/hZmSu4kO9RHvvlHbaEN5Qo59u4m6oG55J0Ckagyapr4aToyXYabkbqJDfcS7l7pqGRTjep8zb+MlgSEpjPWE12htYOs/gPrLeUnuJjrUR7w7XiTKYVXOYFH6eqm5gVEMMBbsjS3k0X9RU3+FmZLbiQ71Ee/sxKozlyCgzAvqVUpDqcQwcdYUSiNM+AOov/zE5H6iQ33EK6h7j7OVFqFJD7BqjQmldAVaf8+BpeT0KswUL8NM2Q1Fh/qIdy/1KptDZ4YwmADjJDBtFRouwKWXbunVd+p0F2bKbig600e8K6nTWFjvtTXat0mOBtVGhxDziDPYwPpqi026CzNl9xOd6SPeFR9VrMhkIMEMaL2D5pkhoEivk7CEV8VHugszZbcTnekj3nnkEkbD1KDxHrs13dMBFqDHTk15Dyq+CuiluzBTdjfRmT7iFdNDUp4zDpBOxyLPtewV1XU92GmW9oN6+jPMlN1NdKiPeHcPNGsfGitkrgEwB9kFtUIUKWXv/Ajh0fWAP1B/hZmyu4kO9RHvxgMsMZLtz3mY9uFmBO0lQeo8S2w4cnhlkafLMFN2N9GhPuJl7HQkHFwXynNfuR0TFAmhIyn3vgoQehVmSpdhpuxuokN9xEuo2yJXBSK21SeuvhDUcoRUKdUWLJC+WmKTLsNM2d1Eh/qId1B3GkO1Q8Ip/wszacEKwrlkzH2O8oOP1J9hJnQ30aE+4l1N3YVnWuXHkL1rvRNDaSHAesGnlTxb/4Wb+BlmQrcTHeoj3s0nDt5fpAl4T3HhmAQV84TBiNMwhio/sF4+w0zofqJDfcS73EcrhbgYFLYMe8MpKMUF9eApidB6e7XtNF2GmdANRYf6iHfbEdq2yUeEkdOqqdFk4R0X2RhLDDFgT68+6eW7MBO6oehMH/HuoZ496rDVGOa8qo+6WkSTwlAzNQmG3PKrjx/5LsyE7ic600e8C+jFEbPWAMNGBVylCNi+cTtaiWhNzNKrr9T5LsyEbic600e8e6cpY+u9gkrvi+lVS1eOO/hRirZmwv3VSa58F2ZCdxOd6SPeXQ+IdUysCjVOXEyvorqU1qGOnMvU2fnZFHm+DDOhu4kO9RHvbifu+8x9vdFFqAFaQLBKBUbHyDRLYHz15SNfhpnQ3USH+oh3xgv1VoMSxLDHA3rdbmLKUGo309ZHfJb7yJdhJnI30aE+4t1JjFoVoxhQqrSv3CYw5gEBUxaVrE1fGS/5MsxE7iY61Ee8u3LLGGcvAYLuhN7oE3T1h6CptgU1FfzJS/0VZiJ3Ex3qI94thowae0sEI/UFdW8BTIZAnUGCSZZSXy2xyZdhJnI30aE+4t0XvWQWGykwDgScHKDMXCHNKZWkpDJe7VrPl2EmcjvRoT7i3Xxi4dJK6UCNOmCV9UhjGlDEZkJLtdRXo1z5MsxE7ic61Ee8+6TXlLCvR/pfe4iaDCxGgX93E0tKXe0XNfWXoUhuKDrUR7wzyVlyHTWB1SqArS2oU0OIvesIJKmkVzU13oWZyA1FZ/qId1HqVFOzkoDyvgfK60dpOqH2TjRT45Ff7YXEuzATuZ/oTB/x7oPeng3gqKDW5rZe8r4fINC5pElxhCCvig+8CzOR24nO9BHvgh+y/kijgNb4L8yEoLMxyJhWW59a+VXoFO/CTOxuojN9xLuTGFOCZBEoce4mcRDYXOV1TT3EHJEW2u+Z/gwzsbuJDvURL1cjKJaBDdZjjfvGrYFmJJgxpSmi3PlVmAkvw0zsbqJDfcS7Lx91sliKIHVGQLGd1VsPN6VMXEIUe7YaAS/DTOxuokN9xLtv1PYv+FEhkvBqE/eOJu4C2WaMnJJUfhVmwsswE7ub6FAf8a6m7hgHmUJsDfe+jwZlZ/WyYrQem5X+akAAL8NM7G6iQ33EuzNzuKBOEyGtvnCvWucNdQCyRt2o1vHsdDNehpnY3USH+oh3X/RST6NPhhA7AY6EoClOKDrieiMj6XwVZsLLMBO7nehQH/EOapqdV40BISyecezE6QJpkT0qtWI1zldhJrwMM7H7iQ71Ee+mXlKTbqmtRrEuqOswsDAjSAgiobWU9NVVDLwMM7Ebig71Ee8+6fUSZaYBQfve+JEJigyGqThrVi41voKa7sJM4oaiM33Euyh1kolcAkysc/WJMYIuniFli9YzzfrsgADdhZnE/URn+oh3YabOKY85IVZZTGdSqKEkkBHHTOud1vqqTaS7MJO4nehMH/EySD1Gr5wgdJVVUK8f2mOFXnLLHKyXPt4z/RVmEncTnekj3g3cVg2BMK4COpRVTw+FklKFWFDzqKzMP2D6M8wk7iY61Ee8cxNHrq1ggDhaWg81dajWIlBkbk1sz93+AOqvMJO4m+hQH/EK6q4xIBkuivdJDAoIZTYD6SZxNrZCr/ZC0mWYSdxNdKiPePk5r08pe3VN2i/1qjigDkoQVUhamm3B/gOov8JM4m6iQ33Ey8WQ6yku1qGnPZwoyGCDGnAOcSAXafhqOJEuw0zibqJDfcTLAYGUY8MJXCsDzqb7csC+TE4LdVrd409e6k/nxd1Eh/qIdwm92WJIMmDUnaVu2qC2KNDisNSCrKL6FzX1V5hJ3U50qI94Z72YSA15z5GnCLj6RqilFCghp9FRuKUfWC+fYSZ1P9GhPuLdXmptlMOIi2ITQLb9UpcObEwZKxnjL6D+MhTVDUWH+ohXUDcV4qQIATn8L/hhfbWMsqCmSbNafhU75bswk7qh6Ewf8S5KrckmMUMPoQKGWaDGPmDmjpyTEcmrgB7fhZnU/URn+oh3baJ1LH11iAEpAaZOoDOvCqSWGBk1hPkDpj9rD7cTnekj3p24LZ1lHyMPOeyRF1pdoqT1TkdqUiNOJXnP9FeYSd1NdKaPeOcm6hiztH0ENOzcR4+glRGi7aGBVYVkerXEhi/DTOpuokN9xLtVpzXy3MflQpy7+EAFm6nC6LOnVWNbSj8oPj7DTOpuokN9xLuRl6yrABkZUtzVR5EBuj9U07SSapaC8ip2ypdhJnU30aE+4mWYCce+nggNcwWc9d9LXaA3CqwW2PQHn/M+w0zmbqJDfcS740Wris4jCvTFMKAVgoK5ABnFURu1hq+2UvNlmMncTXSoj3hXU8fWpuUMk1bRgVz2S80FitS+z2UIpf4DqL+cF3M30aE+4p1FHmWsHjFDF86AOTKYpgg5p9gG9yTtF1B/hZnM7USH+oh384kjZMrUYPa9biwOhjoqQhqEeYRqdbzajcCXYSZzP9GhPuLd148Ze1PSVX6k/VLLKj9SySC8/rVfVFJ+dkGAL8NM5oaiQ33EO6iHlBzDhKp1QS27/Jg8wFbLyNFaj/YqoSd3YSZzQ9GZPuLdFz2TbKYETUYDJKlQylx/OyONNjmE/MpQlLswk7mf6Ewf8a5NxBBrJ4HeagS0VkBFAzBFyzXFmfIr60XuwkzmdqIzfcS74cSehHBBbLQnbokYdFYBwtF7mGUgvSqo5S7MZO4mOtNHvKunW56ccL3Oocse48qgvfCqPSSO0gOP+ep6gNyFmXJwN9GhPuJl8WGpxZGg8QiAqKs/DC1BXFQnXC1iwl9A/RFmysHdRIf6iHdQE+/BAAJNeY9x5QyFo4DpILSaipRXF7nkLsyUg7uJDvURLy3yTrxv27ZkDXA/14vkArOmPGdiDfXVEhu5CzPl4G6iQ33Eu0Gu0VZFHdOesP13PWCAFtm3Ewl3HJXM4g+g/ggz5eBuokN9xMsp8vi/40Vthrn3MdV9vGhAH72nPrXm9Moil7swUw7uJjrUR7z8+qFoXAio7X0fNhSsL6gJJ9YYS67hF43iR5gpB7cTHeoj3u1GCEl6mgIV2/6kFwnqkAIyeCjHGKa9ukcud2GmHNxPdKiPeDdInkeZVVaPWHiVH9gK1CIMKWLOvUaL5dV8otyFmXJwQ9GhPuJd8INaFNqJ04LrpQ45rjc7EKz/p2qx2SU/i53qVZgpBzcUnekj3h0Q6BLyXNXHerA7YIwVyhgBAhqGSEFGelV96FWYKUf3E53pI959+8gojWuEWPY50KIMmhfiqUW2LqNxeTXzoldhphzdTnSmj3gXZhqdWl1ldMMwAFNKYFoGVFodY5vci/2g9vgIM+XobqIzfcS7JhHLtJACaLPVJA4VsCgFUip5MsfG89UUuV6GmaK7iQ71Ee/OzKUSeqkKyQgBF9pQmnTI2aSslrHQeJWk1sswU3Q30aE+4l3uY2LUuuroUkgBee+kbtq38TJwlNBC/EGX+Blmiu4mOtRHvJsiXwjnyPv73VhQ0973kbBD4pGyDEySXs0H6GWYKbqb6FAf8S522ueY0wgE26qpbVUemnsDHWm2UrFqeZXQ08swU3Q30aE+4l35IU1brALcdCf0LIPlFEF6LylEnmX+4IPeZ5gpupvoUB/xbodeD1axhJ0zHYCSK5S6s6djH8XAOKj94uvHV5gpup3oUB/xLkuN2siEYZS4z4CuHxYagnDpFUPv2V7lPvQyzJTcT3Soj3iX0CumWtYjnSPuqRebq1GcEyTbyIk4SXu18EMvw0zJDUWH+oh3wQ+OtEpnBK1pr/DlvSeBGRpW0hil1Wffqe0uzJTcUHSmj3j3UKM02Se54tinE9O+3Dxbh1VRa8c6eT7b+GF3YabkfqIzfcS7d1q1hb4e5l08A9a63unOCWpZ1UEgNpVXc+R2F2ZKbic600e8c16yUm+hgExkQI0NSh8Iq7yuFEur764X2V2YKbmb6Ewf8W44QGx0pABlKP//mbnWdT3bgxSlaGqv7rzYZZgpuZvoUB/xrvhoJrpKaJDaJ2AnhlJp9Yw9NrS6ym19ZbzYZZgpuZvoUB/xLnaqNVkeDWzGBXUmghpbgBDz+lNGnOnV5zy7DDMldxMd6iPexU5NyVrm1RzuqVtZdbWyVKhSyuTYx9AffPr4DDMldxMd6iPefc/LaE2tQ9BqgFNXdY2tA+8Z8jZTqfWVRW6XYabsbqJDfcQ7i7yh6MwVOMQCGCqCqS68Nbc6hySzXzSKX85LdjfRoT7i3cgtdUMtDFmZAWNL66XuBbjLVCpB43gVO7XLMFN2O9GhPuIV1Fxn1ckJpOxtpyoDis0EKhhlPdzr2X61bswuw0zZ/USH+oh3WeqhLVIc0GvMgAkz1LFq6owDU2rRavjF148vQzG7oehQH/Gu/ECpFIhhUNsbP5qBFavQzEJIVlKnRyt8NdyFmbIbis70Ea+YzmVmbaktkvdVjBg6aKP9ZIcUmXsN+mjjx3+Z/iw+3E90po94uW0sdRRRKP+2jfVsoJVXm8iBO+dR8NUHvf8y/Vl7uJ3oTB/xLsykaQjlHWHaAb2QVkE9tcMYPShySe3Vp4//Mv0VZsruJjrTR7xjGiVZ3/trpq13GruA9tUptjKxhSqrl/sB059hpuxuokN9xDs30TJaqAVST7aKjzpBA1WQOVjW/3QezX4A9VeYCd1NdKiPeFlRUxSdYdUccR9uJgEbc5UglGosyTCX8gOov8JM6G6iQ33Eu9UIJkWaFSjIO/cxO1Sre6wrhTFasEKPLPI/UH+FmdDdRIf6iHflB/XcEAeUf7HTGmwfJl81dR8pBSTu/QffqD/DTOhuokN9xLuXmrQW7QpppLLXjSEo82Kcg/SgdTI/ip3+gfrLeUF3Ex3qI95BXWahvIrovErpVX7EAjXtDdUcu/wbJI+PRm7/QP0VZkK3Ex3qI97lPiwgztpgDFXAvn5YDgx5apuIZQ79gfXyGWZC9xMd6iPejXJxH4OmQu7764e2uKAmhNmp06waQ/6BR/4ZZkI3FB3qI9590rOGTNSh7xXruG0Ypbyh5sTDZLT06utHvAszoRuKzvQR7wzFybOn9UbHiQmwxtUiBkZAHFSnReby6qGOd2EmdD/RmT7i3ar1nCkkiZDTvkauYYCuBnGP3FqSWq3NRxv0/sv0V+1Bbic600e8YnpYHxhKABYci2ndF+YaQZrUU6o5UPrBO/0VZiJ3E53pI96NcQnyGIGhcqU9m4hQW87Q56K6ljQX9O+Z/gwzkbuJDvUR7x7qgSnEuihOdV8PiDsBghksrPcbcXWO8ir3ES/DTORuokN9xMsxrpimDoM5yqqoW+ygoScYIY/JKkj50WziH6i/wkzkbqJDfcTbxZD6b3ArF26A1AuUVhJYG8KJGkf6xUv9FWYidxMd6iPeffsYAbtJBqk7zIRBQTEiNLU6ZD3X8izMFC/DTORuokN9xMvYaZ0j2Cqn80TAKhFs4oTRjGrg0GKQH0D95byQu4kO9RHvyo9OZUSZwHVHmHKoq/JY1bVYDBgStoavEnrxMsxEbic61Ee826G3o6WBK6DtzXmSaY8KBKCZlcsstcovXuovP5HcT3Soj3g3IDBL414IsFBcUPNetj4qqErEhCFK/UHu4zPMxG4oOtRHvAt+DA2DcoFuedXUuRJUFoRYDSlVqh1fDd2muzATu6HoTB/xLqAXZhzRCMxUFtOioCQD8pihrz5RpL+KUqe7MBO7n+hMH/GKaZXWJ5UJEfNqE0MZULWtstpWKR0tzBxeFR/pLszEbic600e83N8b11Pd129DLwo4yqqlQ0v70Esqoc1Y2qswU7oLM7G7ic70ES+3Qpq2zhnGIANEmlDi3qA3M08cJulZ6DRdhpnY3USH+oh3DzVFrbLe6MRtNYkWI6zucMCcsa+/Nin0g4L6M8zE7iY61Ee8g7qFIGFOIMSww0xjQY2L8YDFcl0Fd3xlkafLMBO7m+hQH/EuoVdGKDYKxJYHYIoJKnOAWldBjTPVUl65iekyzMTuJjrUR7yCOhnnLrVA11D3vg+BGjOCJmLtQzT0R+fI/0D9FWZidxMd6iPeNYqEPagZcJodUKpCbXExjjkpzWIz/qKm/nJexN1Eh/qIl8eLsDPNAWkusnHV16umngyF/81yBUrx1YBAugwziduJDvUR73IfLXCqTUG5K2A1BsttvdmlZ+GOu4/8AdRffqK4n+hQH/Gu/Ig6Y6sMQWjfTlQDqz1DydqTLK7x1Zm5P1B/GYrihqJDfcS7RlFnp6wNpFVZNXWSBXUW4FZG4m4jjvwI6nwXZhI3FJ3pI9590escVtGK23tZJXXRAZq1gtZSSiW1nl71ifkuzCTuJzrTR7wc5BpZDSOU1HcdHQSKsgJNjG1wEQuvrJd8F2YStxOd6SPehU5bjy1Kh1xS28GPCmW2BnOEZhTL1GcfqfNdmEncTXSmj3jXJJrEyCEBVWz7ekDbWyEzhD5CSG0+zH3kyzCTuJvoUB/x7qGunDrNuO3DDDgr7bWQfRXUWJg4SfvFQ/0ZZhJ3Ex3qI9691Fg5U66wipC5DzczVFsPN+/P1ZqshP5qjCtfhpnU3USH+oiXJzE45j4MWonbeJkL6rx6xalNuI3Mabz6Rp0vw0zqbqJDfcQ7qDGUknOElPcUeasVLJKCaQg96aT6bDFkvgwzqbuJDvUR75bYcNAeikDv2xgPnFZ1nRuEarPpzKHhL6D+cl7U3USH+oh3buJUaXkUEJpzJ/QSGGqCUDiztSydf1FTf4WZ1O1Eh/qIV1Bj1JzQKqDKKj8I2yo/kCAOMUqYc6Vf1NRffqK6n+hQH/EuoVcMUxdZ7aHsZetKoFYmhBmkNUmzDPwB1F+Gorqh6FAf8fKCAI80YgSKYx8ExQ7bRIQsMY6Bs6f8KsyEd2EmdUPRmT7iJdNTa1skB2y7+kgGZmHARCKSomL2qqTGuzCTup/oTB/xbtdp7AG1ZSiyN+jNVqBgTjBH1xFLjv3ZAl+8CzOp24nO9BHvzgdILBI1rDJ6L/zYiSYNOYNgbilwLayvNjPhXZjJ3E10po949073YFyyAo2UAFdbuHdSE8hMlnoTxP6Dd/ozzGTuJjrUR7ybDlgFNXGfEBNv4wUj1NgS9EV6w4xVUvgB1F9hJnM30aE+4hXUc7aZkiloKba7RAUbtUC0EKrFkPnZDj28DDOZu4kO9RHvch8cmdgaSNoWuQquhjEydIpzRFpC+kX58RVmMncTHeoj3g1ycU+19wCSy+oTcXawFitw05b/JanTq9UIeBlmMncTHeojXl7kSjp4LIrTniKvdRsvq1usNScbIsj9F1B/OS/mbqJDfcS7Oy+hjtpl/TaEwYAxC1Sscz3cmub6h9yfWeR4GWYytxMd6iPefabmmQw1wsxjAE4Kq6auA1qoMwY0zuFV7BQvw0zmfqJDfcS7rx+VJYg0sBIKYKcCxi0CIwWryBzbq0sveBlmMjcUHeoj3g3dEtXOGqDRqkGw0KqpbdUgyVKqi+q4/u4R1HQVZsLghqIzfcS76iOVkgsHyG0QIOYIRkOgtbTe6Ewjp1dbbOgqzITB/URn+oh373SxSaUlqCHM1SaGDLXMAMOKBQohyuzvmf6oPTC4nehMH/FyKfWYMcUMU9N6p2fJYCMypNBrGbJwH688croKM2FwN9GZPuLdOVDTVU5nhii0hwMYoYwYQIxTHjKTjldBaroLM2FwN9GhPuLdGFeIrUpAGHk2wLTXjZUc9mnylq3OOcar3AfdhZkwuJvoUB/x7szcoO2CV1DjDEiRVpcoGYIZxqEz5fyD6uMrzITB3USH+oh3FrmMRhIS5D0kgCM30KkDgu4JKkJReTUfQHdhJgzuJjrUR7wrP0x6mU0h7c8eOBfZFkIErBpxCNcgP/hG/RVmwuBuokN9xLslNrFb6J2gYSurpu4GxXoBWd3jHiTX0H7RKH46L+4mOtRHvIM61e2wlG2RV8DM61d5ZDCtY2oaFOervdR0F2bC6HaiQ33Eu1GuPWYbB4PuJWM4cIDxiDBGyGmwCOkvXuovPzG6n+hQH/HOI6dVPM8eYbY4V029L8zxHhCYg1pM1sazqRe6CzNhdEPRoT7iXUKPmEaeCSRkBsRWoaAg9CpGSFiG6COo+S7MFN1QdKaPeLcXUjrhLKtFzKs7RModdLYBsZDNlEjpWZiJ78JM0f1EZ/qIdzMvzCVwajA4R1gvNEMtcYHdTYbRnB1/wPRn7eF2ojN9xLvgR1zlRlq9IeH6gXEkKAXn6hIl8qxseb7qEvkuzBTdTXSmj3hXT+eWU12lNI0WVgGyHms1QwixUSgzxTxfWeR8GWaK7iY61Ee8cxNHHXUqQ+x1PdR9Zig9rB+U9wz5GL29+vLBl2Gm6G6iQ33EuzNzwXrrPYJJqatLXK2iTiGwoC0QJw7x1WoEvgwzRXcTHeoj3n36KCQlaIZeLQEWMyi5I2hiVOk4Uv3FS/0VZkruJjrUR7yLnWbU1EqGmWQvhgyrpsb1XHcZYWbVafzKIufLMFNyN9GhPuLdB706Ytcq66Ueq1G0iVAiCsQRUQvXEJ5NcvFlmCm5m+hQH/HypdYahBkaUlkv9UigPduCGofyiBL0B1+pP8NMye1Eh/qIl7sRMBNWgkIVYf2igrVpMGoyoonN7NUSG74MMyX3Ex3qI959/VDjaEVgtL1DL1AHG3NVI5SapjJ66z/wXj7DTMkNRYf6iHdQx1BHoQk0605/7KmXSRFiTXW00IM8Owgqd2Gm5IaiM33EuzNz1PZC0wZhtAa4ig6ogwiaVM5pyGj51bJTuQszJfcTnekj3o3crvIiYanAggRYYoba02I6WK3GvS2o3zP9WXu4nehMH/Fu5EVsJFzFRopJV+2REtiqOmCMJMmqjpLbe6a/wkzJ3URn+oh3TJfAZFZXxWGr9gh9rCbRDNoIYVqbVMur1QhyGWbK7iY61Ee8K6in9C4cADVXQF7tYu17my8G6dIRV2X9A6i/wkzZ3USH+oh3bmJP0oMKrHe5L6hLgjLahFIaVbKZh70yXuQyzJTdTXSoj3gJNVXJNkFTWy/12FsRskRYiCeKqyZJ8VXuQy7DTNndRIf6iHflR2FpzA2ojL2PqU+wGSNQn5iF89D+Kvchl2Gm7G6iQ33EuwEBzL1u+3BvYQJcv+NQIyMYGc8sKFFfZanlMsyU3U10qI94t5mp51lNVtExcYeZJCyo+/pd0bAe65ZGsx980fsMM2W3Ex3qI94dxcgRR1sUZ9K8cx8EJa/qOramrTbjkV/tpZbLMFN2P9GhPuIV1LXGiJICSNneSywRbFAGjiNOZIzxJ18/vgzF7IaiQ33Eu5e6KfUyFTio7oOg66VmCsDU27+p20KvvlPrXZgpu6HoTB/xLqDHOjOlVW6sNxmQU1ktIjJoCW3WEpPyq9Sp3oWZ0P1EZ/qId2GmuPpAngWy7VXrtuguqTFwIhuzBSz66syc3oWZ0O1EZ/qId0yjjjG1Q6o8/ncTo/QoMAnnPgIzVvf4numvMBO6m+hMH/GuSSzFtDeD0G3+L/ehWAQ6N85NutCzs816GWZCdxMd6iPezSbGQGn2CZlGBYyJocwQYZh1KftyEL6aeNHLMBO6m+hQH/HOTYzVKmKHirpe6iwZap0EOksceVrl+Sp2qpdhJnQ30aE+4mXuA8vsMUFKaKtNjA1qUFw/GqN17Kve/gHUX2EmdDfRoT7i3b6PJLEtghfUq5Jer3UCbbheaiLRzryrkx9A/RVmQncTHeojXr7UodpGeYy5auoyClQeE9bjXST1mUL/RU395bygu4kO9REvcx8pxcAV4i6nsS2eS6dFtrVRW9ofP15lqfUyzIRuJzrUR7z7pBd42+BtR5j2fOI00FQW1IqqpWCO8xcv9ZefSO4nOtRHvHup++oTrQTQGCagaAFTEtChM9ZEqYxXsVO9DDORG4oO9RHvTr3QPouxesQc9pVbGQxFSIExT7JFXny2xcbuwkzkhqIzfcQ7pjHUOTlASIyAg/p6o21CCGP1jHVzXd4z/Vl8uJ/oTB/xbuMHzhDzqjtmDKuixhpWbU0RJmuq0lMJ4VWYye7CTOR2ojN9xMvaow/rKULi3AFTJChNDYREQp80KP2A6a8wE7mb6Ewf8fJ4UW2NmgL2tOrpkASqrBebhIOoWentlZtol2EmcjfRoT7iXZhpGiOLQUcLgFX25+lRIDNXTT0x26vVCHYZZiJ3Ex3qI959ox6cCs8MLcl+qbOASReIoavkkbXbK+PFLsNM5G6iQ33EuzaxT4yyoEYyWTVIVbCqE+III1oPlPgHJfVnmIncTXSoj3i374P7qNIr9MZzb1rn/T2vQ+kjJSu127Pch12GmdjdRIf6iHeTXN3CQnnV1HnSnuRCKKLj38cPQUySn13kssswE7ub6FAf8S6hl0eif5vGrAzAmGk90vsTSLUaWFoV+8VL/RVmYrcTHeoj3kG9youuNUGjfbyIaTWKrXXIRhpmn3s90w+g/vIT2f1Eh/qIdwMCEhH3Ct+UMACGwmBBF+PJuljSMMIvoP4yFNkNRYf6iFdQS0txtDhhtNpXDYIRapkBwqqnV0FSwnj1nXr9916FmdgNRWf6iJdf9KK1ESZULatPTBzBZh+QauI2bRSjRw/1f5n+LD7cT3Smj3gX/NCcc2AGqnmHmXRCSdIgtsRlvdiaX4WZ/sv0Z+3hdqIzfcS72qNKLSET1P7PI8cMq4hOYCoypQ6M8VGQ+r9Mf4WZ2N1EZ/qIV0zvqRalMUBnKKv2IIaiTSCZqISZpdijMNN/mf4MM7G7iQ71Ee/GuJgt5VagSYuwO0PQlBmSWml1IdVffaP+A/VXmEncTXSoj3jXJbJ14rrqaOyrSwzKUAUj9Fi0hqij46Mden+g/gozibuJDvUR73Ifgq2KJGhcK+BepKeUBpTMlbVrS/nR8aI/UH+FmcTdRIf6iHexU+yd46qpUx6rps4j7otcBmW/1NSG9PjoesAfqL/CTOJuokN9xLtGsegwEtwHbsP60RG0WIXVNlrvU9Zz/Wjd2B+ov5wXcTfRoT7iXU3dLGJa77OUmQA773VjlnZgT1OYNcqre+R/oP4KM4nbiQ71Ee8+U2MYgeJenzfDXgy5rZegEHvosc3WZfzgM/VnmEncT3Soj3g5IFBDsJghcRTAaHlvqBbolSmIhMnp0SjXH6i/DEVxQ9GhPuJdo5gip0IR8hy2GsU8Vk29U6ijkITRSrNXJnm8CzOJG4rO9BHvmLZUE9KqOYrsgN4qPPb3aSBrWqkT5/DqM3W8CzOJ+4nO9BFvNzOVhoRAKc09+GKros4BVm2gMdMY8mqD3n+Z/qo91O1EZ/qIdwV1idZ57DBTRcDQBpjMCmFwL4wd46sTt/9l+ivMpO4mOtNHvJt4yYZt1E0y0WoSq4HVIcApjCpFS3o1cPtfpj/DTOpuokN9xMuLXEnQLEKbqICNO2gvqwwplWZBXo/2q4mXeBlmUncTHeoj3u3Qs0wtpAB76xggjgS1aoOcci2SuwR9ldCLl2EmdTfRoT7iXZs4a8slT7D4bzWChX3nRUHWK51MVlFNv4D6K8yk7iY61Ee8cxOZ+vqjbSNxvdSMCYx6gWJtlpRs0rMwU7wMM6m7iQ71ES9r6hkYrUGTvW6sRoYSJYDOFGNstdP8wUfqzzCTupvoUB/xDupee8jbIp8cAaeUxTNGmIVVekJafeQPoP4KM6nbiQ71Ee/sRO6z517BJq8aJFLfB+cIypARZuYi8QcW+WeYSd1PdKiPePdSp1wMO4MSImCT1TKGvNeNlRkwqeb6aug2XoaZzA1Fh/qIdxs/Um45WgdrG2prBlWiQOytJYljpjEeQZ3uwkzmhqIzfcS7qxipFcS2fhva/gJiuUDRmGDH9nqVnhHne6a/ig9zP9GZPuJd8CO1EDquihr3OVAqCrY6Q2gSKfb1n0Svvn2kuzCTuZ3oTB/xznnR1IhahVH3mblWA9T9zTrWHObokyi9KqjTXZjJ3E10po94dz2gNCyiq9gIgxbTtGqP8G+ovMTZaS9df/U5L12GmczdRIf6iHeL1gfXJCXCaEW28bKaxKYFmpUssQTR+mqKPF2GmczdRIf6iHddYmgtYEeYMa7qg+r+BrItxSJpRo0a0qvcR7oMM5m7iQ71Ee+Ml1VTl70TsilOwD4r6EgRrLYuOU/L/Qef8z7DTOZuokN9xDvjJXAaWA2oWgEckqDkve8DrQ3VmrP94NvHZ5jJ3E10qI94BfVkETEiGKGv8iP2AGpo0Kb20Vdlje0XUH84LxTcTXSoj3i3bqxTmqNN6EFWo1hGhb2pGlCKhj5I2k8axY8wEwW3Ex3qI95BrVookMGQvDcz4Z4jlww5zoFpyqBX98j/QP3hJ1JwP9GhPuJd7mOEOGpF4H879GTxbDGn9VyP1T5GlNl+4L18hZkouKHoUB/xCmrkgLH0vbM3rUaxr5racNUgFFOvbc/jPlsMma/CTBTcUHSmj3gZ/GCWmBLM0NdDXcKAWtevuCmlGHKoz6qPfBVmWqWRM+1M/794x3SMglIZrOQIGEKEEmhAIoo8prX86sbtf5n+rD3cTnSmj3jFtOmog20PuqwGEduqpW1mhC6UZqojUH+1xSZfhZkouJvoTB/xbt9H02a0WsMkeZ+Z4wpmrNB2unqgTR6vxrjyXZiJgruJDvUR7z7nma06Y/ZVRs8FdQ0E1lpYTWJdPWLHWMurb9T5LsxEwd1Eh/qIdxa5FKVREILOVX1MFdAQM5S+3XGNKbdX68byXZiJoruJDvUR717qUZHyaBCmrDZxlSJQmQhy7F2NWxS2H0D9EWai6G6iQ33Eu9ipqJVVOUNm6uulDgi1EUIuPeWUEaW/Gk7Md2Emiu4mOtRHvGsUa4lxZlvlB+0p8tUyFuMBuPpHTKK4esUfQP3lvER3Ex3qI95lqaOpzDEh6v5KnYfCLjpWITKIMWBN9OrKbb4MM0W3Ex3qI9691LnG0goBprFe6rQnymtjmD1gKoVi5V80il9+YnQ/0aE+4qVHHkfmVX5Q11VTc6urprYCkYdiQWrz2dRLvgwzRTcUHeojXkHde+MxdM/bmu2aeoC1LpB7TGNSl55fmeR4F2aKbig600e8Y3rOOpjXGx00AI6iULpGqDiDxMCN6qvtCHgXZoruJzrTR7yzXormHElg2L5xO6uAJYyg641mi6Ezv0pS412YKbqd6Ewf8c55Eckcdf02pPU6Y9xRvVpW7TEyFSlVNb4KneJdmCm5m+hMH/Fu4gXnGDQDENpcBQgxVFPeqyG1i/Ko8oN6+jPMlNxNdKiPeFd8zL6K6FBh7E3USLWB5qRQY00cLHLOryZe8DLMlNxNdKiPeBelDmHUuEroTGx74LaDqiSQgHFORInP7rzgZZgpuZvoUB/x7hu11kUuBlhv8r7z0ieoSYHGTTqXtJh6FWbCyzBTcjfRoT7i5cCtVZqVVp+4t53KKkTUygTWFut6q6nTL6D+CjMldxMd6iNeQc2aaoutQOi0XmqmCrUIg3EJXYcp5Ve5D7wMMyV3Ex3qI96VH0Gx6RCotu+8zDSgVCbQQTZDq5TnD77ofYaZktuJDvUR7w4I4EiSNa4iGgugWQPDtie7sOpoRYV+AfWXn5jcT3Soj3h3QUBabSoZWgsK2DmAWZ6QA3FrJSr+pFH8MhSTG4oO9RGvoJaw/tRVb2RaPGNPDFoLAfUyS081R3u1HYHuwkzZDUVn+oiX8wF1rubQQHJcJfUYCoqaoISqkzVyaq/6RLoLM2X3E53pI95derFeWsM9OD4qYOYGpYW9mppCoUap5PKe6a/aI7ud6Ewf8a6gTlpHrQStq+3veR0sjwzUtDJGqsKvhhPpLsyU3U10po94Z7xknIOlwSj7ekATAtuj5GGUGfYRxXdBaroMM2V3Ex3qI95NB2i3MjtC5323eS8eK9w6RGoTQzLu8urLB12GmbK7iQ71Ee++fNSKVGwvWi+rSyRaDeIqPGB00jSJtJVXO/ToMsyU3U10qI945ybSFC1GC2XOsN7mCTXbgIV4qdi4tf6DTx+fYabsbqJDfcS72CkWHkIMHBoD5lwXz9kg1j5aLUohvFoMSZdhpuxuokN9xLupl1Asx0Vxof3xI8YGFkcF1YSt9sYSfvFSfzov7iY61Ee8+0qtKSWRBkX/LRnrq1GMphAX2oWk708gP4D6K8yEbic61Ee8axS1iop1IAkb6r29VzqD9dw09tJK+MUnvS8/Ed1PdKiPeNcoGtVQEsNieF/FqPuCwPqB3LtImqzpB7mPzzATuqHoUB/xCurZi5bGCNXaQrnnDEpcIfaYCjUhnPwIar4LM6Ebis70Ee82flTkYsiAOAqgjFVc14gw0rChzEH6q0FyvgszofuJzvQR7wa5Sgq8o6aWynqniRWUOwGWrNFy6TReVdR8F2ZCtxOd6SPehZn2ZbmEBThspm3m7cEESKFYIUlj6g/e6a8wE7qb6Ewf8a72KEG2nQhR94nbjbNKFwirX2TDyFNfbWbiyzATupvoUB/xbjYx9N73OACHoYBJEqyiQ/YZ52KMWpO+Sp3yZZgJ3U10qI94Z5GXmQb3CtFKA4xtJ/R2q5iVUoisaD+oPj7DTOhuokN9xDs3kWNqbZUfWVaHiEIZKjaENlf1sR5vmvzKTeTLMBO5m+hQH/HuG3UktVwzmDQC5DhAEyaIYcwRNC+yXw1y8WWYidxNdKiPeLftFNMCZ5XTQWlBHWoCG2OAJEtYclDuv2gUv5wXcjfRoT7i3UHQYSRUC8xMq6YWRCizBbA6UC1aTM9ip3wZZiK3Ex3qI96FmSi33hfKVLNu64VXIdINRM16jCyMr87M8WWYidxPdKiPeNcojhAHJQTLOhbUcVXXxTK0jqP2mFKnX9TUX4YiuaHoUB/xrqZOWUtThjj30O0cBEYRIVZlFiPSZy+13IWZyA1FZ/qId4PkJtl6qdBQdphp6uoThWGytUF9ULYfMP1ZfLif6Ewf8TJ0uppBHgNq6HGvhYygtHd/CIcxOLTZXu06lbswE7md6Ewf8W6D3lhFRssFetOyN+gZaKIEcZXTuU1haj94p7/CTORuojN9xCum82xjKGfg/SUPOTaoons4YHCr66VO4wfv9GeYid1NdKiPeDkdkDDOlmHuWS60mfa+D4KJzEE1ZimvvnzIZZiJ3U10qI941yXm0ruVfWauhW28NLA9pTgXzzO1Ueez1QhyGWZidxMd6iPelR9Uksy03ufJaS9aj1AtJmDKSphTif3VbKJchpnY3USH+oh3sdNemqIyNKkCmFYhon3V1CnnbinqahZfLYaUyzATu5voUB/xbpIrBpp7wTpSLAvqMsDCXmezSmxdBXe3ZxO3chlmYncTHeojXoaZ5hhVJ2guGXCWtjeN8R7qktKq5aKvRm7lMszEbic61Ee8Kz9oxJJGhxCyAebOoHMV1lNtcJMWmX/xUn/5iex+okN9xLsLAsVMZ1tFNK5uEXMrYEKrBtlGYsdqnV9lqeUyzMRuKDrUR7wbumUdhRbFGWNcUK83WzWE3SiSUltifmUo6l2Yid1QdKaPeDlIHrqyEEjazaLOAHUMgl7DTBiRO7+aD9C7MJO4n+hMH/Gy+MjStMs+mLiYtj1yS4oQmCIONtT8yiTXuzCTuJ3oTB/xznlppCPmBK0wA/JkMA4FMIzceqUx56uFH3oXZhJ3E53pI959zsO+3uZIEKjsL9M9gVo2qH1awKhWf1F7fIaZxN1Eh/qIdxMvOru0OFfdkQNgixXKniKPvbOIRs3PbifqZZhJ3E10qI94N3ArI+EcCHOuYhrLtFVbY4WKjJgqs7ZXn/P0Mswk7iY61Ee8i52mWdPAvicSV0kdO0GtPQNVUw37Hld5FWbSyzCTuJvoUB/xLvdBErGUBKOGDqvADlAQC4zUcCGeVmH9g2/Un2EmcTfRoT7i3ap1wtm44qo8wvqRbYK2sW8ntqFkbKn84IPeZ5hJ3E10qI94N55Yx8x5b1hXa4ApdtCQyyK7ipokTPxqQEAvw0zidqJDfcS7MFOdLTTpEGLY1su2E7XsHU01stW0CutXWWq9DDOp+4kO9RHvliOEXHEYQ0n7IleqHUrQBnMMxq5Bqf8C6i9DUd1QdKiPeGm+TLMSBYLtdWO1EhiLQeg2c00pj/CqUbS7MJO6oehMH/Eu+JH3nhhDyCLbgNEClQJDayEoohSVV32i3YWZ1P1EZ/qIl2GmkfpQAy1tbxvjDDX1VWD33jTlSKmN90x/1h5uJzrTR7yzE2uPY1iCPEfaEaYGWvuExbKRVq2NXzkvdhdmUncTnekj3q3vXe/0jHmA4j6JkXrdtUcHWh1iE47rr6/uvNhlmEndTXSoj3gHdR57pnbVHag7zBRsNYn7iiLLSC1SI3sVZrLLMJO6m+hQH/EO6qQxNDPgWgfgyAwaSwIuu6K2QaP+oKL+DDOpu4kO9RHvvlHXLGGHmUrYWeqx28SZKuSgfZi2uAdj30P9FWZSdxMd6iPeQc0jFOSxGsPSN9Rx4Y0CISt3TamNnH8A9VeYydxNdKiPeLcYstQeUhVosa6aeqQA2nIEzYFqLuuf5V+81F/Oi7mb6FAf8W7qJccq1BRaShmQyp56WVBHbBYwS+b+A+flM8xkbic61Ee8s8hbljjint0KYUeYCKpKghlC67Re8VpfTb3YZZjJ3E90qI94N0hecqnY5z5ru2pq5Ak1UIawcEpRW6s/qam/DEVzQ9GhPuIV1Gk2Y8wVuOS5R7kaGFWDKNzZTIPamx16OYS7MJO5oehMH/FuPkCszTIz5E5zH7kdsAPUe5leqCXmUn7B9Gfx4X6iM33EuzaxTouL6r1jjAGnJlCtq8DOJYqG1Ka+KT7+MP1Ze7id6Ewf8a5LTIKr/EhQJq/XeTYC6+tXs0pRqmFSeeOR/2H6K8xk7iY600e8C+gNWe/yvwUfe4rckkFNmCAhjjF7mA3ffPn4w/RnmMncTXSoj3g3RW48tKUAQ/cUua0KREshWHVst4a1tvhm3dhfqD/CTBzcTXSoj3gHdWlJZ46AaR+5jXNC/TfGFRkzImfCH1QfX2EmDu4mOtRHvIJaZ1IRU4iTZS9ar1DWy71+lZmiWV/lyQ+g/ggzcXA30aE+4l2fWDjwMILRxnquA1VQW31iSIZqmmKob3Iff6H+CDNxcDfRoT7iXZiJchq8KI6UG2AbCNX2/EtYsDeZJPHNJNdfqD+cFw7uJjrUR7z8+sExWK3QkFajOKNAnWVCijhSMqIQ3oSZ/kL9EWbi4HaiQ33EO6jVmjRS4DpWTY3WwbRnqHm2GUIN8ujM3F+oP/zE9W8Mh9qh/n/xbpQrYmThCFZj241iAlulNFANsUYLMuQX5ceHocjBDUWH+oh3jWKPJWpWKLZPNzdlqH1fJuf1r/2EjVp99Z06XoWZOLih6Ewf8e4zNfI0Xs9zn5gAlTNo7wJxVdo6TQq3Vw91vAozcXA/0Zk+4t1mJmwtjFRgUKqAQQQKb/8lZl1cM/XF3nOmv2qP6HaiM33EyzNzBWNbxUa1vbV3z97WOQwat0gmPdh8s8XmD9MfYSaO7iY600e8qz04t9jIICruL9ML7BJzB+4Wm2pHfhY6jXdhJo7uJjrUR7ybDkiWU84ZAhEDjlVLW6QGS42RxEIJb5bY/IX6K8wU3U10qI946SY2Mc4DVje2usSyxwNGMchlpIQpaLRXuY94GWaK7iY61Ee8K6mp9Sh1QpljtYlS8nqpiwCT1dU0Jmn5zeXmv1B/hZmiu4kO9RHvBm4xVyRUEKxtQY0M2kcHGlRaE9EwfvFSf4WZoruJDvUR7xrFXvsMq5LWQQOQ98WXqqumTrlTHbkl/MHHj88wU3Q30aE+4t1B0MC1y6o3tOGCOnKFEpKB9BCbFg4tvwozxcswU3Q70aE+4hXUrTXLzTqM2Riw5wKmkyCg5lV5LKrLL17qLz8xup/oUB/xci/1epJznpDz9shNZX/NM4gxYKciZXL5AdRfhmJyQ9GhPuLlFhvSihlhShDAYQVKJIJIVUeZIdXxKviR7sJMyQ1FZ/qId0yPKm3WDkHJAENlMMkBOg/BOePqGd+cTvzD9FfxkdxPdKaPeBdmSjP1vlety46azllAdZsw3LkY5TrzKz8x3YWZktuJzvQR70Zewkyj4HqYOy2mY477JFeE9UiHbGn9s/Bqi026CzMldxOd6SPeuYlxVRppT3CFuH7UTmC7qI7FJmFnI3v1OS9dhpmSu4kO9RHvvlHXkHGOCCm1fWZudKiJBWR1iK2PUYu8+pyXLsNMyd1Eh/qIt7mP0ro0GNoaYBGDYrpXVA+ME7lZe/U5L12GmZK7iQ71Ee9yH5FHo1hh0EBAXTWI1W4wJctoycYquX8A9VeYKbmb6FAf8W7dWC0j0F6aVxIBdi1QhRJYmyxmvZfwaodeugwzJXcTHeojXkEdhVQCEdS2r9wSMpQgGTLTCIVV9NlqhHQZZsruJjrUR7yrqUOnOWcAHnszkzbeL3UH6WwtdBHGVzv00mWYKbud6FAf8e6l7j3NWSoQ7jNzsQloZYGR884xVdZnc+TpMsyU3U90qI94573EZmn1YlBaTICtZ9BYDFYDOcP+wpfyDzzyzzBTdkPRoT7iXexUZ87U19O8HmzAmgLUIW39CFksZ8T+qqbOd2Gm7IaiM33Euy96mS0MJWDsHZApQaVMMJFXn5ikybONH/kuzJTdT3Smj3jXJkq0OJJAb3MxTbKYXmRDpoxxrK6xlFcVdb4LM2W3E53pI959pA6h5NkioOo+AmqymO4NqFTTKm2k/mriNt+FmbK7ic70Ee/OgYbVIwquh3lKgVU9DzCrBqNGqn1ONn61mSlfhpmyu4kO9REvVyPUNueqO0rZtxPL+pWNwGCNU1Xak4v2A6i/wkzZ3USH+oiXqxEmjTESjIK8R14SaFeBZDkXbQO7vPqcly/DTOhuokN9xCuojWbHVThDof2NutC+S84ZuJXVIHLnQD/4nPcZZkJ3Ex3qI95dD8i1diWEOqkBprA3recOqVkPNXPr/dWAQL4MM6G7iQ71Ee+gTkGnWoHWw9ybmRqoaodmmnIM2pleTXLlyzATupvoUB/xbuSWIzWuAqPRnnrBDJa6AlnX0GIuRX9RfnyFmdDtRIf6iHeNYgxxDhKIi59VU9cOJjVDqoh95myVfwH1l5+I7ic61Ee820tdYs/BJuRY10udGKGgVtAcagsc8vjJJ70vQxHdUHSoj3gXZmLWXsuEbqUAztChUC2QG0nDkGXaq6kXvAszoRuKzvQR75iuY9UYqJASKeAoFQxpu4oUmsVgKf+A6c/iw/1EZ/qId0nqvk+AagThhTPuu+SWOYCV1loNWujZWki8CzOh24nO9BHvusS5EC5RYMS07UQKUHqv0NRGidoL0auAHt6FmcjdRGf6iFdMz7RaQcGdY2r7nV44W7W06ulVkVicpeRXqxHwMsxE7iY61Ee8K6gHVlE1GHsTNcaaoOTZIQXMSr0LzR8UH59hJnI30aE+4t3nPEkxYCv7BNfOfUiEUikBjRiT9Vbl2WoEvAwzkbuJDvUR75ZSd80j7dipNFrlx+oQNYwIPFl6pqLhF23iZ5iJ3E10qI94NyBQOY5OGabNsArrzFAr1VWDrHZR8mTqr/Z94GWYidxNdKiPeNcoasmxtn0IY0bAyQpGXKDjyJTCsP5sNQJehpnI3USH+oh3WepZZqC+nuamA1CigdJUaK0Ww5Kz2i++fnyFmcjtRIf6iHefqaWHMmoEnUP31Mt6qU07hFR6Q5yJ2y+g/vITyf1Eh/qId2fmVgXd9ua8hfBqFPdOyNL3/IvlUGMPWfOroVu8DDORG4oO9RHvstRFq1TMEOI+3Swzg+kiW0ubUnKi3F9tsaG7MBO7oehMH/HyfBFltolAWdbzHOYqrrEzYMTGqcVk49UkF92Fmdj9RGf6iHdMi4ZWNMHMPQNyk1V8tAgjmuIIpGG+Kj7oLszEbic600e8u17Uq2ExBba8y+haoMxWQDmUyNpV8Qfv9FeYid1NdKaPePc5jwdVqwMsbqaVZB8vUuh1NYjYMqX0auKFLsNM7G6iQ33EuynyVWGMbA166/uhngmM0rbIjUolDiO+chPpMszE7iY61Ee8HXnJIdUOYz/S2IqBhoLruc5xyOixxVcjL3QZZmJ3Ex3qI96V1LMnHZIhxT4BReOCWgNQM5ykI845fwD1V5iJ3U10qI94Z7xEMdIqkIgy4EgNKk4EbdNWo5hE4quhF7oMM7G7iQ71Ee9ip7XNETuCpTQAY49QWAtwDnn3kD2mV7FTugwzsbuJDvUR7xJ6WagiG6RGtp0XAutNwZqUnUeVSq9yH3QZZhK3Ex3qI96dmVudYqNWIQesq6YO/8qPBjPEZBzrWDXID6D+8hPF/USH+oh3fqK2VWOEAqObAJbUYVFeYeTeOdfQ8Cffqb8MRXFD0aE+4t35Ii5hjtUZlrFPcvUFteW4CpG26pHEaiGPR1DzXZhJ3FB0po94F9DDaLQPvJR93xYtLLq5KEyW2kUFsb76TM13YSZxP9GZPuKdSd4W1EERMvI+3CwNDBfdvaSaMdDqFV99pea7MJO4nehMH/HuelFL0aLsCpp3l8i2XuyagWkMQa1E9soj57swk7ib6Ewf8e5zXtSIEjKU0PfA7RQwiRVkco1Fs6ZnZ+b4Mswk7iY61Ee8W40gjY3KBFNeBXWWAqWFCXGvOS2NAo9XXz74Mswk7iY61Ee8s8it5BxWb7gK6/VDR1xvthF0i31fNSq5/aD6+AwzibuJDvUR7xJ6fZJtiim0CYhWofbEYIEJq1GNv/j08RlmUncTHeoj3uU+SsQSJYNx2tcDVmFdcymgLeIgqS2VVxY5X4aZ1N1Eh/qIlxO3Q3sJCdqqNgDH6hHLsASS++ocOaZaflF+fDkv/8fe2eTauercuiu3A5YwNmA3B/PT/yZcyP6QksJ5RYVZ8tbWylwjpWQ9IoYxbIu7iQ71Ee+6XkrNYUc+WhrrpCZGkJ4NiKqFtH5H5FV7Yr4MM4nbiQ71Ee9G+JImIlMYwxbUpbZVeTSBnHtruTOZvJr3kS/DTOJ+okN9xLtxY0KxNYsgLASsors3oIJqILXSdf33A6i/DEVxQ9GhPuKdoTgoSKwMErEAW4xQZZ3Uk+eoOmpo+VVNXe7CTOKGojN9xMthp2GUPZHaelfgPtMqqVcJkrGM1DHkSa/WkZe7MJO4n+hMH/HuQQ+Vh6UKBesetY4C2keAUmxaWIiP8OqVutyFmcTtRGf6iHehU2OaFBES7+BH2fHTNiJY5Fo19ZrwVXNiuQszibuJzvQR79q4eiyD6yo7VG3V0/RnE2iC0CJx52YjyXumP8NM6m6iQ33EuzBT5TpmF6jU/zznDRAJGUaqtgrtacKvEnrlMsyk7iY61Ee8q6hX3aw4GwyL66QmqqAlTJizh9zFFMsPbomfYSZ1N9GhPuLdSd3iOpkxQop7NEKUAtbWmZ1bRxHaUyNf5T7KZZhJ3U10qI9413Bb2wy0oJap654Yi4LsmWM8urBkaqG/Ml7KZZhJ3U10qI94d1FMxsHYIKoJcE8GNnVANE4xSppGr3If5TLMpO4mOtRHvGsQCL3GmNZFsXFfJ/VoUEeeu+V2spEONfsB1F9hJnU70aE+4p2dmCy2TKuSxj1Db8YAkhlBcxvajEJIP3im/gwzqfuJDvUR72KnSXIMoUEvSMC1741cM8FYOK3awxKHV9NOy2WYSd1QdKiPeNdJ3mmsurnDrEZ7LUYG0dpg7xWwvQZG6quaWu7CTOqGojN9xLvU6ajlT5Qaa4vAad0ThZQgtdiJRlHhV9WHXIWZSnA/0Zk+4uUAX8F1LeyQaV0O2dpiOhaCHqxMzZMqvprMJFdhphLcTnSmj3i5PoCpJG5g0dp/YSbtPcPsc7aB2Xr5wTn9EWYqwd1EZ/qId2/UJDYsREiL7HVJlLS3JgaYOPOsmnXKq+YAuQszleBuokN9xLuOlyoh8qqlKYV1UDdEkEIDyLCkEXKy+cpNlLswUwnuJjrUR7yDWlIOVRVyHWNVHxHBWo3QOU0eafRErxpu5S7MVIK7iQ71Ee9K6hlEKxUQnDuhhxVkj1zXUtaJjXHmZ9sD5C7MVIK7iQ71Ee/CTCQj96IQqS2o2QiEelo1NccUsIzeXlnkchdmKsHdRIf6iHflRx4iIWQI80/5Qav8qFZBW5PEueYur7pe5C7MVIK7iQ71ES/nfeQ0myLgRpmJGWxIBDNuvSP31F613MpdmKkEtxMd6iPeTTtdd8NUsUDqZZ3Uyg1qn+tLRRTKyLn/wCL/CjMVdD/RoT7i5UXRzGpHKH8aBDoPsJwSNEHtSIxjvNqdKHdhpoJuKDrUR7wrP8KgOgftlVwKPFj/+6Q9YEIpZvOVoahXYaaCbig600e8O6g70eyUoQ4JwEKrpA6o0LS0WUKdJq96bvUuzITuJzrTR7ybYhOlZqUFsTUCTn0VH7EIaMLORCzxWfBD78JM6HaiM33Eu3Oa0bKNDBo1A8/WQW0hHmoopmH9Tnn1nqd3YSZ0N9GZPuLd9gDK0RLWVUrXvT1gHdGWaZ3TNrmWkev8RT39GWZCdxMd6iNeQS26DufME1qqe3wvNtDQJ+jCWXFgr/kHB/VnmAndTXSoj3g3xGYmqrKL6bEH6QWZIDU2QCwkrKkavupN1MswE7qb6FAf8e45rxeMNFdJjWOR3cZ+BIkKFPLMYUyd5VWYSS/DTOhuokN9xLt7ojWrKawfg4axTmoLYEED1EqkGEilv2rk0sswU3Q30aE+4uVkJh42G+6gxx5LnRgk1QiEmP/Mq8bwyiLXyzBTdDfRoT7i3RAbLWQ5rZsh6x43pmXvD8ggkaJqmJ30VSuXXoaZotuJDvUR74bYSKU2ZoGOYUGNLW2LfI+IbOub9bHwL14/vvzE6H6iQ33EK6hTDS0pFZhhey/Wxjqzs0GwNMIqS2TMV8PW9TLMFN1QdKiPeNcgULLhbnhJ6wPwFF1Q73eQYpaq5Cj66ElvGy43YabohqIzfcS7Z2rDGUepgDVVYA0RdHCCPiwTxTx6etQf8DfTn8WH+4nO9BHvTPI4G09dJGOKwDQUaqO+6a4Shaq92kb+N9OftYfbic70ES9DpyPVgav26JOB238Z6gAY0px9zFTo0S3xb6a/wkzR3URn+oh3l8QQyXpGSI101dNqUEMpQJj7iGIz2KMg9d9Mf4aZoruJDvUR7yzyqdOwL6jz3kVOmEDSTJA1tCJEY+ovoP4KM5G7iQ71Ee/mfXDvSWzxXLZF3rhAzfu+SDZCT9OK/eCW+BlmIncTHeoj3pXUlXIyHVCFDDjPBlIHQRadWolzGY9yH/9A/RVmIncTHeoj3r1R08BiOQJF1A11B2Xb7S8lWLA86qtxY/9A/RVmIncTHeojXj5+xNJWVb3XgOr/xU5JBLQZp1ZZmcIPoP5yXsjdRIf6iHdhJiYe61iGgmGdz50QZGSBPOuQ3NBae7Tl9h+ov8JM5HaiQ33EOztRqVNhA1RcNbXsVgFjAaE/TqKM1scPoP7yE8n9RIf6iHebXoRj2+uKsBvvptsKtopsqKMRhZg70i+g/jIUyQ1Fh/qIdyf1aEPqOqRH2YYiRoEqwyCKSo+DUp2Pxo3tt+mbMBO5oehMH/GO6VBKVg3QEk/gMA2Up8CYmWoOPdmr1OnfTH8WH+4nOtNHvJt1msIewlQBY1bgmPdYSDNooYRaewo0XwU/8C7MxG4nOtNHvBv4sWpmi7lCt1rXOT3mKqhr2StuA2kpIY5Xj9R4F2ZidxOd6SPeNdwOin9CpzKl7/G9CWroGZADYc+dUV+5iXgZZmJ3Ex3qI94l9GRIHNgAAxfgytsi34xr6K3HZvOZRY6XYSZ2N9GhPuJd9SERtZOA9G7rpMYINmWCkqGSVMz4ynjByzATu5voUB/xLnbaZJUYTNBiZmC1dVLnuH4qxaRnbbJO8B9A/RVmYncTHeoj3pUfM7c2a15HM811Us9defAAtJ5pRutxvGrkwsswE7ub6FAf8XLLbekta1gXxbHKj0UxWCWFpImG5mqDf2C8fIaZ2N1Eh/qId2GmyXPSQOC8532sqyFYxwnrryrUNEYu+dHq5n+g/gozsduJDvURL2foZSvNDHSmsRe9JKiaw46BiKBZib+wEz/DTOx+okN9xLtxY9Qaz9YgjZaAi6xCxFYNUrmqVKbQ8i9q6i9DMbmh6FAf8QrqnsMYwwiI07ooxiFgFhBqC3M2KbPwqye9eBdmSm4oOtNHvGLakHLq64xOO3DKigzK2CCPjZN0beXVPTHehZmS+4nO9BHvmC5cZ+8N6ix5byOPUOOcEIw1YaHM8gOmP2sPtxOd6SNeToXEHloQwFAD8KIYFKNCb4tvbCGhvHJe4l2YKbmb6Ewf8XIyU4i4x4tlCeuSuJ+nxeaAKLNhHqvIfjZtLF6GmZK7iQ71EW/HQkoL3HbgdBUfMQWQjAEKY1+n9iIAX01mipdhpuRuokN9xLuWlxKwzRphKO/cBytYjgWEZiMjHCqvehPjZZgpuZvoUB/xrvxIi2NdNXTjdT7z2D0vaRXXi2WduUSp4dW8j3gZZkruJjrUR7xr5Frgxl1+NJqrppZUoVJWKGPGoWWUkH4B9VeYKbmb6FAf8c5NnG1U5QiUytgbuWwd0oRQpoYYpvU6fnFR/HJesruJDvUR73IfprFOXeezaVnlB3cwKQmKUYyF46z2aM3cP1B/hZmy24kO9RHvrJdYcxp5lR99W+R18KqpkwF17ZFbjh1fJfTiZZgpu5/oUB/xLvcxMYyRCCqPvRB0VdfryDbIjZBkUliH9w+g/jIUsxuKDvUR76adFtEwZ4DS1nHNPQhU5AE2TJFz1mD1EdR0F2bKbig600e8M8lDK30Ghlp7AA4lQp00IdM6ubHR+uXVPZHuwkzZ/URn+oh3r9Stocgqocfcy+US6W7kqmCl0Iyl4givhiPQXZgpu53oTB/ximm2KaHWtKOmY297oYXzqDBIM9qgRulVdwDdhZmyu4nO9BHvxveWhrNoByLOwLVmkM4VckcuNtOqSF69fNBlmCm7m+hQH/FuI1cZpUVEUOnrksghQ/1zZMexfqEwAr96o6bLMFN2N9GhPuKdmyjVKIUJWHbug4zBIhN0HJZ4UF1n9Q+g/gozFXcTHeoj3j3nDR4q3IBi0v82N9cR17ezDgydu+IPnvM+w0zF3USH+oh3M/RyGlJk3xPnHmITBSSXCCFbQpkx5/Jqgi9dhpmKu4kO9RHvhti0QjwnQ9weIjfDdVKv8qNa09IRU5ZXDQJ0GWYq7iY61Ee8uyhW7MXWRZG07vIjzt18O6Am7iPEounZ6ma6DDMVtxMd6iPePekFa1FxwrqPpR07TSAhImjqyjmwZvrFRfHLTyzuJzrUR7xL6E3lSlwgIBFwXp8qpgHYMk6lOduzTS90GWYqbig61Ee8bLqljjNMkGLrpObBoItqCGw4p6GlZ7sT+S7MVNxQdKaPePdMHUjM6oQuda9OpAkqiWDO3qNaTINeBT/4LsxU3E90po94l6SOlqkMhGhjTxujALUlBImlYBw80V51J/JdmKm4nehMH/HyPS9qsNCA7c/Th6wLIu0xerrQJqNayyuPnO/CTOJuojN9xLsgtS6mdSTQWXY9vZdj5Co7Vx11EJpUe8/0Z5hJ3E10qI9413CbLddmDapYX8VHF1DMDQaX2JquvzH6wUH9GWYSdxMd6iPe5T76CLW1CS3uNXOiClp7gTpRcX1btb1yE/kyzCTuJjrUR7zrecEq2veDh8mOndoqP1JI0GaMFKvlxfYPoP4KM4m7iQ71Ee8mM1nDMnD9GBbCeyVGBescQWPkEkqyPH9RfnyFmcTdRIf6iHcPejR11pkgoIV1UksAq5mgZx7Ks3fVV8uL+DLMJO4mOtRHvNtya7U3kQxsYwCPVkHnIrvlsefntRH7q/0BfBlmErcTHeoj3o3wHRxT4t27pdt6Wce1jaYwDVMJhEHSL570vvxEcT/RoT7i5aYXTBS7Qhy4NwhMgiqRQUTKukOiWnvV9cKXYSZxQ9GhPuJdmCktmGXX1CXu14+GIC3rKj+iMceMIb0KfqS7MJO6oehMH/EuSl1TLKV3mEEmsPQEFhbTSbT0VjjTfFV9pLswk7qf6Ewf8XKKTeSS1hGdy551yrGC8AJ7ztl1GCVJr7oT012YSd1OdKaPeHdLlJGYaYDlieuquFc25yTQUguMTFr5VUGd7sJM6m6iM33Euy7yZlgrGowROzAFA9nHdsoRTbPVzK96E9NlmEndTXSoj3jnJqacOYQ9Pa8uqOP6YqUTGIU+ak098askdboMM6m7iQ71Ee8qajLttlDOlvKqqLOBRRlQS40ljRpr/sEt8TPMpO4mOtRHvLwmcrEsEbBF2xb5gjp0hGKt41hE23jVRZ4uw0zqbqJDfcS78qNqimQThvypqeuGmgNgrtaLxdL7D+6Jn2EmdTfRoT7iXYNADbnQqjd09AKc04LaRoaQNdcUw/rH/wfGy2eYSd1NdKiPeGeRp6kULMKeO7YnM+23vdQghjpKyCJNf1FTf4SZJLid6FAf8c4ix1liLxNanwws1EAlByBKI6F1VP6B9fIVZpLgfqJDfcS7d2q2wqFWQEn83ww9nQmBa0tjxpJK/kVN/WEoSnBD0aE+4l1/YkpYrBEMtG0orhqkovbFeNQ5Kc/0LEudr8JMEtxQdKaPeHdP3Gb45Akla1tMyzqoKS6wu8xqNdVa4numP4sP9xOd6SPePejlaLGsc7rsHBPHRKAWdSE+yFId2serlVz5Kswkwe1EZ/qId31cVFqvKYFpDMCWETSbQMsVhccoTV555PkqzCTB3URn+oh3Dbc4pBRmaMIFeF0MQaht94XIcNZgzyYz5bswkwR3Ex3qI15CraWOGSDxKjk4iIC1BfViOpdMqnO8evnId2EmCe4mOtRHvBtiU/oqM2qD+afrloTXBTETtMmVtcde4is3Md+FmSS4m+hQH/GyN7Gk3kcATHmVH5oYZP3YQanwxDxyezZoPd+FmQTdTXSoj3j3Ri2irU8Ei4H29gABGSEAhW6bqFVgv0ro5bswk6C7iQ71ES/HjXFYB3KBGbADz0iwio49Um9ktBmx2i+g/nJe0N1Eh/qIdyd1CW1V0wp5zAU1hrEqD1NoFqSUWqw/m6GXL8NM6HaiQ33Eu4tiGKOFglDbXl408wTJ+8qYC/ccSHL8wTP1Z5gJ3U90qI94B3UbIdXcQf945Br+dHFViL3Xkaco0y+e9L4MRXRD0aE+4l0r14g4tVWoYc/Qs9j2w0cBbWGnmbD1+Or1o9yFmdANRWf6iHfri1btUVEm0CgMPFIDqbNAWtdHDbMWeXZPLHdhJnQ/0Zk+4t3qRG4YSSLkPRGSoyawXjtMrEPG6D3PHzD9WXu4nehMH/HunK5jJjYD1K6roB4VFIVhUJoxDMTZXz19lLswE7qb6Ewf8e45r02xMhRSnRk41AJVA8IIYzYLLVl6NZmpXIaZoruJDvUR714++pi1xQ4j5lV8iKxLYiwKLRrhzlSHXxTUn2Gm6G6iQ33Eu5YX6dFqbhCx1P9rednuC46BZWSZsbx6oy6XYabobqJDfcS7odTMZVHcd0NAWeVHmWBVBuTZhHtOUbr8AOqvMFN0N9GhPuJdF7nE0jRXyGmvI0dNIHXscWN5b7ePk59tDyiXYabobqJDfcS7x4+OGHtWiCnufeSSQGtDqIW5jzFjfTbvo1yGmaK7iQ71Ee/cRG45ptSASgu7QaBDtbLujcWkU5uS0g9e9D7DTNHtRIf6iHcnNacU2rR1Urc9GHL+SYAozGY9Lqq1Plv0Ui7DTNH9RIf6iHevHzFLaYm2PR73VowKEpDAMNUorRjXV2Gmchlmim4oOtRHvHv9aJJ0EgJyWDV1j7J7AxisxRJLxWzyKswkd2Gm6IaiM33EK6bjMLVVOQMRr4N6D/tYODfghEYTG/fwaoqN3IWZyP1EZ/qId+d04hBVGeLcA3yHJZBZFRbPc+bUUfjVK7XchZnI7URn+oiXfVzKxJmg5BnWOS0GtY8Ec5Ui0ZIG0VcT9OQuzETuJjrTR7x7+SjMTQpCYVtMY82gMa3DGrXnEkYu1t4z/RlmIncTHeoj3nWRxzkKtwqzxgm8SmjQIYtx6VFj5HVO/uCS+BlmIncTHeoj3rUHNKSU8oC4F2GsippBdM51XMcZR2PUZ0Ns5DLMRO4mOtRHvHv6WNAqlw6Bcga2FEFqKBB0Wm69rjsj/QDqrzATuZvoUB/x8p5YG/ceocba9qpbAykyIGTqNFsdZr84qb/CTORuokN9xCuoa0u16bBF8RzAqSto7QiWkRlxtN5ercSQyzATuZvoUB/xbta6ZEyqESZlBmZtsNcGQNN9VZQ4bLyKncplmIncTnSoj3gFNdGQTmlvud3Wi+7XvDQ65FC41j6lp1ddL3IZZmL3Ex3qI969U09GCuuiOHlE4G27VDOEqdW4tjipvmq6lcswE7uh6FAf8XIudexKq/wIeU+xoYxQA1VYZUmlWUPP7dXrh96FmdgNRWf6iHcvehsaDAhJKu+VXBNMpsA6rNks5DbkVepU78JM7H6iM33Eu4paojXGDIiYVkVdO+gcBKIScSDFoq+KD70LM7Hbic70Ee9qj4mdLDNEKaugRpsgmDPU1meRkUcMr4IfehdmYncTnekj3jEdeFBfOGMPe8/L3jAXqa0vOY1CI8Xyqo1LL8NM7G6iQ33EuzfqNJuWPdu0mQK3UhfPtayqOnLpYuvG+Auov8JM7G6iQ33Ey3Fj66jesVOZO6HHmkB76DBbTaGUmALhD6D+CjOxu4kO9RHvel6QqTYrUGTupw+lPZkpAjVugVXDkFcWuV6GmdjdRIf6iHdhptgHNq2r/GACJv0zaX0CJQ69K84UXjVy6WWYKbmb6FAf8a5BgJA7WwaSloFlW+Rt3Rsz5cRRam7zlUWul2Gm5G6iQ33EuwYBIoxiEWaWdVLPoWCtEoxVTreJvUT+xUXxK8yU3E50qI94NxhycdtRBtCIey51H1BDb2Cmo2CLpvYLqL/8xOR+okN9xLt3arPUKAhUrnVBnRfUUTOMOVH2vDGJP8h9fIaZkhuKDvUR78aNYatc1vWQRGSVHyWB7TVzXWyMmKjMVyZ5DHdhpuSGojN9xDvvBRPNKAUsxL2+qGYQqgjUpdGcw3J7NPHjb6Y/iw/3E53pI14x3dFaWUUGxF4QmEOEvaQLVhWiSiiN7dFU6r+Z/qw93E50po94x3QbxikQ1BbLqj1mB6mJYc5YYwwahj7quP2b6a8wU3I30Zk+4t3LB+noZXQY0tY5PTKC8WhQ9jIMTGwx/6D2+AwzJXcTHeoj3kE9K4aIAYLUvoqPKFAxJ2gWU27Ycq6/gPorzJTdTXSoj3jZmyijTtmRD5YF9TqkjeMEWf/qy7QW0R6Fmf6B+ivMlN1NdKiPeNfHtQ5jonVNHDhslR+9g46w+wOUO1aKcT56o/4H6q8wU3Y30aE+4l1Cz4hyX/VGnWEd1xobKO3t5CO1NjNzerW6+R+ov8JM2d1Eh/qId8bLxEJ71HobeyUGtVV+lHVcdymEOnNo9KiT6x+ov5yX7G6iQ33EO6hzNSyrks7Z4oLaKlQqe5qehNRKSFofrZn7B+qvMFN2O9GhPuJl18vsHLpAx93KleoqRHBdFCtnkjQ5lfYodvoP1F9+YnY/0aE+4h3UNtugpNsjH8ABC8jiHGJgzpKFx/zFSf1lKGY3FB3qI95NO+3DrIcI1CsCTy1guXYYGSeX9RfW+NWTHt6FmbIbis70Ee+eqZtG07BItrjXzCVc1ccCu9Y0I2pO4dWs9b+Z/iw+3E90po945ycG0So2QVNaxcdOnq5r4lhMD8ytJ43P/ES8CzMVtxOd6SPehZm4pzbF1i0xCPAodU8bG3s7Rg9SNao9aiP/m+mvMFNxN9GZPuJdxwtXCVQr5BgWybERSOwKwjVqqYkxvwqd4mWYqbib6FAf8W4s5Kghh5TWJXEk4DINbNQIVVLnnEXmszdqvAwzFXcTHeojXkHNqeecCy6U27olJpX1ad0XKRQqjVmpPpr38Q/UX2Gm4m6iQ33Eu+e8VWJMahMq7oSeDAHFiZCIUo3IbeKjLvJ/oP4KMxV3Ex3qI941JzbS3vaGuWplQd0GaCsBUui5l1Z1lB/cEz/DTMXdRIf6iHc1dZYQy4wgKdne81JW+RHWTwXzpJlSaeMX5ceX81LcTXSoj3j3ohe5lEAZJIsC44JaSAlKboU1RB32C6i/wkzF7USH+ohXUFshMhaBWOfuuVUG2ZNs2jSN1UIvr/aR/wP1l59Y3E90qI94N+009NgrDyjU607oIQjSgEgcdHbLw9IPoP4yFMUNRYf6iHdPerPNWMlgwT2Bxxwg1QhMdVXUO+aEry6K8S7MJG4oOtNHvIxSF8Tdv5UQGzCnuW6MEmCuYoTj7JPtVZgp3oWZxP1EZ/qId1OphwRsGCGWkoF1ZrAgCGnWdT8bw0J81cgV78JM4naiM33Eu47bniaHNCDX0FdBvQeNaRagFpXGHoTKr54+4l2YSdxNdKaPeDm+l8ueCwkjSgQOY10SbdUebaKuEtu4tVdd5PEyzCTuJjrUR7x7o+6JaZXNq/jQBCxxHdRxndbK0SoFSS3MH0D9FWYSdxMd6iPetbxUMgpzG+NtB6iHgsY6oVntyBya2auEXrwMM4m7iQ71Ee8s8lVA9+25iOK6JgYmkMoRpGEhMSR+FmaKl2EmcTfRoT7iHdSpJSu9gYx9T5x1lR8UEuAIUVI0y/Kq4TZehpnE3USH+oh3NfVIfQRbRXSytve8VKi1Veg9GEmsZumVmxgvw0zqbqJDfcS7yUxcKdtcFPMe4YvFwIQEgo6moSjN8Auov8JM6naiQ33Eu2fq1IrFyDBTbrvrpYPYnMCFJvfK3NIPLPLPMJO6n+hQH/FuOEJcHGtmWAX0Xt28jmvFEWGOiDnkXCf+wE/8DDOpG4oO9RHvEno2lGOqkArldT6HVX6Eun4qA2OumQPyq5Oa7sJM6oaiM33EK6ZDKJ1p6rodUgGuu5EcjSBhJ+3RaDwLM9FdmEndT3Smj3gX0MuTbbBANgvAc5XVkvr6NlSWEEao+OpBj+7CTOp2ojN9xLvaA80UdUKeabe8mK2C2gZ0y6sioVFme+WR012YSd1NdKaPeLfnpVk3ngyoaZ3TbW/kSpmgS+9ljoAxvLLI6TLMpO4mOtRHvByNgMq8t2EgN+BeOpjOAppD4tKwUftBQf0ZZlJ3Ex3qI95Z5DapdTYYYy8v4p5Amii0uASjYLW/es6juzCTBncTHeoj3p3UaWBQShBmsHVcpwE2WwUexiW0bKW9GgxJd2EmDe4mOtRHvBuNkEbPuQcYygi8e7gkjgox7IVcaHE82/NCd2EmDe4mOtRHvDupzUoctKAOO8yEuYJSHqCpR2XSUscPHvS+wkwa3E10qI9496JHtkpoFcgZ10nNlsBajqBhaA2t4+i/uCh+hJk0uJ3oUB/xro88GeXUDcIqQvYTiIINRUDRdWmcoZdnYSa6CzNpcD/RoT7i3Ts1Wuq6oG5hrpPa9u7EiBUIG2phKpZ+UVN/GIoa3FB0qI94V350LJ1DAO06gFUENI4CTSrNmKWl8qr84KswkwY3FJ3pI162J0qLNghqo31PjAhVOELvMkZvMhP+gOnP4sP9RGf6iHdvHyUJNSIIYRpwDAra0oR1fcwjtSL4C6Y/aw+3E53pI97VHnHUsK6DgBlpr5lre8Xttsy7NKtKNdX3TH+EmRTdTXSmj3gXOi0xzTAFovYCzCQgVRJMkZ6qdI351csH34WZFN1NdKiPePfyUYplyggiCYHrKj4EV2kdVmk9xJpJfrXjlu/CTIruJjrUR7zbyDW15pgJUhf502YL2vOCunaidVWscb6KnfJlmAndTXSoj3hXUusekVsYWu/rmrhqaDAeDcagaryI5vDqjZovw0zobqJDfcS7ITZTUxhSYNaxoE5lrEIkBqCOJJh1TPlFTf0VZkJ3Ex3qI96txLDKUhPDomeVH3MUqJHWlzKjoOGw8WqEL1+GmdDdRIf6iHeTmaikuP6IwLS7XlrnxbN0aC0i996b1P4DqL/CTOh2okN9xLsRvrnMWTGDxbaf9FqDKpagSZqFCqbSf/BM/RlmQvcTHeoj3pUfXEPujdYhTXs4wsJbW1PAPHPingvmX0D9ZSiiG4oO9RHvptgUDD1ogjJqXTXInqGnPQIFDiqmNp+tmUt3YabohqIzfcS7g1oRdcQBOaexmB4NDGeDuEgvqJhEXrUnprswU3Q/0Zk+4t2s03U+lzIVEpdVfOQU1zltHQKx8WDT9Gw4QroLM0W3E53pI949UheLmeYqO8q2E7sg1FkV5hyDQ7HxrqBOd2Gm6G6iM33Euy7ydRtsYUHcx47llTqh4ujQc+h5UA6h/KCe/gwzRXcTHeoj3h3UrZTRxECZd9Y0r0siyoDJfU5qhHP84KD+DDNFdxMd6iPeDVrPiqNMhsGyG25rBG2FoKFNi5XmrK/CTOkyzBTdTXSoj3j39NFqnZjWj6HvRRghBxBrCqVt2mOoGF9tbk6XYabobqJDfcQrqAtXTILx/3IftmeuU+tQRK3NGZjzq4ReugwzRXcTHeoj3nW9hIhhJIWwc3lsw0BEGliJwq03Hmn8AOpP58XdRIf6iHdt5IXWWYwVQtkbuUgYhBfUaIXaKNazvkropcswE7md6FAf8c56mQVbjw2oR925j7DKjz6hzsGL52jErxJ66TLMRO4nOtRHvDupgxCbRMglrItipgY1WYHBkWa0KOUn79RfhiK5oehQH/Hu9SNyZcwIhHva6Qi7lUsGhNyCaO2x2qvyI9+FmcgNRWf6iHfeSxgjlpHB8l4gQBVBkBH6LJq1Bm3xlfeS78JM5H6iM33EO6b7TCnJghjrKj4md9DYEFJbFYnh0F5eTaXOd2EmcjvRmT7i3bSxim2MIRBStf1ITSCWxzqn0UiyrQrk1S0x34WZyN1EZ/qIdzOpa2tiMUPBbZGnPmFxXaCUVmfn1sKzNq58GWYidxMd6iNehplSjdQqNCoJOHYCnWFArlVnISHGV8ZLvgwzkbuJDvUR78JMvOPTymDSK3DGCSLrW8ESMZhy66+e8/JlmIncTXSoj3g3Qy/MPqwHaEP3UOq6TupSFaQVzpOkJ3s1Qy9fhpnY3USH+oh3J7VmK4UZRgwEPOPeyBUHLCmsW2KROX9RU3+FmdjdRIf6iHcXxWkj7m1FxlOBzQgMCWFQ3yPYp835i5P6y3lhdxMd6iNeuokpaB17FFPKwJLKKj9KgZkGh5TyIHmVpc6XYSZ2O9GhPuJdTW0tto4BcOzlRa0g1GwMyQzDYLFsv7gofvmJ7H6iQ33Euxl6IdXWd5Z6r7rlYRFqqxMmR0JucZj8oqb+MhTZDUWH+oiXF8U4cmwElQvvMJOC6FCgHuZIuiru+cpQLHdhJnZD0Zk+4l3qVHsbUQXEtADn3kH6+mLUQp+rJKn0ynspd2Emdj/RmT7i3TVx1LyO47qK6RSBazeQEhfTbQYNNGXGV28f5S7MxG4nOtNHvNxe1FuIoUOIeypkjATKc0COq9LOUkocrwJ65S7MxO4mOtNHvKs9OGrSEiFJXee0lApSdUKymnsOlTW390x/hpmSu4kO9RHvRiPMXEemnfsoAkwYQTEwxIKh9sSS9QeXxM8wU3I30aE+4t0Mvdqx8+xQwn7Ow5BBzTrMwXXUxDqezYUsl2Gm5G6iQ33Ey5UY1kqIBXrbw073TEjJi+xKk+ecnWm+GkpdLsNMyd1Eh/qId1lqi1j37RCJ9kYuFNC5t4LK7LUNSkyvLPJyGWZK7iY61Ee8WwhqWeqOMEVOCtzLXBfFvt9CkBqqrKr6FxfFL+cluZvoUB/xzk2sM8c4GMKUDFwSgvQSYawiZMxKY+AvauqvMFNyO9GhPuJlTR33duYCrNxhLyyCdXbz+jYVDaMz8w+eqT/DTMn9RIf6iHd+omjkmipQxrabbiNUmxlyTLqQrpriq4ReuQwzJTcUHeoj3s3Q63OMFhTM6oJaaZvkoQGuA7Kgah32aoSv3IWZkhuKzvQRL1e9pMFze4lUVgnSc4aaMULJmqUbkvRX08bkLsyU3U90po945yeOZExVIFhKwHMYGNsAqdy1E0op6T3TX7VHdjvRmT7i3TmdU40hpL0EFNc5PdM6pzVCzhbDnEXj+ME5/RVmyu4mOtNHvDunlRKPjtD2aEjmNqEqK0gQqcG6xPBqeZFchpmyu4kO9RGvoK41kDUpMMsejTA0g6Aa9D5EtJTZzX4A9VeYKbub6FAf8dJ46SlVGdBtGy+cGNRyh462bokkteIPqo/PMFN2N9GhPuLdSU0mOrlBivua2Lqua2KO0BbMtE7vwf1V7kMuw0zZ3USH+oh3YSYOo/xZcJtwryMfBEZ7jVGvvQfCuo7tH0D9FWbK7iY61Ee8nMyUQq0qUHSvmetYQaUxrHsitbHqbSw/MF4+w0zZ3USH+oh37YmSqk4aIONPlnrdEevejmFplFFDFx6/uCh+hZmy24kO9RHvFgg0sVpjBrI6YFXTDWppBJmF8jQcFH9Rfnz5icX9RIf6iHdZamZsFAjCXsbFZRXWtaYOaUaN0quEZ1lquQwzFTcUHeoj3p3UadXUObV1PZzremh9r+QaAzrP2YuEmZ413epdmKm4oehMH/HOUCw8uLYCoZR1UMscoHVWwJk7LboTI71n+rP4cD/RmT7i3YNeLb3NgP/3Si0lgYa4apHCWSg1HmO+Z/qz9nA70Zk+4hXTIfdOU8O6IOo+p/MEa3FV1bOoUqtZ4g/O6a8wU3E30Zk+4h3TVmbhNAGp5AV2KKCTFRBtTJolFX01FVIvw0zF3USH+oh3qdORQ6ilwB5qCpw0go4/c9dtfcM1jvSqjUsvw0zF3USH+ohXUCdN1scqPGrUDkxhrlviOql5kFrJVSX84OXjM8xU3E10qI9490bdRre6CmnKrQBbTFCLRZBmWk2U03gVZtLLMFNxN9GhPuJd+RFw3QQ7gXEt23gZ+7V61SBqITcuYbZXFrlehpnE3USH+oiXXeTF6r4o9l5X0ZFlQd1H3V3kLSZF7OMX5ceX8yLuJjrUR7xzE7VzVkygf6BOrYPIMCBmqloTjvLKItfLMJO4nehQH/Gu6wXrmJR2F1deF0Vdt0Wx0mHuDS88hqb5qj9RL8NM4n6iQ33Eu/LDSLqGDClEXCe1BdjzEIBx1qhltl5ftXLpZZhJ3FB0qI94l6WOwgNLWeVHjHshaAcbOQOHVrJpGCqP5lJTuAsziRuKzvQR75pesHDI1fZghAFcawNLnAGTxjrzzPHVqpe/mf4sPtxPdKaPeBlmyskoCTSuq6IuNaxzmhpUldEFQ5ZXxcffTH/WHm4nOtNHvBt1Sp2Ved0SMdte9PKnOTFAamQdU9IRH90S/2b6K8wk7iY600e8q6cztzmiAfWxrobWBCozg4ZKWENOpTxyE/9m+jPMJO4mOtRHvE1SKyGPvd2lroJ6r7flOqHNlqjMqZQfuYn/QP0VZlJ3Ex3qI94tBI3FJMUKUaTAujA2EEkBQitiqigRH7mJ/0D9FWZSdxMd6iNeQY1TMPZ1NFPq+/2jDqgxC4wZU2qjDx0/ePr4DDOpu4kO9RHvGgSwpyk5Qeg1A49mUHubkCgmrT2rzkdZ6n+g/gozqbuJDvUR73IfKDNQyNBGqXvPC4NEDRA51yG9haK/gPrLeVF3Ex3qI94NhlTjkYKBZGTgKHPV1H8Gj+mcRQoP+8GL3meYSd1OdKiPeLdmLs1BeyOX7N22XBfPVlZhPbRxnI1764/6yP+B+stPVPcTHeoj3r1Tt3UjtBEgpbrLj7mgRq1Q5qiRlHYQ9QdQfxmK6oaiQ33Ey4WgJQ8VWpUHr5N6ygClliHkZplHKPZq2DrhXZhJ3VB0po94Z5JX5YamEGflnadGqFoCrD90GJxpJv4B05/Fh/uJzvQR7/rIS4lGqUPLuIsPbqAjK9iYdQRKhvmVSY43YSb+87fvTDvT/++a6cIphzEKyJ8CpIQCJr1BiMY0ZyCxH5zT/zvMtJh2N9GZPuLlc16LaViHnhqu2sP2LvKxF3T1FguX3OjVGzVehZkW1O4mOtRHvOwi7xzWRRByjLb3NgeQvDc450W0JCN+tRLjH6j/d5hpQe1uokN9xDuoidYlEQO0GOdCuXewuO+LPcyGTUzbo8XN/0D9v8NMC2p3Ex3qI94l9JL1rBFBY17lh1ldUA+GGecoUQrGdYq+h/p/h5kW1O4mOtRHvEvolWShJIWc93K5nNOCunUYQqsCkakcXyX08CrMtKB2N9GhPuLdgx63WFNJQLYf9FgKSOgKPffSR57Y06vcB16FmRbU7iY61Ee8G2KzZ/Rq7lBt5z7ibFBnStCk9dYwiqZf1NT/O8y0oHY70aE+4uVGrjGD8p8EtQDXXVOHUiDQWFW16NT6at4HXoWZFtTuJzrUR7zLUgc11haB4u56yb1CTYkhzNJSr9NYfnFR/DIU0Q1Fh/qIdzW1MI6aVyUdMwOvggOM8wCxxvupj+nV+iKKN2GmxbQbis70Ee9e9GRBw6lCLHNP/EAE7doA2cKIPDjX+p7pr+ID3U90po94Z5K3rLgqEBBqi+lR56qoddXWeX00yX2EVyZ5vAszoduJzvQR7zpuW81t5Aqtxwyc4lz3xUBAMoZZHznKo5VcfzP9FWZCdxOd6SPeBam1YdE2gWyP72Xb08b+bOSqkVOeqs+G2MTLMBO6m+hQH/Hu5aPlitEY6t4wxxHL+rRqkWjrhz8xm4VfQP0VZkJ3Ex3qI95V1FxaTmlAqDEBayaQ2DJIr12Mu1GMP4D6K8yE7iY61Ee8NF7yuin2CrOWvbyoxsVzUiihTZU5IvIvoP4KM6G7iQ71Ee+aXnrruacKpHO7iRxhfZjQF061Wp6jvgozxcswE7qb6FAf8RLqjjP2BD1bBrZSoY7UQRmbCc5S2y+g/nJeoruJDvURL4fYsIlIh0K418zRuigWFsCiJSWlMfKr3Ee8DDNFtxMd6iPeLXqRotYMoXQ24EZ7QnXf7mKYqLMQy6ue23gZZoruJzrUR7wrP3IqLZQBZbYKHKZBlcJ7e5FGxKbz2cCPeBlmim4oOtRHvJyOoAN1Hc0SRwHuaYK03IHmaNs9DzO9qqnpLswU3VB0po94x3Tp1HAEQLEGTGEH9ML6ZMlqHZTx2bQxugszRfcTnekjXo6F1GSGCKkvsLnWCpZl7rljUnJcf/b5ajIT3YWZotuJzvQR75yXEQdmQaiZd+0hETTtlB5jzuvUbkt5z/RXmCm6m+hMH/Eu95FLH53bnte7exN3F7lSAqnacuA4en41xIYuw0zR3USH+oh3DbdVU+5DQVV3dwBlkMK2u8iNY0Ce+IPi4zPMFN1NdKiPePlGLc1Q9sZEXRV1IVmHdByQgioViw/n99JlmIncTXSoj3i3ENR4Rp4EKWlaJ/Vc10QLDUZVVBPF/mw0Al2GmcjdRIf6iHcNAsSl1b5uh73rOqmxgI1YQHCkwakJ0i/Kj68wE7mb6FAf8a78IEZMpmC15AX1ui1qGx0mqwbtnKrRD6D+cl7I3USH+oh3r9RpoAYuMJMO4FkMTBfeZV0UMdBMKK+6XugyzERuJzrUR7yDuq8zueYEQ/OuqXWHmbCC6gyF0pgTX837oMswE7mf6FAf8W4utcaEO8Kk8mfcWDWQbgWKiiGXXnP4xevHl6FIbig61Ee8gtrmsDlThBF33CMPAsPC0DXPynvuB72Cmu/CTOSGojN9xEum62i5rnsiLZxXISJgqSKkUbBVwhjyqwm+fBdmIvcTnekjXjLNtdXAkGU3coWewcwGjBmVpCOm8Kqi5rswE7md6Ewf8Y7pdQkL+xVvcpt7vUsAMVKIGEYag4niq1GnfBdmYncTnekj3l0SY0mx696BsfdwhVVUSxGEInvxSxEr9GoqJF+GmdjdRIf6iHcHdZyt51yBShfgiXMVHzVB63t5UeCItf8A6q8wE7ub6FAf8S6hl6dFEobGcZ3UgxpYaAK5W65pVmrjVeyUL8NM7G6iQ33Eu0HrZrnNdUPESmXP+9ijPnSAhFQnzUmp/eCa+BlmYncTHeoj3uU+kvV1IAsksb09wBBs4Fh4h2IWTUd5lfvgyzATu5voUB/xLqEno7Cs8sNy2aMR0gTtpqAhUaNVbI/0aogNX4aZ2N1Eh/qIdyc1B+w9ZIiZIyy8d3vi7iUPef0akOnZEBu+DDOx24kO9RHvRvjuYXnREuQmHTjPvY98L3Heb9RJuon+4vXjy09k9xMd6iPelR/DslRBEN5zqUfZ005XIaKt6fouVLJfnNRfhiK7oehQH/Fu1Utlnr1mKF0zMO7VzX2RHYKEWKdg4ldPeukuzJTcUHSmj3hXUuchhVuGZGkd1KUpmMmAqmPo7KMOfBVmSndhpuR+ojN9xLuW2zwRdSrUsfcH9FhAM07gFvrIffE+XhUf6S7MlNxOdKaPeDeUenEbayIYsoPUrAUqd16fiEeMKQZ8FfxId2Gm5G6iM33Ey3kfqEWUIdc96bRFgmqRIaQ5GuYxi75anZguw0zJ3USH+oh3xYfGkjMnKIMMWFlB0iTIbcxMUhOGHxTUn2Gm5G6iQ33EuzdqKxJpjznd3S5c+qqt02Icq9WY8wzWfgH1V5gpuZvoUB/x7jnPRp99GBRLG2reFvlMMI22q5iSPNvIlS7DTMndRIf6iHf3RBsc20ToRWTHThk0YgAyjaras4UfvFF/hpmSu4kO9RHvRvhWjdJTA8x9AAuvi2KgDLY0VZuh2qtOrnQZZkruJjrUR7yCmqwaW1bordcF9apBapQI1OuqQmLgpr84qb/CTNntRIf6iHflR5tVSREorMqDk0YQzAOsccEcdcZfWOSfYabsfqJDfcS77UW1TirUgbHsGXqpgtbIUEvVnCXPKK8aBNJlmCm7oehQH/Fu1YuFQpIMsu7XDy4EJuveKGrrAI+xZHy16iXfhZmyG4rO9BHv5kLGJHFhDdo5LKZNQazPdW2sQzW29f+re2K+CzNl9xOd6SPeDUfQSip9wCh5VSBzMV1DKEDDLFOPg/VV8CPfhZmy24nO9BHvnJdQbaY8ISIpcK6roF4kQbdmq6LW9q7lJd+FmbK7ic70Ee8uiRMl9Li7AeJecVsaWAsTNFNJjWecNb9n+jPMlN1NdKiPeBdmYhnWUSCFPUKv9AzSsMM6pWtFtd7tB5fEzzBTdjfRoT7i3csH93VNnAYmbVXUhhMkSV0VNdeQarKur8JM+TLMlN1NdKiPeDeZqWi0GhVyVVxQG4MsoKGHZDVnofhsMlO+DDMVdxMd6iPevee1ZInW+Tz6QplHlFVT1wSzpTJjzr3JL07qrzBTcTfRoT7iXfmRS6nbc8ltb7ndo9YrZQKaYkVDHjW92p2YL8NMxd1Eh/qId/M+ugaydUeMhmmvmesgZVaYNSWNXGNMr3If+TLMVNxOdKiPeDfCt6XWaomQsa+LYkx7iE3MEEpt0SiM3n/wTP0ZZiruJzrUR7yrqSvXsucxoezhCPuOqGmd1IhzFEQJ67b4A6i/DMXihqJDfcQ7Q3HEjlE7KO3pCHt/c80FoevEQCU2iq9M8nIXZipuKDrTR7ysPkbQSgkKtj1trFXQXhJ0DLhnnaYcXk3wLXdhpuJ+ojN9xLv1RcKDei+rmN6v1LElkBrrOrF7mWN9jfjq7aPchZmK24nO9BHvWl5W4aFRBoxeDbjVCiIUIaU68kBqOb/qDih3YabibqIzfcS70KmUhnu7baFVVPNIYdXT65wW6mOwRpZs75n+DDOJu4kO9RHvusgxpDYYQXIMe7w6gUUk0BbXCd66hfxqLGS5DDOJu4kO9RGvoMZZSmozQ237pLZ9SPeRoFWW1nNtebx6oy6XYSZxN9GhPuLduDEMLe97oe5eW1YLIG02QOU+q6a9F/QHUH+FmcTdRIf6iJfNiVYw9wAaUIBDM5CKBi0yTRslKP2ipv4KM4m7iQ71Ee8e9DLNMXsHXWyvk1omSBwRMJIEamG08Auov5wXcTfRoT7infNinKVagtF4AGddV8a5vqiJxdgLWflFTf0VZhK3Ex3qI94l9FhCDz3tYevrpM5NQFPNsHgei/XWdLyajVAuw0zifqJDfcS7d2rKLeLiGVtUYOkGqqXA6GH9GjHNZwtBy2WYSdxQdKiPeNdJXhrngAmUh/3Xn1h5VSOcO+cSes/P1hfJXZhJ3FB0po94F9BrFnrjhXMw3U0vE1QSQ5HaB9aWOfyA6a/iQ91PdKaPeHlNHHOvR4SZ/ySpi0BtthCf1JJhHINeBfTkLsykbic600e8vCVODkgCMWIH1lj26N4BTdNYf11DLL9aySV3YSZ1N9GZPuJdQG/vUbGSodCqODgTgVhdPxXhFrTHkZ7tIpfLMJO6m+hQH/Fud+LsNrIIIO2rYQkDTOcAklm6SIm5v+p4kcswk7qb6FAf8a6iDqNISwSVU9tQKwgVhDkyc42dpr3ayCWXYSZ1N9GhPuLdDL0yTfJCWf9sueWm66TmBK1PxKGT7dlgSLkMM6m7iQ71Ee/e8yIa9jpgaFpQl5xBdl9XXP/qx9lD7OUHbx+fYSZ1N9GhPuLd44dZwVkE1Pb6gB35EO0Vep2xRBwD9VWYSS7DTOpuokN9xMsRvoUazwal5FVT97jKj04des7YGy6w46vBkHIZZlK3Ex3qI97lPmqYVseAyWN3vdCEqnWRLTlyKpHysxG+chdmwuB+okN9xLt36jQHs81VfvR1Ug82UBwCPYUkiUcc8RdQfxiKGNxQdKiPeNcgwBgprpNaZpVtjQeQmicgcRFpiVt4NfFDr8JMGNxQdKaPeNdI3qOQkUKKaXsvjGDTCmjvxWZZV8b46plar8JMGNxPdKaPeOcn5mE45jbJ9+LmiBmsaoYWxXT2bhxe9bzoVZgJg9uJzvQR726JCTvhIrnlPXJsWoNKROuwpsidOjO/2l6kV2EmDO4mOtNHvAzotRFDEYi9LqYHVahxFSBBWLd7Hpl/cE5/hZkwuJvoUB/xrqCWSBP3vN6ecV8SFSpngqFtxk5UlF69UetdmAmDu4kO9RHv5n0EbtZjhakL5Z1B3WsT6c9DCOWOYeYfVB9fYSYM7iY61Ee8g5pk4CgZItW2ronGUDsyRMVZOgmV+mrPi96FmTC4m+hQH/EKasq5hhIzUNodiqP/ea3mP+PGCEtuQX/wnvcVZkJ0N9GhPuLdYMgWLCExpEYZuNYAmmWd1LHGaKSRyw+Ml68wE6K7iQ71Ee8GQ2btSXBAnmXV1Nsd1zwD7Aby0TjkRr+oqT/CTIhuJzrUR7wrP0ZMlFDBpqyTuqcEIl2AsgnWjBzlFyf1l5+I7ic61Ee8i51ampF6hZyYgUszqCMjxDF1jrCuifNVf6JehpnQDUWH+oh3J/WcGMcqojtvQ9GsgOxWAa1ddITcuT2ajsDhLsyEbig600e8PKjJuOqEiNmAcy6gYSSYKVMxqTjGo6aXv5n+LD7cT3Smj3jF9MicyySEgf9NZhqgwhWqLUGMuEt6z/Rn7eF2ojN9xLunj05RckIwTOucxirrnO4BOk4kaqVVeTS/92+mv8JM6G6iM33Ey9BpWHfB9qeKJtgTPkB6ixCIK6bAFF9NOv2b6c8wE7qb6FAf8Q5qpdHMGpAuslmqgbasYCUizlVgp/hoNMI/UH+FmaK7iQ71ES9HI2DNfUYoOPckaqxguSq0GFJfn7Lho9zHP1B/hZmiu4kO9RHvnvM61j+XQ1r/zAMXC6C7rWvUUsi0auVfQP0VZoruJjrUR7w8qVtOaS8v2oU1t1VTaw0D5qDc1dTw1e7Ef6D+CjNFdxMd6iPehZkqSZMWoA1dJ3UKsmrqsS6Ksceurc2gjyzyf6D+cl6iu4kO9RGvoE6mVNZ/eyNXBa44oOahEGS0WkNuaI8GQ/4D9VeYKbqd6FAf8W7eh60SwxAh836mbuuL5RyBskzVEcKcv6ipv/zE6H6iQ33Eu64X5WC5Fugy9nCEuHvIcwXBvGjaTLcfeOSfYabohqJDfcQ7qFtvSWQVHbZbuXpFkNJkkd1wTOloz2pqvAszRTcUnekj3o3QC7lTorb3287d9GJQuVXAXqjwnvgxXlUfeBdmiu4nOtNHvHv7SM2ShAY9D1kVNRbQInGVITQ7JsojPkpS/830V+1Bbic600e888jrqKvimJBrGsAkDEKVQWcyoVRHnK/CTHgXZiJ3E53pI94953U1LL1BTjEBW9xB6tQBh1TUVjSMHzD9GWYidxMd6iPeFR+9hDzTOqhZ9hCbKCCcEtQQ9+qAXgM+msz0D9RfYSZyN9GhPuIV1EW6pVEL1NbDnt9LUPeZnVIcTLqn+/7glvgZZiJ3Ex3qI971BzTmTGigo/zp48Ldx1VW+VFDwW2UI/0A6q8wE7mb6FAf8W4wZIt9lLCH5pW956XzOrN1wmgDaa5PlX7w9vEZZiJ3Ex3qI951JyLX2oJBLXGvxMBViEhsEFFRWqAR8is3ES/DTORuokN9xEvnBdvocR3N0tZFcT9Q15gHSE+9xyLc8RevH19hJnI70aE+4t1shNlqiwvlNuKCWndNbbVCDpNFtHO2V61ceBlmIvcTHeojXib0qKwbYYecJ6+aerZVfuDuJtcysI8x+VXTLV6GmdgNRYf6iHflB/P/Z+9cciTNcWa7IgISHyK5HD33v4Qr5X8FdE0cmnwxYnXD4WE5yooDFiUzkZ1J+GQ+FnDaeNfREqw8LLswav4KanwLM3EYisH0FZ+YtrMIo8k42WkFFmxgaAOYZy2esHH/KqCHb2EmDj8xmL7i41KMNjNPg9ymntBp2XXaK/BmPBnTXPmr14n4FmbisBOD6Su+nRJTsa68AEn6rtM6ofbsMMcYteGYTb46JeJbmInDTQymr/j4ilyyMmbIwrtOl6XQ1AQKnjsPrannjwat/y/TP8NMHG5iQH3Fx9xHYZW8gPy8IqeVoBEzlFK4Txud8A+aj59hJg43MaC+4tuSW5qmyA3mQZm9T/Ce625B0mq7m7Y1PloI+h+of4WZONzEgPqKb1nqbJprRUD2tKFGhCo9wdDV5v7JsH2V0MPHMBOHmxhQX/GtUg+dNSsBoU3gWQrUXbyh4xZLNf5sI9d/oP4VZuJwEwPqK7711KWNXlcHs7qhxl2u3XAC6ezJqelIf3FQ/OW8SLiJAfUV37LUWKaY2YZ67vaj6IBW2oLUrFBJxNb+AupfYSYJOzGgvuJbpa7d5ay1NZ+7Uida0HQfGa13G2NTrfYXPfUvP1HCTwyor/h2UJznprpX0LLO1I9aoZ45kTktdKSxymfvE/ExzCRhKAbUV3wzyYsytaqwZjqPboeDK6Z9Wlw6bTD1z2bo0VuYScJQDKav+Hb5kZNVrAJe2E5Ab4K1jjBL6ZjOoy7+6vKD3sJMEn5iMH3Ft9CpGSZZA0xr+v/byBUr2D4xZvLOVL7yE+ktzCRhJwbTV3zcXoRqTQ0QnYHnCX6gEaATc+XC+xj5PdO/wkwSbmIwfcW36zwXK5POs3EXYJIElivv9joToUsX/Wo0Aj2GmSTcxID6im+TmcxSS6lvntF3Qz0V6kCEVnCWVRDb/Go0Aj2GmSTcxID6im+nxKTUNji755hylhdVaO4Z0sxLfZjj/Oo6jx7DTCXcxID6im/XeZN4pbkrdaoFuFKHdsxyweGtVSfXv6jUv8JMJdzEgPqKb49ecGlew2CgbKhxCdS1Mlj35GjO2b969EKPYaYSbmJAfcU3qGmsqqtBrbyhzonBTNPGm4v7nKr01RAbegwzlXATA+orvo0ba9ZkaoHlepYXrQV1rgQ0R8ZTrFW/Go1Aj2GmEnZiQH3FJ6iTD+XZGqzM5ymXFahKu1LTMCw2Rctf9NS//MQSfmJAfcW32w+dhNYcUjoz9KT8/zVzybXsAr5ba/2L9uOXoVjCUAyor/hmkudGNVcBnojnnnru9kMSrGmV1nlHLl9d6fFbmKmEoRhMX/FtLPVwPDYLrMb/tmIoOOGEsdZCz5SGze+Z/tl8hJ8YTF/x7e6jV/y3CoNx/AudGlgzhNzLGKOnkj57R85vYaYSdmIwfcW3U2LuaaU2Ya5mu6GW3VDvZhr6bq13p60pyVdXH/wWZtJwE4PpKz4xTW03GHkZZGsZeLW1e4/ZTu7D56w8u/5B7/EzzKThJgbUV3xrqJdIkpzA2xmNcMZCWkl999drtNI30+UPCvXPMJOGmxhQX/EtoYe9j0UMCYfv7sP6LtKcwDrpTL2jjK9ekfNjmEnDTQyor/g2GDJ36iMpIM91BkNmcKUBNPqcbRWv/S/aj19hJg03MaC+4tujF529USLQyuPkPuTsLaow+nLLNnStP7j7+Blm0nATA+orvs372PT20Qncd2PNKyWoJWXIWc86o6Y9f/WKnB/DTBpuYkB9xbf2g1KSuXm2Qmd5kfmGmjKcHXNOYsvXV8/I+THMpGEnBtRXfLv9sMWzUIE1RYBrUzAhgrokt6F5//+rMBM/hpk0/MSA+oqPWepq0pcC93pyH5vsOuZ5yrWoTM+cZvkDqH8ZihqGYkB9xbeeevZivM+IlW3tnloytJEVyFVF96eXr24/5C3MZGEoBtNXfDPJ9ZTqVGH9K9RjN9d1KsJaNclQKdS/6j7kLcxk4ScG01d8C512b0y8fw2Ddp3m47pkMsi4RsWRV57te6Z/9R4WdmIwfcW3Z+S+i7RKAzPZXXUbJ/OhGWTMMpB6Y/tq2pi8hZks3MRg+opvk5lYcdJuO5qOAVylQ9UuMCvmxE4921fGizyGmSzcxID6im8Jvdy1N12QLE84W5KhGiJYy95pWpH6B4fEn2EmCzcxoL7i2yvyzO7EA8xbBe7/ckyVANdaExNR+iz3IY9hJgs3MaC+4lvuA7Gj4ITS8bQf+4TY6u6w/21urvuvXvAri1wew0wWbmJAfcW32Glv9m8Pl7LsSt2ogY+B51F5aQVtUPlqMpM8hpks3MSA+opPUK+ea0vFweiEmTrub8POQtBB3vPA1v/ioPjTeQk3MaC+4hvUYw1KXADH2Z3Yj/NSjGGYD15zqvW/qNS/wkwedmJAfcW32w9Mspk2YCr/nnLRbj9qA2y1m7Y02vyDa+qfYSYPPzGgvuKjRz5dG26KWc/tx/7mVh0mle7eB9NnCT15DDN5GIoB9RXfYqdJC46luz4bAitn8OxnmG8TlMybva9WvZS3MJOHoRhMX/Etdao8UajBmGsBJ0UwaRn2IbGqNxNJXxXq8hZm8vATg+krPjFto9gkNbAx2+6oxxngaw36PGvKiRKurybolbcwk4edGExf8S3MtDtm4r6bDbN0AnodmqYJWBNnnHlq++odV3kLM3m4icH0Fd/CTGliltqg5vOMi/oEy6mCNi1slIjKV25ieQwzebiJAfUV39xEzoKp84b67JoreUEbJcEcQrPOMZH+oPn4GWbycBMD6iu+nRLT5HTeA0jxvCs1OVRc6aRQa5+SxtSv7qjLY5jJw00MqK/49jaxsnSeCqvPCZzMoTWq0EpL1rWNZF+NGytvYSZM4SYG1Fd8u6MutWutGXKtFfbR0MELKZT9Y69CKC5/APWPMBOmcBMD6iu+XeiRCPtskHjsg2KpC4x4d9fqaAulZvoq91Hewkz7lxZQB9T/X3x7IEBWlfQ8eHEGFkSoYxXAPrkJ10L2F7cfP8JMmMJODKiv+Jb7wJlHWQ7ST+6DEoLXJaCzYFo1Ff4L6+VXmAlT+IkB9RXfYqcp86AxdxO9z4i8xj4opjJAW5PcPa85vhq2Xt7CTJjCUAyor/g4wpfbeU0OOc96xo018IYVSDIn18F5fRVm0qcwE6YwFIPpK75dfuRcJlIBHdOAzStYdQFPBWVNk/nZ80R9CjNhCj8xmL7i247bnHHUZpvkTMCFC7SxT41as+7eY1b7C6Z/9h5hJwbTV3xiWnyx97Wr81kux9V2ia7KQLmp5pVR/A+Y/hFmwhRuYjB9xbc76nYme9gZxTQYeEqFZmsA+iIpuTKtr4wXfQszYQ43MaC+4luhxsxcRwZbgnD+Uw+Gk6AMrIWwtTS+yn3oW5gJc7iJAfUV31ZiJOmNtO5242xv5iLQlBPQUsomInN8NZlJ38JMmMNNDKiv+PY+QEZlaZvnfBaC9rM7UXfhnia5Cbpg/cp40ccwUw43MaC+4uPuRBE6e7jSqg7sDcE178PicsexC3WtX63E0McwUw43MaC+4lvuA1WF0SCd+TXMeUCdwtA8pVnIiT+bdqqPYaYcbmJAfcW3Vy9SXEpvoH3xeXKr4GkfFAfpZJsplb9wE3+GmXLYiQH1FR93Jw7Bdobm5b6AZ+ngzvu0KFPGcLY2v4qd6mOYKYefGFBf8S3MhGMkWwK97/rMUjfPaZ8bvZfu2VxI/8B7+RlmymEoBtRXfIO6JqdRF4yzv3kfFHel1lmhqZPNmVE+i53aW5gph6EYTF/x7XniyMl9jY2zngm+7cxJKLI/qnbrVgfn75n+1Xxg+InB9BUfm4+lCznBbOVcVecG1saALqML9+T1s7sPewszYdiJwfQV306J9YSlez1PEnexHm2ADUWQkvcR0VPX+tWkdXsLM2G4icH0Fd8eB1gZcobYdFU+y4satDkWUB5rcz2T6Fc3H/YYZsJwEwPqK77dUZecpc0MU8a5+VAFS7NAykOtiDnzVzcf9hhmwnATA+orvj24PdvkcHcfkvs4T14UmomBrNwa7z5kpK/eJtpjmAnDTQyor/g2bsxpLBsGLutMZmKCJqtCT70pTc27F/kDqH+FmTDcxID6im97XpakWYlh9laAC8nGWwgUMWsp0sn/olL/CjNhuIkB9RXfRvhKknw2cpVOu/1oZ4hNbhUaJaxpeanpq1cv9hhmwnATA+orvt1SU93c1nJ2NZ+NXHyG2Oiu1GlI80TF5S8Oir/CTBh2YkB9xTeo88A8eUGex048a4xMpgKailidkwf9AdS//EQKPzGgvuLbPfWsWck7UJFzT50SGPYEuQ33gjOz/8VB8ZehSGEoBtRXfJv4cfqPWc+DxJqBZyKoyQ1SGtxPyontq57a38JMFIZiMH3FJ6a9Fx2l667R5yXXagrel5z0B2fROdL66iWXv4WZKPzEYPqKbx31kpa8LuAq6YyFnGBFCBAxmaVpWb5qPvwtzERhJwbTV3wLnVJpK40Brqmc3sPASRe0XcCFJs+B7Xumf4WZKNzEYPqKbw9uFakqC0htYzONvJkeBpJyx8o68LObD38MM1G4iQH1Fd/cxE2wCHUoKhO47Q8fRrCqnyW3yffHH0D9K8xE4SYG1Fd8g3pUnGkR9LnOzccyqCUT2PRZkGW3Jl89D/DHMBOFmxhQX/Etdkq1oi+FpWrApejZndigp13CW+LR/av3Af4YZqJwEwPqK75BvUbNySroyH1X6lrAERfMkYbtHmSl8hdQ/wozcbiJAfUV37LUoyHamtD8XOiJFzClCbuh5oy0EMsfXFL/DDNxuIkB9RXfbvRm70xzF+k+fB8U68l97Eqdqo8kqUvLX2259ccwE4edGFBf8TH3QRtnyeBj7INikQKtYYacreded1M9v5pL7Y9hJg4/MaC+4ltPjcVKLgyddUNto0ErK++eWrKhMTX/auCHP4aZOAzFgPqKbw8EeBh3r5Bmkn1QVNk1O+8ehI3q1IpDPzooSnoLM3EYisH0FR9fcs2hpAjstAt1ZdpMO0JZCfvGXPSr4Mf/Mv2z+Qg/MZi+4lvoVEiXF4NS5TB9ktQ8C/S8W+21erb6UfPxv0z/7D3CTgymr/i2kgtbN2+740A7xVrt35B1qMOGdJmI9aPgx/8y/SvMxOEmBtNXfAydMvXCDOq+67SkAr6QweZ5B9NLYfzojvp/mf4ZZuJwEwPqK74dEsfcUO9C3bj2/3vG5as7oPeqGRVdPxqN8B+of4WZJNzEgPqKb6fEybPVNKDXvruPRLg76l2uM1Ubq6XEX83Q+w/Uv8JMEm5iQH3FN4v8PG2ZTUF8f7DQhLam7sI9XSvOPNNHbuJ/oP4VZpJwEwPqKz7GTlMePRlUcYGzfRPacAOiXLpwsyx/AfWvMJOEmxhQX/Gtp8a56sIMZOUMhsQBnoRhzDZnTqXUr15y/QfqX86LhJsYUF/x7Rn5WtRrmSBtLuB1nid2WrAyJk9L9scf3FL/DDNJ2IkB9RXf2g+V3WmwQelngUDu55qaFyBJacWLJvno1ct/oP7lJ0r4iQH1Fd8e3eaOlkaC8/oFeKiAnXUvyZhmEfWc7Q+g/mUoShiKAfUV3xJ6XFLi4YBTO3AqAl49QSu8z5CFS+4fbbmV/BZmkjAUg+krPl5Tiw3iCoSq+5y4u+k2R4a1ej9PuVanr7qP/BZmkvATg+krvj0PSIJp5gGVz5NbwQpVz46Mur9qLaPU+j3Tv3qPEnZiMH3Ft/u83FdLecLSsZnWOaGeZ7e9trS4NeP6VfAjv4WZSriJwfQV31YnemstYdr9NNOZCpnBkjJIVyHzkoS/Ml7yY5iphJsYUF/xCeqimXNtDjJq3YfEJNB8HxKrifPaQFX5KsyUH8NMJdzEgPqKb6/IM+nAJVBm4l2pcwE3n5C610Klma6PHtz+B+pfYaYSbmJAfcW3Sp2RzbBAzTY31G77wLh2pa612cDp1b6yyPNjmKmEmxhQX/HNIm+z9T4H6MIDte1KTayAxfpsQk31o+VF/4H6V5iphJsYUF/xrVLPbNR4dx7U90HR9CT0zMFzoa2f4Ux/cEn9M8xUwk0MqK/49jwxWxfTCppXB+ayO49pA5alVXavXXv/i4PirzBTCTsxoL7i25Xe2I2zmEBqWYDzbj9q2WQ3qyYz14zpqze3+THMVMJPDKiv+PbolnfbnKaDYNs9NfYMPueCTGn0U8YX/0Wl/mUoahiKAfUV34IfKEW5EtRmZ3eiTrCVGqzUfbR8RrF/ldDDtzCThqEYTF/xMcy0FMcQ0Fb6/6VOfYMEq01U5LTcvzIU8S3MpOEnBtNXfOuoV29j7hNiartEcxWGVmjXac9GeViz+VWYCd/CTBp2YjB9xccgtbHMlaB3b8Bz0D4grgY17783USX9rKHGtzCThpsYTF/xcc3crMxlgDVewGRzM50JSMriWq3K+OptIj6GmTTcxID6io+jTjXVRQo2zrzT3jbUuBAM1/ESa0/+1RAbfAwzabiJAfUV354HGO1uQxxW93GgPs+4VgEubVCnZeWzKDU+hpk03MSA+opvFvmY3hMaDCuyoZYFTdxhKCERFczyVZgJH8NMGm5iQH3Ft3OiDlmtd6BhuuuzOrScJtSUc++4Skt/AfWvMJOGmxhQX/EJaimDVUuFZKfpIMpQCzcYqySiRpn0Dy6pf4aZLNzEgPqKT1APMx2qHfo+FgK3pbtS5wa2dgnvvpKkP7jR+xlmsrATA+orvl3pjbbhtbEpPiN8z8oXT9nBCpr4/oOOX8VO8THMZOEnBtRXfLvS68iT1inNY0M9+4DaNEO2xjJTX7r+wE/8GWayMBQD6iu+XelpduvVgCQzcHUEq80g0cr7kFiL2VeVmt7CTBaGYjB9xbeXXCxjCjE0S3m31HmfE1n2b6Uqb7YztvTVNTW9hZks/MRg+opvdx9qujsOAad6ptj4AutjQtrFe008bxe/OibSW5jJwk4Mpq/4NhtB5ygFGVYZ46y4Nai4G+rRRy+S19mg+D3Tv8JMFm5iMH3Ft7eJHdV4l2hjOdd5uJkepcNYgyibriVfPeOixzCThZsYUF/xbXlRTZRST9Cal/M6YB8Sk0w4e0B1ZTT6bN4HPYaZLNzEgPqKjwtBaVBJFYZmB6a0O+qyzkyb3Wp3QWH9KnZKj2EmDzcxoL7iW+4j01hp7V+DGZ1hp5tnyQYzsRfefcky+QOof4WZPNzEgPqKbwk9VO+rEIzE5+4Dd6U+42xQlm1dk9avtgfQY5jJw00MqK/41n4UXhNFIE/bUJs71HWe3WKahcXY1l8cFH85Lx5uYkB9xSeoWzFjSQT/wh/7oLiPjCwVZpeCKE1k/UWl/hVm8rATA+orvvXUnWxoZXDBAtwngc1SYanSyDKW1j+wyH+GmTz8xID6im89tZ29n0VgzF2feexvtSwH91FGEi7kX4WZ6DHM5GEoBtRXfOupyU17naA9nVeJpNAKGvQ28+zOmMr4CGp+CzN5GIrB9BXfgh81qUgzGOe57TkY7iOiFhhtnJWKqXD6qlDzW5jJw08Mpq/4dkw8XQZJhjbPtDE9dx9UEdJAb9x8ts/ekfNbmMnDTgymr/hWp5uOjdcEH7uN5rrOToy5K3ZS27gP3M3J90z/CDNRCjcxmL7iW51uusbofdfphbv3SLbpbhXKwDGSS3X+aiUGv4WZKIWbGFBf8XGITRLUJODSBjCnjXfmBIhYV0WtPX81vpffwkyUwk0MqK/49opctapnh0QyzrKXvjtqUqAx21LuVfofnBJ/hZkohZsYUF/xDeqilnpxKOi7/VhzN9e0D4zaU1ZC5+7rD6D+EWaiFG5iQH3FxyE2uJY2he66z4k4F9SMDVjLtKRz9vwXPfWPMBOlcBMD6iu+QS3eqZcBs9KCM3gdPFmGkXWJ5Cpr/cGF3q8wE6VwEwPqKz5BjWJYWRI4JwNuu/2wvDbZ07lo2R11/4v240eYiVLYiQH1FR8TelnUJe8mOuddqWnjPSqBYmtj1bLosyw1v4WZKIWfGFBf8e1Kb7HMfPbKlaK7kz5j1zs3UBHesA+28dWrF34LM1EKQzGgvuLbo9u0LKd9MlQ8YabZTuexBDSJtJonZf3qSk+ewkyUw1AMpq/4tpKrELEpQRrj33QEh3pSei59zM30ql2/Z/pX85HDTwymr/g2bawWpjryZtoFmEnApih0M5S2WrH21d2HPIWZKIedGExf8a33aNRJkcA4EbCMBa3tb0lGGWcvF62vgtTyFmbK4SYG01d8fMaVxzp2y25CMrD3zTRZgkmt8Bg2kP6gn/4ZZsrhJgbUV3xrPqRhmm1A9TPvozjuhrrpPiRS7WV4W/JVmEkew0w53MSA+opPUFfL1rAxZCGDM3MdvPmE3ur+g1k2739RqX+FmXK4iQH1Fd+2B4imOesC9do31LNBY07QUpvUPQ1rXxkv8hhmyuEmBtRXfHxFXobNxTCTOXAaDdzPuLGRtBbyXcD/4D7vZ5gph5sYUF/x7fKDdbY1x1mbuCu12YRqu6c+8xFo7uak5a9ecsljmCmHmxhQX/HNeRFc1FcGzfPsIz+ryFfLkOaY582ATflqiI08hpkw7MSA+opv8z4Qs67WYDfQCxh999TYBNasqXeUjP0PrJefYSYMPzGgvuJb7JR6y7nsTvo0HVxbAt8gAS7m0kqdE7/aiiGPYSYMQzGgvuJbQg8nuzuBtb4r9SwDauYFNWFDNBv4WZa6vIWZMAzFYPqKj8GPmrHIglT5rJk7I/RydqCVpuVZPPWvUqflLcyE4ScG01d866jVZRme/QFKh+kMzpKBpIvu/tpm+oM6/bP3CDsxmL7i2yV1W912Rd7Nxhn4kTqdxaAEM/PI2mlM/+o+r7yFmTDcxGD6im/XeXWm2XuDUeup01ygjdSBc6vNRia3r3If5THMhOEmBtRXfIJ6tjGT7DY6W5lnIALvhrqdt1xj+Jy9zfYHhfpnmAnDTQyor/i6PWD3zNX2sTDPM7+3ges8Pnkbef9hbp/NpC6PYSYMNzGgvuLbllteNYl2sGZlQ60Mvv8twULmRDiH0lduYnkMM1G4iQH1Fd96auLWiiHMpe0MsZnQhDMsTpPX/k9/la/cxPIYZqJwEwPqK75d6KXE2c/mAF92Lj8G+JAFS/OUuct3T38B9S/nhcJNDKiv+FapR+a2mwxgPhb5VIeqtZ6abTVXnp3xD6D+FWaisBMD6iu+PRAYufaMBDWNDEylgFEakLEVwZa84B/YiT/DTBR+YkB9xbdxY0KpsyOstTbU9ST0mijMoi48JFP/i4PiL0ORwlAMqK/4FmZiloG+4CSXgDvuSq1z9yC5rqRnKcZnL8n1LcxEYSgG01d8OyeWbpxShoZnMhNbgjpUgHidtYmdjb9aR65vYSYKPzGYvuLbO/Iz97HWApzpbHqZm+6UGbInz7lOU//q7kPfwkwUdmIwfcW31wFVeVFHGIS8mcYz+qN1qJrr7kSmevvq6kPfwkwUbmIwfcW3PS+7KHMtA06jsfvpXadNJsMmfeWKlJt8tRJDH8NMHG5iQH3Fx5uPOlsygrRPi8CUOhhPBSzSiGab+tmgdX0MM3G4iQH1Fd+evBTBol2h2b/uw8buqMt5esst+eQ861fPA/QxzMThJgbUV3yDurdRtdiZ8kHnjnqAYUNISl77MtyHxT+A+leYicNNDKiv+NZTM3Mv7FDOGy5WWWDefUPdVxGpOuwP7qh/hpk43MSA+opvlx/cbNfnAqXWtpuOXaSbV4ac8uq55OM0/gHUv5wXDjcxoL7i2+5ETNNWM1iFErDvntqsZZCZVF1SZf3q1Ys+hpk47MSA+oqP78iHkpHBkGonpsfQ1lIQmWchxhIrXw2x0ccwE4efGFBf8QlqbQObLdoon3tqP+8TcdfsPPcZUa1b7V895dLHMBOHoRhQX/HtfWKqbZkbWOXz6oUyNBkDspNxGeYlf5XQs7cwE4ehGExf8Y1pzdpaJRBfu1CvtLsPlv3RnapS5+JfFWp7CzNJ+InB9BXf3rw0bTidYCGdNy/NN9NGZ+RYM0ylNP+DOv2r95CwE4PpK749I3fXKWKANCYwooOvumCaUCUk7PmrS2p7CzNJuInB9BXf3ERfY7o2MCkVuOa1mZYJukx1qjTSr1Zi2GOYScJNDKiv+Faoq/NovCBxP3sxFoKPkWHgSGP10gm/Ml7sMcwk4SYG1Fd8S+hZnui9gdaOwCfH5Hl3H6Q1D2q9In6V0LPHMJOEmxhQX/Ht6oPb7DgzeCln6Edu+4S4GrCs3YVYspW/esdlj2EmCTcxoL7i47TTlPIwhpHPOTHvmu2FFKQkchqoo3xlkdtjmEnCTQyor/jWfiBaMczQdG6o21jQrA7YVdqEZ7Wy2h9A/ct5kXATA+orvt1+oA3LksCbOHAXBVs9wazifUwnT39x+/ErzCRhJwbUV3yb92HOzXeRTpgZGLuea2qD3pr0Jquy/cXtxy8/sYSfGFBf8e1KrzSVURGIfbcfic9Iaq+Ql61SsROnrzYI2GOYqYShGFBf8e3VS1NqKyPgkA4sE6HVwmebkSFxRWpfxU79LcxUwlAMpq/49j4gZyz7H5DFm+mZdkstKnCSqCRUMZevbvT8LcxUwk8Mpq/4dvcxl+/eI4HwudBreu6rm0OusqhPQ6OvrBd/CzOVsBOD6Su+9R4lz2OGQy1nxa0Nglr3j8q1Jy5qJX0VOvW3MFMJNzGYvuIb09Zynt13dTba/fTo0HAyDFZtGVkrfTVBzx/DTCXcxID6im/XeakasRhYWgN4SQUjmZDdRKzunrp/dUftj2GmEm5iQH3FxzBTwc71DM1raVfqPMDOQlDsSJPlbOv6C6h/hZlKuIkB9RXfVmKkkqTLyX3sIs2ICtVZYOXUS1FWS1+txPDHMFMJNzGgvuIT1IVn6ufRi9R/r8jnhvoE9sxVvPiYjn9RqX+FmTTcxID6ik9Qz9kxpW67nVYG7tmh9nNJjaY+uhuuvzgo/nJeNNzEgPqKb5XaB9XSDFxaAy5t7UptCG4DiysWK19NO/XHMJOGnRhQX/Et98Fio6pC6gmBW+vQPE/oc5U00OYsX70j98cwk4afGFBf8e32Y0gr6gkcUYDPFsXGuMASKc9FbvLVAwF/DDNpGIoB9RXfeupVdklOAsh1V+o6GNqxFs2095FVKX9kkpf0FmbSMBSD6Su+dR+5qi1WyDppnxNbAlu7r6aZpcnALuujgN7/Mv2z+Qg/MZi+4tsxsc1au2fgIed1ohlUn77rdNZV9wly4UcPuf6X6Z+9R9iJwfQV30KnJtRTP0+4qgKnfUBsc+w6bT1p6myof8D0rzCThpsYTF/xrZ82a4nWBBSqm+kxwal1GGt3HW11bPwHvcfPMJOGmxhQX/EJ6rT6al0Zepv7kDhWhYarQy5LxkgyZH3kJv4H6l9hJgs3MaC+4ltCD5nyOH30/01mora/EUJKk1atI/P66DrvP1D/CjNZuIkB9RUfW+rZ+zkc4i7KwLMMMOIFBXtzzjk3/WjN3H+g/hVmsnATA+orvo5GaOWMoW507vNGSWBeG2RJ7lNlOH30OPE/UP8KM1m4iQH1Fd8u9ETNxU6EaZxEkyxorU5QzDZ6PtPI/gLqX86LhZsYUF/xrf3QmbRlO9Oo19lyi1Bttx84Bg3blTvjR88T/wP1rzCThZ0YUF/xDWpiHmoZqOOGus8ErbQBlBIvZEetf2CR/wwzWfiJAfUV30b4ZpNacwVr6LtSF4M2Gm3G1QpR9fxVlvo/UP8yFC0MxYD6im8vyXXWkuc8u5o31EN3pU5nmp5asuwJsX8UOy35LcxkYSgG01d8S52qDc7aITeVM+x0F+rjL9oYUmY1VPuq+8hvYSYLPzGYvuKbn5hGl1wSFE9lV+c5wNbaxbpOTp20yPho1un/Mv2r9/CwE4PpK74xXXiYLYdaG551oLJPiVqg5NbdfLi0r+7z8luYycNNDKav+HZH3VObcxfmQXKSp6VCk6xgvU+dC2XMr67z8mOYycNNDKiv+NZQ94n7L5hhFh/A1nbfIbsDwVqrzIZ1fDXq9D9Q/wozebiJAfUVn6CuqXcd6JBHm8CuC6pig9Zap7xaGu0vKvWvMJOHmxhQX/EtS53y8nHGq6PtY2I535acodTqs5Eo1q9ip/kxzOThJgbUV3xbM0ecqMy6Ow8+r8gLg59LveKzt77Pjlj/4I76Z5jJw00MqK/45ib6yK3kDlrPYEhjPzV7gC7qI53XivOjPS//gfqX8+LhJgbUV3xcCGqrzZRg1d6BuQ2oCxk6mpHPVFX+olL/CjN52IkB9RXfpp16onne3CqfnlqJoG6SAaXTmQzp3L96IJAfw0wefmJAfcU3qK1OGZyhVd1Q54GnUhcwL4WsVO2fPSTPb2EmTmEoBtRXfIudcmWslICm5g11Pj11XmB19DGRVurpI6jxKczEKQzFYPqKbyY5OorMDN33EZFLEag5IbTZRqqL8tnb+TnTP5oPTuEnBtNXfLulrr0wjgVTeDcfVAhaHxWE6uBalu2G+3umf/YeYScG01d888hlSKs1w6hjAPd9XqyT26Zbpte1UsavQqf4FGbiFG5iMH3Ft+u8wdTYHXzNDlx1gPNoQFjbyEus4R/U6V9hJk7hJgbUV3xrPjIb1TNfrJgA++mlHTPgbrJ9lswy/+CQ+CvMxCncxID6im/Xebnv33Ij6DZ5Q10m2HkBwzoslyzzuzATvoWZOIWbGFBf8c0ix7VLtQxYmBTYnOAkTcGqUj/zEXZz8gdQ/wgzcQo3MaC+4hPUOHFRrQZqeddnGhVqKQrIskQmsdpfQP0jzMQp3MSA+oqPa+asrLU76dT9jEbQsz4gF9DzfNs6F6GPFoL+B+pfzksONzGgvuJbpTYrmLtDa72eyUy788DZN9SZdztdq8pX8z7wLczEOezEgPqKb/M+5py91w6j4QTuZ9h68g5OJFSW2ZT6B1D/8hNz+IkB9RWfoNZVZTVasPIyYGm2a/ZKgJ10Q73E0lfDEfAxzJTDUAyor/jWflQ0cmcwEt3tByK0RAWW9WIsWkr7aMttobcwUw5DMZi+4luhlnJeJ06oi/5/mMnaQZxztSWFdwPyPdM/m4/wE4PpK75ZL72u3T03kLU7EJ67WFcrCxxb20CV3vGr5wH0FmbKYScG01d8Y7oMytQaaLLTe4hAdW5gNpLlUgvTV1cf9BZmyuEmBtNXfJvMtLyWPAbQamd1oiaoeX9IGVm6Zu2fhU7pMcyUw00MqK/41lBXqz0TwbBFwM0SNOIOW8zuxcrgryYz0WOYKYebGFBf8W0yk+SK0vavQUbeUONuptfxyWWOaqJsny0jp8cwE4abGFBf8QlqVxFunYFw7vZjtF2k6RwYyxiDdFhtXxkv9BhmwnATA+orvq2Zq81mmh2knYWgu4WGplJ24aZpufV9UPzq0Qs9hpkw3MSA+opvlx+EdTRBGNnrbj/qgDbTZnxmrBVrbv7VAwF6DDNhuIkB9RXf3MTCabXB4Mj7oJiqQ7VUwZavNMmG61eDIekxzIRhJwbUV3y70isnrtQXdJm+K3VaUBOfZ+WlzTJ6GvwHduLPMBOGnxhQX/HtoLiKcxoCq6R09nAh2D4cwlyCTfvKlP/Ae/kZZsIwFAPqK77FTmWd8QgdcJRypiNUqIgFEtoYpZKmz2bo8VuYCcNQDKav+Faoq4j5qNCa7HPi6APcW4FmOKihrLa+evTCb2EmDD8xmL7iY5I6dWq+QJh2nXYhaEgKVUtJvXjTz0at81uYCcNODKav+DYVsi5btXQo54Ui51VOxd6IJy7VsnvKf1Cnf4WZKNzEYPqKb1MhsxjnNgFX131I9AGGmcCTddqNRyP/6sULP4aZKNzEgPqKj3te+vRjkae5TqGWsQ+JZ+WttEl1NJ3lq5nU/BhmonATA+orvhkvo/bSkkIu7dxRo0Gbq4I1rmh90fyL7uNnmInCTQyor/iY+1gzHTexURdg5nzece1KjSkPckXtX7mJ/BhmonATA+orPkG9ktKUPED/rcQYTGAlMxRraWn21vpXbiI/hpko3MSA+opvxsuQxefyw3rj3VNXB1s2IHfhlNSlLv8DqH85LxRuYkB9xcdpp07r7CNPqdm50duNSCaDYalaMTP9bDQCP4aZKOzEgPqKT1BbLebaKqzME3hX7d1dNwViWa0SFv9sdyI/hpko/MSA+opvPTWVaogNZsczQ28SOGaFTKRFuRTUr94n8mOYicJQDKiv+BY7ZdncrAldaEOtu7FudQ4Yu6NmQ242v0royVuYicNQDKav+MZ0b7lMcaC0zljqM8WmlQSjrd2Y8NShXy0QkLcwE4efGExf8XHHrdSUdwvdURuwpQG2yhnP1LFTde/lD+r0r96Dw04Mpq/45pHbbjd23wzVx5nMNCo4GYO11jVlTNa/uvqQtzATh5sYTF/xjWkepeVUQKxOYCltl2hbUNY6c/uVaH4170Mew0wcbmJAfcW3JLXb7jimg5buwKsIbMYb0JrNsNYi8ys3UR7DTBxuYkB9xbfrPMfVal2A51kiJxeoKhXIauWVRAr+QffxM8zE4SYG1Fd8M14oEXEjQPp3R51wd9O1gIp0PBaM4VfzPuQxzMThJgbUV3x7INBSFbUEJMLAmgycrcCuj0ZjkiX6KqEnj2EmDjcxoL7iW/thuzgnrmfeR9rtBy+ofK5B0hyzLU7VvnogII9hJg43MaC+4mNPLdaVFDrnc1DU3X6Q63ETc2LsG+o/cF5+hpkk7MSA+opvUCsXLTagaeobamvgwwdMoTobYd8dyB9A/ctPlPATA+orvkHdd7Nh/G8uAsIGXDbU+9usbPO0JrN8laWWxzCThKEYUF/xbYpNyZiJMnA/PbVrgUb7oNi7k+XumOZXsdPyFmaSMBSD6Su+XX6MtZL0DoJ8RuipQk20IHfutfnuRj5LnZa3MJOEnxhMX/Ftig0roS0+qxPp1Gk+wQ+HU75ra6kU+gOmf/YeYScG01d8YjpnK9OlQk/p39X0hIZGILuVRidM3f+g9/gVZpJwE4PpK77102Ipz467Tvs+JLZpu063tH9UQ1zFOn2156U8hpkk3MSA+oqPz7goJawVMK19UlxDYXfRCGmyNRs6+2evA8pjmEnCTQyor/i2Zs4095wJFqPCPhkSeLcFZ6eiliKZ+l9U6l9hJgk3MaC+4lvstKyOLS9IavUYLxVsVIU6uaNu0Ff5i0r9K8xUwk0MqK/4BrUUSjwSZNEN9bQMRjygiHBvK2tPXxkv5THMVMJNDKiv+PY6kVN2HgtKN9qVmhjamAhzV+qJVAZ+ltArj2GmEm5iQH3Ftxs9arLOBtDV6tltqx18zrxb7NHFuzOnrxaClscwUwk7MaC+4hPUbc6Vhheg2iacF7i7p86+y7XMRS4L/Q+sl59hphJ+YkB9xSeoZ3fqJg4m0s4GgQWez4TqmZfMVGfnv4D6l6FYwlAMqK/4ZpK3uf+l9Ho2zJ0ZemVCXalCTalR7o0lf9VT61uYqYShGExf8e15YtltBuYEGUmAm/OZ5duAfDGOmaZ81lLrW5iphJ8YTF/xbSlG8ZZ6SYClbaY7F2jSBSx17Xnu5rr8QZ3+2XuEnRhMX/FxKLXhWsJQudD/NSDWEoLuv3YrLFbtKztR38JMJdzEYPqKb/20YquWCdIi3EfDZbufznhGI1hrjMXGV8uL9DHMpOEmBtRXfBw3hrbqaIB4rvMSZfA6FTphdxqOs3x186GPYSYNNzGgvuLb/N7VJ7aCkOzf9gAnMDkrnCeRSR59rj84Jf4MM2m4iQH1FR9jp7ma2oLm2IB307Gb69ahMzXZjYmN8dUAX30MM2m4iQH1Fd+Ml6Y+qVXo61xUa2pQaeF5JWBlcqn4F3fUP8NMGm5iQH3Ftxe3KffUp8E8ezE4tQKGuwepze3MtUHMXyX09DHMpOEmBtRXfNtyi+S7iV5ArAqcc99FOgsMTDoTcWmfrW7WxzCThp0YUF/x7fajs1HdRTqJ7krd9mmxtp72j9Z2S72m568mM+ljmEnDTwyor/h4UFyzEyq0NQi4zAp1baid5Qyl7hvtv6jUvwxFDUMxoL7iG9RrF+RN9VmL4bunrgtsmsIi230J4Uz81bB1ewszaRiKwfQV315yqaxaVobVXXZL3QdYKvtb9bSqK+Jnq17sLcxk4ScG01d8C+g1LXXTCxl112nvBSxrhyGaaptVlb5qPuwtzGRhJwbTV3ybYqO7yzBe0LInYFSEOibDLJyr1JGQvrrPs7cwk4WbGExf8c142QfEioKwihRg2Z21rTqB+GwjX5S+M17sMcxk4SYG1Fd8e3C7OsrcvfT+PHfUMqGN1UH7nLmWlKh9lTq1xzCThZsYUF/xLczUFjabGUi9wpntBS4b6rlOxhrpvHf9A6h/hZks3MSA+opvUHueRTzDmJOAh5znLigwdzfdc529pD+4zvsZZrJwEwPqK75Z5N56XrmB5f3BdRfp6tLPnpc8xOtC/Quof4WZLNzEgPqKbz31qLyYGUaXsxfjtB+7QMMu1E3nbk5K/yp2ao9hJgs3MaC+4ttTLirCvNtp01Op3c/yotr3t4ZtOnMl/AOof4WZLOzEgPqKb1d6jtSzClTKG2VbJ/Jxxo0lwZFYU9e/qNS//EQPPzGgvuJbQi87STrbi9LZnaiaoJowNGecFS1T/QuofxmKHoZiQH3Ft4kfOa+B1kHn9HOl52B8bqylrGlmq9hXj279LczkYSgG01d8Ynr0kdVl9xxa/ExmGtASJxi78eA1lTOl75n+2XyEnxhMX/HtIVduNHEw1NzTmUq9e2tOFbDUgYVbLf6VSe5vYSYPOzGYvuJbmClbY7IB1NbZiSF1nxfTgtZH6WfNHPFXAT1/CzN5uInB9BXfeg/pLqshWOITn1aCxgVhqqQiebfU9NUh0R/DTB5uYkB9xbeNXM2y4zrzetsAzruXrrkJzD6beJ1U9avUqT+GmTzcxID6im+VelfomfKZWnNip7ss7vMi6cmejjx3SzLkLyr1rzCTh5sYUF/xraVejrZMYCXtwHi2YfiY4Nk7ad+VW75aM+ePYSYPNzGgvuLb3YdULK4MdVoDbj1DxcyQqvZ9glxY5Q/uqH+FmSSFmxhQX/HtdaLpFB0Nqi8Ctn1kbA0TyPQyUrd+XL/vof7hvEgKNzGgvuLbRi7BrimfCFPLu/3YH012NyKZvTdOnT+zyP0tzCQp7MSA+opvUKecB+3OA2ezc6UnYMeESSRptVbSqH9gJ/4KM0kKPzGgvuJb+0F1LEsME2sF9nVWkdcBtpwaDuZMf3FQ/GEoSgpDMaC+4tuql5brOCfDMnACFzZoy3g3ItMbM2bEj7LUmp7CTJLCUAymr/jYfexjYmEGWUOBW1tQ8byBWdKGpGHaPirU/8v0z+Yj/MRg+oqv+wOU3BfMiueWuhE033W67Z+X9JL0q+bjf5n+2XuEnRhMX/Gt95i7Sq/FUFvNwLzPi61XBrRVxKuJpI9Oif/L9I8wk6RwE4PpK74945pGXOZpoBMCp+lgrbZ/PnlvZqPnj4bY/C/Tv8JMksJNDKiv+GaRo/M6k3urH6iX7Yaa+wBaNIx1sY6Pwkz/gfpHmElyuIkB9RXfug+ruSEr5JYNeOiEWrBCG7mWIU5IH7mJ/4H6R5hJcriJAfUV346JvFCdFKbk3YOkfN4H6JkTmYfVkRT/4urjV5hJcriJAfUV3+Z91LS5rgLazrwPrR1algU0hgipnpGnfwD1rzBTDjcxoL7iW6VW64SrwUDZ7QelDi64AMdoIzk1yh/lPv4D9S/nJYebGFBf8fH2AyvbRMhUCDgngSo4T/bU01q1pq/2B/wH6l9hphx2YkB9xbchNmdDwGoF6lgLeI0FTZlg5Srcymyr5j+A+pefmMNPDKiv+Hal1xuVYQ7iJsAyBBxzglEER9OSNP3F7ccvQzGHoRhQX/Gtp04jtaEdZsF03if6rtReIFnRlGrHil+1H/ktzJTDUAymr/j2kDwjLWIHKzx3oRbefYilsxkUfWDp+at9oP/L9M/mI/zEYPqKb6sTXaXtygyp77Mi1zPrlJqD77ZjmKJj+QOmf/UeGHZiMH3Ft0vq1HjgPiDWybs6n5UvzZjBnYr2KSt95rzktzAThpsYTF/xrZ+2hnVwg1zP44CJGazmDEvKysZeWb86JObHMBOGmxhQX/FteVHynM+zRE9yLPJ2UqdzQJLkC4tOwv4HUP8KM2G4iQH1Fd8mMzlqdR6AuPRs5EpQUSpo3RW85i3YVwm9/BhmwnATA+orvt1Rj917mDY4GVPgssm2OgxqW4g4Ktc+/wDqX2EmDDcxoL7i292H1j5wN9HVXc9GrvOKnB2Ez1Sb4YvbX0D9K8yE4SYG1Fd8e3HbjDPNApTPQXGTDJVxQKaOLnXJ+JOe+pfzguEmBtRXfKvUG9o29TQd+3jISANq6btm01n00nUk/YMbvZ9hJgw7MaC+4ltPLdRKmQLeCU9PzeC48VYV5ZqHa/4D6+VnmAnDTwyor/hWqWcWFp/QBh3vxSu4ytljlJ3VM3v6i/bjl6FIYSgG1Fd8u9Jbq9nwBp3/bbmttmt23lAnnTqK8mfrixTfwkwUhmIwfcUnprNOnI7/diXiaaQrtDQM8j4s5jStdftq4ge+hZko/MRg+opvfuLuMaoUht54AfNAaFj5vLvlVVtqM33VUeNbmInCTgymr/jWUEtT4/Zvb/MAXrhxlqlQUurUUDvzV09e8C3MROEmBtNXfBvf26n3s6y59dX3IVEHGBeDkcpqeSST8QdM/wwzUbiJAfUV3w6JBYcPKiD53HzIWGeYXgXWlTKNKpv5P4D6V5iJwk0MqK/4BDXWSrsqG3jrviu1VbA5GJYt0anZsH01kxofw0wUbmJAfcW3lppXm10qIJUM3He59uwJmudGprsD+Syhh49hJgo3MaC+4lv7URMjJYNypnywLQX3kYFK7dUlaa1/AfWvMBOFmxhQX/Ftd6KJMU2BomN30pQreK0MLVtVNcva2x9A/ct54XATA+orvg2x4drmIAXkfizykqDS2t9yHiKsPfFfVOpfYSYOOzGgvuLbm1tfrtUcpq5yttzKbj80wUziuIZgqV+9T8THMBOHnxhQX/HRT6xYZiu7Uud9UCxSoAkvsDXKbk1wDv6D3MfPMBOHoRhQX/Gtp04LdXGDUfEEPzbPPp0hV8XZBxHiV9NO6S3MxGEoBtNXfGO67eKcCwK1csZSI4PT1HNNPecZIdMXfc/0z+Yj/MRg+opvzwO8tzXHBMtzntWJm+lJDksENWebOX1lktNbmInDTgymr/hWp7OkIe5Q5Yw67Wv3Hj4TuAxJOLRR4e+Z/hVm4nATg+krvlnkG+o69/nQRj1vE7GBNdtdSMOJmOxsEPie6Z9hJg43MaC+4uOo07VSwwS10UHZBnjtBGUhTx/70GhfPbilxzATh5sYUF/xCepO2FouAxr1tU+J3MG6Imw1DZ8Ly/gqoUePYSYJNzGgvuJblhpFZ6G8D4f1DPA977iMjmPez1Mucex/0X78CjNJuIkB9RXfKnU/FgsR9OJnHfnaPXWhAhWrFB254meTmegxzCThJgbUV3yDOk2sA8/uxAP1SgyVi4JWtbLbj9zxq92J9BhmknATA+orPo5G4DYzTZhndQA3GVDTbLCZzq7VVx9f5T7oMcwkYScG1Fd8u6aeaTXZKKdyLPLaJxglhJVoZqwzjf7Vqxd6DDNJ+IkB9RXfBn4s6z3lBkPPqxdNDbz7v5F69fjTXfpXYSZ6DDNJGIoB9RUft9wuQRaD1nxX6tkczOeApWluzieuz6ad8luYScJQDKav+DbBN5MVmQlGJQVOpUI9eWqkZVnqyshfBfT4Lcwk4ScG01d88xPd5joXetqs7mOiZmjeGeYZdqrCU/NXb174LcwkYScG01d8OyV6MUFq0MaYu07PMxuhJ2iUWi04bLavrj74LcxUwk0Mpq/4xnTVJAkXDKdyJp3KeRywoCotodRN5lc3H/wYZirhJgbUV3xrqOvEVHe34RV38zHrAtek0Gux5u7o8ys3kR/DTCXcxID6io8PbrVz6g44WztvExXa2fiyEc9Y6yCtf3BK/BlmKuEmBtRXfLvOw16rs8NYJQFjErCRGbqkldl2FeevhlLzY5iphJsYUF/xzSIf8s95OVlqPmGmDjX3tcmeZlgxS/mDO+qfYaYSbmJAfcW32Kk1tdQnZLNdqasq+Jk5ZoNnmT0vKn9xUPzlvJRwEwPqKz5BTT0nomxnF+jZyNUGtFkIyHTOnFfe//wB1L/CTCXsxID6io/jxkofxyJflv8Nhjzza0qDfT5skq2m3YL8AdS//MQSfmJAfcW3LHXFvvoyIDnth7YK7ljOhOpRvDf3+heV+pehWMJQDKiv+DaXuuIgHw5rlGO+5AFOZDCbeWu9Z25fJfTkLcykYSgG01d8G6HHeWCXDKvNtvvqMqGJKNBoVIux0/zqeaK8hZk0/MRg+opvt9TF5/5f39W5nik2hmA4EyRP1Tifq5H6PdO/eg8NOzGYvuJbQ23D55gIgjpPQ01Q1xnPNKi37rpL9R/0Hr/CTBpuYjB9xbc6nVMbpS0Y42wgF2ZozRhQZaxFQ+kv+umfYSYNNzGgvuLjuLFCslqBWdDOi5ezD1R33VbrFVOtuL6yyOUxzKThJgbUV3ys1KvM6gapnBl6TGtX6tGhUO55jjJ5fHVHLY9hJg03MaC+4lvsdM6Rz4APo7yPidodrKYGUse54Msm5S/aj19hJg03MaC+4lv7UQrq4DMJMnfgzgNanwItFbVVEzX+Kkstj2EmDTcxoL7i26h1yeI1CWinfkb4VmgqFUZKPU3mIv5VQk8ew0wabmJAfcW3MBM20Um7PueJZxr1/tZmhiZmVLg28a9G+MpjmMnCTgyor/h2UPSW06ICWBsDF55QT7apiqfVRm5DvloIKo9hJgs/MaC+4lulrmcCQjVY9Qyx2X00OCrBNLaRvTHNrx6Sy2OYycJQDKiv+Hb7sRb2NQ2QtJ5XLwnsTKiuOHor1UenrxJ65S3MZGEoBtNXfHvJVbWVMecu1JqB5xpQ61AQrsVrpZU/G6FX3sJMFn5iMH3Ft7GQ5L3IyDBTkV2nZzkDbPZH3+fEvIt04a/uPspbmMnCTgymr/gWpJ5D1sgCGVcHHm031H0uEEo5mSxvn60DLW9hJgs3MZi+4tsddV88x26gB/d0jBeH2nfZprYMU8oNy1fGS3kMM1m4iQH1Fd+gpuVlnhF6Ugm4lbkPiThBypx9yeK8vlqJUR7DTBZuYkB9xcc76kKJhQD7/uDcGIxLAdtVOuXSlfGrhF55DDNZuIkB9RWfoF4mQnkypI4OXM5Grp4EanF07kO6/MF13s8wk4ebGFBf8e2O2mvzLAyLRwHWXMDFEJKKjtp4Sv1qKnV5DDN5uIkB9RXfBkNiT7v9cCA+FjkVhLZSgjWnJHLlrH/RfvxyXjzcxID6io9ZanVOylA9nxG+bGC54+6pydAQ18hfPRAoj2EmDzsxoL7i2+3Hv+GPNe/jISXgsduPSmV314NHb7iSlq9G+JbHMJOHnxhQX/HNI5+5W/EOaWk/T7k6tN1Zw+CadbfUSZH/AOpfhqKHoRhQX/Ft2mmnMxyhQCkmu6ceBF5yAhxeu0hNxb+q1PoWZvIwFIPpK77NhVwjobe8e46+C7X47kNSRvDqfejqSftXN3r6Fmby8BOD6Su+rZlbZaFlgeV+plKj7zo9GqQ50sotJfoszKRvYSYPOzGYvuJbmAmxZu8LcJ2BH2ITatkNtc7aZPL02f+g9/gVZvJwE4PpK769eCEsXYUgsezeI+l5QE4KszJLS1I9ffWMS9/CTCWFmxhQX/Ht5oOyrTQYet5Hw//H3tnkWJrq3HoqdwKWwDbGHg6/8x/ChTxCqmh8r+iwW1Ypd0SuaGXmI8qwlm3mkcCwBtiDbWKhEOd4ZbzkuzCTBHcTHeoj3lUfYeYcFsVxVdPAY9XWKo2gViJFypHCDyrqrzCTBHcTHeoj3rmJffZm2kHU6iqpu8EqpTvQyJJpHdpo6QdQf4SZJLib6FAf8TJLnUa0xIAtrHuilAAWK0Gak5DGaHX84J74FWaS4G6iQ33Eu7HU2DU02q1bLQPTnnZabELoVUYImeUnNfWH8yLB3USH+oh3DQKNJJFWmGk04JkFlPZgyC5hcJFh6VXXS74LM0lwO9GhPuJdg0CTmrgojNF3TZ0iqEkEmZ01Wlkn9S+e9D78RAnuJzrUR7yCOlBRpj5gQbZbuWZbNXXuMDCHrns807PtRfkuzCTBDUWH+oh3Jjm2HMpYRUf5F/yIAlUnL7JR26I9VH11UdSrMJMENxSd6SPePX7ERJNX4UFxdGDFDCUTA2GQ0GptJb8KM+lVmEmi+4nO9BHvGrlGi20unPOYe3/AYtqsN8jKhWRVHyO+qqj1Kswk0e1EZ/qId08fIUxdPEOXHvcUGwTLpFCKBsoYQuqvnBe9CjNJdDfRmT7i3TldYtS5R9fM/fIx2gRNquuw3pfE3CXgq8lMehlmiu4mOtRHvEvoKQtSi5A57eIj0bouxgJBDVFy40ivXj70MswU3U10qI94F2aS1krNCE2x7ZUY65aI67ueRyrSio3wqotcL8NM0d1Eh/qId2EmibsLQIDiIptD1t3RlUG5tjwKhv7MItfLMFN0N9GhPuJd7qPNiWOu8qPsLvJZMtR1RYSRUogUeq71FzX1V5gpupvoUB/xMsyUY7cSIeRswKXv7sRQoNbQq5Uxir5aH6CXYabobqJDfcS7rpdOLdXdEZCTADMr2OIIEtekhayU+Greh16GmaLbiQ71Ee8s8qph5LKO5lgn8OgL71VIA1OyGjiue2L5AdRffiK6n+hQH/HuSY/HSK006LJrasO4T+qxamrOlDGS8Ktpp3oZZkI3FB3qI94ZinMUsV6hEjFw2zMhmcaqrsOw2DXl/OpJz+7CTOiGojN9xMuJHxqrNoEmvKoPzh1U8oDWaFKbaZXbr0xyuwszofuJzvQR79oDMKZcYoIwpQBHtFVRU4dgGqYl6h1fFR92F2ZCtxOd6SPehU6rtURtgHDFvb2ogGrbTx+z5iA50LOh1HYXZkJ3E53pI95NhUzcI9YEvdRVRXcNoL13IOQaSw2F0w/O6c8wE7qb6FAf8S6h15NRKBmCiABrpFVQ9wjWGo8yY0nP1szZZZgJ3U10qI94d1LHUWtUBC2h7ISegJURIcpAa1aC5lftAXYZZkJ3Ex3qI14uL5JqlQlY9jZyLRFKsAC91ZoG0g6f/gDqrzATupvoUB/xCupI0oSxg8VpwLhq6lrnujF2DLmsu6OFX0D9FWYidxMd6iPePX4oNeS2iui0a+pe13e6PmLNmMRGQv3B48dnmIncTXSoj3g37yNqHGmuk5r2mjmRBXXhHdhbRUmKgrP9oqb+CjOR24kO9RHvLHItLRbKQNHWSR13Vq+lAaXkuL4qlWetXHYZZiL3Ex3qI156L1Sq8QSiOVdNvcppiyVBG5SpZcw2X8VO7TLMRG4oOtRHvIIayZSLGKQmHZh7gJJwAmJoVhOhvVrdrOEuzERuKDrTR7xrT2yqqWyz5V+UWnKHEvuEmmJDnKY9Pao+/sv0Z/HhfqIzfcS7Rq6hmJgmWN5J6pgDWFCGmQtnXcV2mI/ePv7L9Gft4XaiM33Eu4I61NIxJQg9F+BKHazsAqTziHEd04EePX38l+mvMBO5m+hMH/GS6SmEvUPmFoBzHLCuhQYUyujYc7DyaCrkf5n+DDORu4kO9REvdyeue2GpCBp3Qg8lrzM6IHSKorGnovqDS+JnmIndTXSoj3gZZiqKhBNy3Ce1JoZ1bVTQrNxVsVZ5tGbuD9RfYSZ2N9GhPuIV1FposqKAWZmw7osJSlsnNVMpprTtxUex0z9Qf4WZ2N1Eh/qId/M+io6Wdq8t67ondhKoFCbUmLiNKtak/wDqrzATu5voUB/xziJfl8E+bYfzhgKXvbo5Y4A0YqwlhxFIfwD1l/PC7iY61Ee8ayMfOgeXCm3aPq7bqqkrRtjrX/a6W2zlF+XHV5iJ3U50qI94ZyfmGTRKhDwXz5zXlbFw7IBCgWjGbK8Sen+g/vIT2f1Eh/qId7kPzKaj7spjHder/FjldLW9vQgHT6amr7LUf6D+MhTZDUWH+ohXUAtaSskScC2yCusyYdUjE9ZlMUcqc1J+NMJX412Yid1QdKaPePdMPQWRaV0MReveBzqgzpahxl4pRpxVH82F/C/Tn8WH+4nO9BHvTPLcMVPPQJ1tj1qPC+cQQHVWsokUnwU/4l2YKbmd6Ewf8XJ+b0OJNCGPjsCNMhhbBakhkbXQpL56z4t3YabkbqIzfcS7enr2VhERGpfdO04JbAwDMYq1h2xx/uCc/gwzJXcTHeoj3j3nrZtg5Tah5Fr2G7VA7TPDIG0t7ZxTe5XQi5dhpuRuokN9xMuTusWEcR3NYS9uHnXdEsn2wNMSRk+h4C9ePj7DTMndRIf6iHdhptkwpdhg5haBxfZQ6mnr1thVQrC46pAfQP0VZkruJjrUR7xsuJVJmghmxQ6M3aCMppB5Bl7lR+z9Vew0XoaZkruJDvUR7x6pDUlDKNArrYsilw4mhSCFEXcTrpT5aITvH6i/nJfkbqJDfcS7hB5NG200oEh9t3JlMFsnddi7QKPw6PVVmClehpmS24kO9RHvXj/SfrdLA/LksV8/6p52WiFWo6Y4Y6i/OKm//MTkfqJDfcS7/sSU11G9LopDNQCTVrDZG3Sr6wzvqpF/cVJ/GYrihqJDfcS7i2JKorlmiDtxypPLfs2bMPNE0555lEcjfBXvwkzihqIzfcS7Ti7WaI0RME4CjlpA+7oxZsukVgfbq32g/2X6q/gQ9xOd6SPeDfAVKTHu7vHaMnBtESpxgJYSUxwiOl+9UuNdmEncTnSmj3h3Tkvo3VqDyLGu2qMraLIIIeSi1Grv/KrjFu/CTOJuojN9xLs3ahraQmEYZYdOYzMoKRhImylLVg7z0Yrb/zL9GWYSdxMd6iPeXRJbGb1iBpq0oFaqUGLKqxYxZJMh+Gom9R+ov8JM4m6iQ33EuzDT0MhZCYLNVVEPKlArKuQRUEftQ9qr3kS8DDOJu4kO9REv532sMzkVgjwl7u0BEfTfXnK1MqehCL6aoYeXYSZxN9GhPuLd2wf3UUgZsOZ1UksgKMP2EBtJqoO52w/eqD/DTOJuokN9xLvHD1UsagK1xG28rA/DHGGYkiasYv1Vxy1ehpmyu4kO9RHvLopRCqbG23lhYNtbbnObMAP2OFOyHn7x+vEVZspuJzrUR7yCOg1NM8ierm57d2IPYJIJEq6bYowjtmdDbPAyzJTdT3Soj3gXZmKtM2SFTnsyk3TdAz8YMnazVLXZeNWfiJdhpuyGokN9xLvXjxJrHRFhWuyr/FgntVIvkGeKyJZTfLa+iO7CTNkNRWf6iHfVx36N1hyAGu/gx6qrK0+DohQkD0W0HzD9WXy4n+hMH/GuPSDMRjUWSFUmcBKFYoQgIn2d072xvQro0V2YKbud6Ewf8YrpKBzWTdGgN11MN6tQw8igajZwIOXx6umD7sJM2d1EZ/qId0yn2HKVDGnhA8zrnNYWFULJHW0V2xlfGS90GWbK7iY61Ee8HKGnRpIC9Fjb7njR/w2xkR35IJkpz19A/RVmyu4mOtRHvLslNrLcpADS3mBEYaxbIlXApI1IWw34qj2ALsNM6m6iQ33Eu4SeDQ17B3kbIa9rYllQ15kX1DTEstX2rIucLsNM6m6iQ33Eu5M6p9ooK8TAczcnJjBLDTohxjJL1/EqoUeXYSZ1N9GhPuKd8aKV1UKF1PqCOksAlTygBayFWw8kr8JMdBlmUncTHeoj3l0UcXZbd8J1PRTdu23Tqql7gd4L58rbl/kF1F9hJnU70aE+4hXUs0lshQhk3xb/zUYoZRXWaQf0LIQ8Z/4B1F9+orqf6FAf8a7pNo8y0BKgxXVSp7rObFnHdU4WTDv1OX5xUfwyFNUNRYf6iHddL5m12hhgYTbgkOqCOgnMWqv2FJPKqyc9vgszqRuKzvQR71Kno8+ZCkOjveSW6lxMtwZF1kVRTXKmVyP0+C7MpO4nOtNHvGvkSrKOaSOwGmkVH9GgBlWI63yUoHH97NWodb4LM6nbic70Ee9uiT3zojpBi9WAF89gvD4oxIRhIiK96g7guzCTuZvoTB/xzniZcQ7UDr3lDqu27qDWKqSJijUIa3q1OpEvw0zmbqJDfcS7l4+oqYRSIc6Eq6DG/UZtHXJfQKc4V3X96o2aL8NM5m6iQ33EK6hNRGOWCVGbALcxQAsz9FQEWxq2bmk/gPorzGTuJjrUR7wc4Gs0V52xI3kDuDeFqhNB1v1xcbdqk/yqP4Avw0zmbqJDfcTL3Ecfw0aCnHsBLlVBRzdI2TBYmn3UH9wTP8NM5m6iQ33EK6hbzXX0lIGRG3AkAv33XF0p7OCHtvSDB73PMJO5m+hQH/GulQubxpICGPYErCNDSSqQyDRqWOd0/oGb+BlmMrcTHeoj3tXUs677YBEYY4eZsnWw/RjSpZuEGrvIq7nUfBlmMvcTHeojXoaZJHIxhLHnIjD2vMoPrGCrJKl1Hdfr6w+g/jIUzQ1Fh/qIV1DrLKuYpgHUZl01dSpguQWYugpq4jpVXr1+pKswUw5uKDrTR7wLM1lLs+GAmrkDc9I97BT/9ZXXrKb52aqXdBVmysH9RGf6iFdM51rioLKKjzn2UgxUsCoBqBRuJnWi/YDpj9ojB7cTnekjXoZOMUVcF8SZ47oljri3F/UBIStiWJzXZ/N701WYKQd3E53pI94F9KbMRhkhjt0cUGqDSjVBxtixSezx2erEdBdmysHdRIf6iJduIobMoYGGPcQGw4D1r54htFSMiFLsr9q40l2YKQd3Ex3qI94NsalYcsICufOGuu4wU1r/KpR6W1VJk/HKTUx3YaYc3E10qI94NxqhcQhpImTa18QcJ1SbBaxZzsXGpGfbyNNdmCkHdxMd6iPeWeSLXbTUIUuvwBwNCoW+bowaZOJUsldhpnQXZsrB3USH+oh3J3WIGjgOGH1HmMaqPCphBEks2IUKyqtpp+kuzJSDu4kO9RHv1sw1Em1cIHZW4BYzlNoStGyjpzlGGeMHUH+EmXJ0O9GhPuJd7LSFniRkSG3X1NwbaN2vH3slF+mg/pPXjy8/Mbqf6FAf8a7pNtHMVRlSDnsfuXXQkldh3aWRrTsj8y/Kjy9DMbqh6FAf8W59UYzU9nT1GtoeN7Y+dMZVjaiG2AIVebaSS+7CTNENRWf6iHfBD9GcMyOUxAE404RCNleF3WR06pr7qyi13IWZovuJzvQRLx/0Wo8qClNlMT0DgmkxqKPFJrNkDK9eqeUuzBTdTnSmj3jZx1XTgjoCjTiB+14zNxbiGSX0UWYh+sE5/RVmiu4mOtNHvKw9rJdQC+TaKvAqN8CiGbQZUa32EMMri1wuw0zR3USH+oh3UMdU1hk9IPE6ozkx7SmnDcJoQ6au0qO+GmIjl2Gm6G6iQ33Eu4TeiCVMqdCkFGDBCVY6QpoTe1aNZb6KncplmCm6m+hQH/GupFZaxccIkCXvLvIUoRZs0Jswjyic6ys3US7DTOhuokN9xDs30dR60gJV+7bIK0P5N1KP5l7/Umvrr8JMchlmQncTHeoj3o1at5hTtgg99gwcYgOTjBCkU1s/kiq/gPrLeUF3Ex3qI94NsekSaNYJ/G+EL0sCm5NBEBfOlVsqr1pu5TLMhG4nOtRHvOt6SbxuhIh7ht5OUCeDwjSghB5HpIrxWR+5XIaZ0P1Eh/qId5OZyqLGYofcZJGts4KRVOhDcf1MLFD9AdRfhiK6oehQH/EuS61TeAQBw7hq6jYFSpwJ9j6uPHMqJb8aN5bvwkzohqIzfcS71KklmzwjRCkCXJqu6gMjtIpWS9FS+6vgR74LM6H7ic70Ee9eqWdPFhtD3E0Bi2YCtX1Yly7Uo8g6J98z/Vl7uJ3oTB/x7umjNQsmsuMeE7gOA0stAbPGGWgWwVfbi/JdmAndTXSmj3h3TneObQ8a6zHuSad57o6XvNdySZxRKsUfnNOfYSZyN9GhPuLdQY1G1ZABJyqw4gBrUoBQ1drMVNurMFO+DDORu4kO9RHvbolZ+qjWIPV/7kslKLi+09DymL3EPH5xUn+FmcjdRIf6iHflx8i9l9ah9ER7y+32XGaHUaSrClfUV8ZLvgwzkbuJDvUR78JMpe8sUwZE2lOpJYAVIcBBgZWI1tn9A6i/wkzkbqJDfcS7BoGRsSAhjEBtj1pvu4t8QKU+tAnP+azjNl+GmcjdRIf6iHd7XvbST8sIRWyd1GWd2Xv+KUTDVKhE1vGL8uMrzERuJzrUR7yLnRbiWbhARtsjfE1Bu+4tt2plEHOnV10v+TLMRO4nOtRHvAszSU5B9hoM6tsjZwItvA2Y2TjQCAV/cVJ/GYrkhqJDfcS7VS81pUXOgIEzAjcdoKOMdXAPs6AjTpyPoNa7MBO5oehMH/HunsiBp6zCIw9ZTBM3sFgNFuGt7cYBefZMrXdhJnY/0Zk+4h3TGAunkQAl0x61vv3xgBCroIhO6/VV6FTvwkzsdqIzfcQ7plPvbJmh7xaBdSdEWNfDDqPOnia22uwH5/RXmIndTXSmj3jHdC+KY+EsUfbLh+7QaW/QpaURxyQL4T3Tn2EmdjfRoT7iHdQhakrB/ld3sGyLXFKHWYIUjkydXxkvehlmYncTHeoj3uU+CLkzGdSUNtljVR9xZ5tysKochoUfVB+fYSZ2N9GhPuLdltvGgfNQaLw3Nys2sJojlFBHyEERy6uGW70MM7G7iQ71Ee9GI7BINxbQXvZgyCRQhjbYmwNs1Fy5/+Kk/gozsbuJDvUR79bMjWSY1knNVnQPsUGoLU0YfUbrnDo920eul2EmdjfRoT7iXYMAFx2tRBhxdOCyymnrC2qtnUtSGZRezaXWyzATu53oUB/xLqFXGunACS3vLbcyJxiv39akXHOYRZ71J+plmCm5n+hQH/HuSS/PEqkJVFHZm14yWCGBMKRGC9gL/qL8+DIUkxuKDvUR7y6KOFLXUKDJlG2+VNBQM2jBaBkt83z1Tm13YabkhqIzfcQrps1MbeayamjSPZkprpIada96KZ2bxDhfvejZXZgpuZ/oTB/x7u1j5jlMEIKVBNxHgdptgOa9D2MRn8Kr4sPuwkzJ7URn+oh353TWXKM2GKEPYGu7j6sSJKtx7wmdUV51B9hdmCm5m+hMH/HOIk/KCTHsR2kGpoVzLSlBo1TLKkAGyg/q6c8wU3I30aE+4l0bF41aRiqQhi6oa2coIw9o2fYZjT3Jq13kdhlmSu4mOtRHvKs+YjSJKJBJ+4JaGtTZJ0TNMYes1Oer9gC7DDMldxMd6iPedZELN+5zU7xzHyIZlFaFLVRb6N0Kyys30S7DTMndRIf6iHcLQefsLcYIbbvjrNVAYzAYSajnmtP4xRv1Z5hJ3E10qI94+UgdW+ttwmQswC1UqLEnqE0Lj9ZLfbYSwy7DTOJuokN9xLuL4oga13EMUzCuk3pvfGmNQLruUSC8W19+APVXmEncTnSoj3g3GLJi7oUyUA8MHBKC5slApZYWhzK1V6ub7TLMJO4nOtRHvMt9rNsgoUwou/WFQ69gJTXIY6Y0ZxnYXm3FsMswk7ih6FAf8QrqGppg6wyty4BVbUywMRXW/TBOktjrfLRBwMJdmEncUHSmj3iXOqXRaSaGXPNcB7UNWFdDgtEklDx7Tf1RSf1fpj+LD/cTnekjXq4DxdIkxT3htP5v1mm1mWEs1PPIdbdxv2f6s/ZwO9GZPuLdLRFjtKIB0l7ZzNoJTHKDECPibKVh/kHt8RVmEncTnekjXjKdqfTZICKFdU43AWPaA/WGSrZRsj16o/4v059hJnE30aE+4l3xUVJqMa5b4RAEJuugyLs3sShHG2m+Suj9gforzJTdTXSoj3gHde0tZ52QsO7diaHu5pcGe6NAoYR5yA+qj88wU3Y30aE+4p2bWNe53GiAhBH35uaxLowVIVGKrQdpFH/w9PEZZsruJjrUR7x7o04y+t5EHkpYNXVWXjX1kF1+UO8zMdVHWeo/UH+FmbK7iQ71Ee/mfcycmnSCGrnuPS8BSg0NkBsmqhOpP3IT/0D95bxkdxMd6iPeDYa02FskAam97J0YAmX9LYFVmrOOWmeyH0D9FWbKbic61Ee8hHrouiIShCx5lR81gsaYQUQLZewj8aPlRX+g/vITs/uJDvUR714/bI8+WhT3tL0XTnmV07lBLrVmlaAkvyg/vgzF7IaiQ33Ey/7EFGsMAg0Hr5PaFIo2hBSRsk2RmR5N/LB4F2bKbig600e86+RaBXTPezJTX1dEDtyhSBWYPaVVZJccxw+Y/iw+3E90po94N8A3T2wdB1CSvZILM1jKERpVqxmFBr560It3YSZ1O9GZPuLlSq4Q+6o2oLdVdnBMFQpxAjK2GXJefL8KfsS7MJO6m+hMH/FyJjUrYmSQfx0vqAbaeoKOMUvPM+dXvYn/ZfozzKTuJjrUR7wbC1lz7zNUmJYFmFCgLpShNNW28KbSf1BQf4aZ1N1Eh/qId2/UFBa+GaFK2W1cIYFSUFhlhwytQ5/N0PsD9VeYSd1NdKiPeJf7IGoYx14DagvqwRFs7qePmjlVLBnDK+MlXoaZ1N1Eh/qIdwk9rqlsqLGWCJysQMVRoCHP2tctkeIP3j4+w0zqbqJDfcTLlRhkKCNCpkHAkVYhEptAH62N0qaU9Gh50R+ov5wXdTfRoT7i3etH1ZxCqaDcbF0U04Qy4sJbtSfNJfVOP4D6K8ykbic61Ee8y31MWRVGUSi4T+qeOpRIey2XxpBCNKmPJjP9gfrLT1T3Ex3qI955L7UriSqMGgTY9js170k2Iae6ChDj8Wo4QrwMM5kbig71Ee/eqQuGydoh0kTYXQGgqAGyIOfeI7YWHkGNd2Emc0PRmT7iXfWRtWgaaZ3RNIFLVLCBuufoDSo2em+PZq3/l+mv4sPcT3Smj3g5wLdOzXWARtZ1TlcEy6lBG0FxtJzbs7cPvAszmduJzvQR7+zEHqVIQ8DcbT94LLpnQYg8VwkSMudXy8j/y/RXmMncTXSmj3i3Zq4nUWsMYXuIvBCHWlOA2UUmErLkRytu/8v0Z5jJ3E10qI941x3QOP5b1BxGGMAxlz0aQaGGOppJigFfNdziZZjJ3E10qI9418YlZmGWAIW57ZN6wnZcQPYdsRoGzq8SengZZjJ3Ex3qI949fXTTdSoX6NwT8FjFtY51XM9VlcxmnVl+cVJ/hZnM3USH+oh3uY8WiHCV0zHpOqlbVrC0fXLs+6SejfMP3qg/w0zmbqJDfcQrqEPL1bgYhMgTeL/l2aqxgbCMihLjeGaR412YSYO7iQ71Ee/cxD1AbxuJPVBe5cf6KHtFRspz8pTZiX9xUn+EmTS4nehQH/Fu2HpKFpUmLHgrcO3ryhgE9/7moHVY4/KLk/rDT9TgfqJDfcS78sM0MyaBTojAcxhYjxPSFE1YtOB8FTvFuzCTBjcUHeojXkFNmFH6mFDb3nLb+9irmxlmmg1zr2naK0ORrsJMGtxQdKaPeNee2PrgnghS3I3kwhVK5gY0/90SbUH+6kWPrsJMGtxPdKaPePdKTT1WU92zexsw24TCM0ALFbukdYW0V8UHXYWZNLid6Ewf8a6gjjzSrGXV0jED2wigfZ3YkqTHUpjeddzSVZhJg7uJzvQR787ppr2oJKjBAvCQCLYj1bQnjUVdNXV+9fJBd2EmDe4mOtRHvOxNnKESKhTr65LI66OEvE7rEWadLVFvP7gkfoWZNLib6FAf8a6LfAReFbRBpLzDTMWgCE4wYtLRFuX5VW8i3YWZNLqb6FAf8e45L9ZURhrQKE7glHgPSdjTxxJnazSS/KCk/gozaXQ30aE+4uXuxGYDUQClrctiCXvL7SqsexRrjWYdzxJ6dBdm0uhuokN9xCuoO1E2W0V0HNOALazKI7KB5imhB7V3XS90GWaK7iY61Ee8m/cRpNqeXzMs970TY+w28goxqqZJ1Mr4RfnxFWaKbic61Ee8S+gNG7lJhz5XJc1lNtCJBKo1UtKsIf7AevkMM0X3Ex3qI955L2lI35PzQp4MLLtBoDLDGJRxyGi5/QLqL0MxuqHoUB/xci51CqgjgvzLUqcYoewRkV1aitg5SXm1FoPvwkzRDUVn+oh3JTWTdRGDprzbE1GgoAmgJZuJhKi/mrXOd2Gm6H6iM33Eu3M6E4VeA4yyR63PwFAtDZi1EmngMMqrtw++CzNFtxOd6SNe3hJZUBMBtp3Si3PVHoQVBHMuPWoJzyYz8V2YCd1NdKaPePdGHVoaoRIQ9j3ptLRVT2uBVsMI1lOh8INz+jPMhO4mOtRHvCs+VIxamBDWobyKD2FYtYeCNWmWCAPJq32gfBlmQncTHeojXkGdeiWzPoHtX5jJ+jqpB0OpzSQmLCX8oPr4DDOhu4kO9RHvZuh1RU4tQK817iE2EeoQXXW1WEp5Rmqv3ES+DDOhu4kO9RHvpp0GnVRDAua2jusx1j0Rq+1VtzWmvg7t9ip2ypdhJnQ30aE+4uVY6jmQOQPl1vcQGwG11kCo0Cx5DE6/uCh+OS/obqJDfcTrITZ9t9z2GHjHTjOYaIKF8yyjWiF6FTvlyzATup3oUB/xLvfRawnaA0hOddXUrYCNvtdycSNJI/MoP4D6y09E9xMd6iPeTTuV3lK0vI7mfVEUClDqDJBXRZ1TxDmebeTiyzATuqHoUB/xDmozw24Gs1IBrrTuiCUjUFfu3LTJs/VF6S7MRG4oOtNHvCup4yovQs8gxXDdE8uE0nCVIGEQtsIl1lf3xHQXZiL3E53pI969Umu3ket2EXVV1KkplBIMsrZiTYaU9GriR7oLM5Hbic70Ee+Y5pYnpQIUNQAT7dG9u+NWbaI1HOOZnZjuwkzkbqIzfcTLITYmqiFDwpFXPc0NrFKHZhpLT0I963umP8NM5G6iQ33EO6g1d9yPeK3gXolREGpcHzKDliCp0nzlJqbLMBO5m+hQH/HOImdjI2rABceqPiSAojLIwDxTI9Rf3BI/w0zkbqJDfcTLAb6tc84IGPK6JnZcJzVbg2KcOtms+mzPS7oMM5G7iQ71Ee/cxDCnBiMoNRFw4wQlxg6jd51Yc+7lFzX1V5iJ3E10qI9418lFo6a+98qJLKgtJlhnNELbvYk1pTnmqwaBdBlmIncTHeojXraRc2VcRUdpu+V2D6dWWRfF3kZPJYc4mX8A9VeYid1OdKiPeFdTcyotiMJo0Vb5URWMbMCM66DWtIAvv4D6y09k9xMd6iPejhvT3IoB1SoL6lV+bMhBU+GZqmmsvyg/vgxFdkPRoT7iXflRwqQcGiCXVVNHMdBm66JI1itJnCm9mswkd2EmdkPRmT7iXdOLSrSKFUrFBFxjh0p5AA4qY46sbfb3TH8WH+4nOtNHvGy5XVdB4QCjBlzndDYoSQVor01sQnOUV36i3IWZ2O1EZ/qId4teVtE8Mg0oSKugtl5Ac8RVX49IIxQsz7YXyV2Yid1NdKaPeGe8zIaUZ4WMddXTew15zfu1eu9/0TRjllduolyGmdjdRIf6iJdv1FFDYoXWxyqotRSwTGEVHz2XEYYGfNWbKJdhJnY30aE+4t24sTDyNGqAghl4tglaVjFSkbVzzW3mV/N75TLMxO4mOtRHvFszx4kjr2q6TVzXxFAEaiWFkYJZ4MKW2g+g/gozJXcTHeoj3hkvfRUbfe9OtNKAsfOCekYYM5QcrIYmr2KnchlmSu4mOtRHvBsMGXKZC2iQabygVgXj3qCWGneOOi/mfwD1l/OS3E10qI94l/swrqmgwiy0Lop5x06XAJMpzIjUmX7wSv0ZZkpuJzrUR7ybjbAOZLE6wHJeF8VOGcxmh8zYCAu2Un9xUfzyE5P7iQ71Ee+e9Eilq5aF8io6OOkE1ZGhmLQilXKgX1wUvwzF5IaiQ33Ey4tiaoNoQGCrwDEx6GwV4sgqSLur/BXU+S7MlNxQdKaPeMW0reth0LauiIx7H6gJWMAKc9QFdK2m+VVAL9+FmZL7ic70Ee+sl26z1Eh7qa3s0Ok6p3W/grQRS62t4Hg1wDffhZmS24nO9BHvbonUctIeIcXZ9tNH3xP0GvRk/66PBfVVy0u+CzMldxOd6SPePeflFGhBvZhOtsf3CmhMAzAwJ7OplV9N0MuXYSZxN9GhPuKdRZ5bEel7hJ6sS2LVBnUY7Qqk5s5DUnsVZsqXYSZxN9GhPuJdRR2Tpj1ujEZD4N4raJC0zuwoHUNtKb/ayJUvw0zibqJDfcS7Qeu1psRNYM5JwLzO7BJKh7kq6hxMUn8WZsqXYSZxN9GhPuJd+RE04m5O1JTSPqkD6LBVg1TraYwWO/2i/PgKM4m7iQ71Ee+6E2OPOmeEhkP2S7VAJUOIvK6QiffAMfoB1F/Oi7ib6FAf8c5NnJx1T++tieeqpFPZbeQCPWKssZe8ausfQP0VZhK3Ex3qI16+fgxhJIZhe95Hq6vywCRQDC2bEvZnI3zzZZhJ3E90qI94V36MGVPpE6jtMFOpE5RKgZZyxdBjwfgD7+UzzCRuKDrUR7x70qMyauUOCf+NG9vhPAwEvaoaNVMrr05qvQsziRuKzvQR7yYzxVl7RQLc73hcVzVd1AYEs4l9Dir66kVP78JM2f1EZ/qId8GPVU3nqquiZgu75ZZXMd0KzJx64RJ0Se+Z/qo9stuJzvQR7yYzlSmdxCBqGMBpndPGq74u00asOdUur9YH6F2YKbub6Ewf8S5IPbCPWRNgHKv20DjAqEaoGlJbtYfWZ80Behlmyu4mOtRHvBs3ZqEPognWGYHLrKDaEtQmaIHJ6BfFx2eYKbub6FAf8a76iGwlUwErM62KmjvUWQJoD0Fmyjjs1XOeXoaZsruJDvUR73YnStVRk4JWKcALcdDZCyROOjRkXf/9AOqvMFN2N9GhPuJdg0DS1lfVAbyq61V+5AU1YoARehwjhFraq9yHXoaZsruJDvUR73If2ihIZAiDGDgZgSUlSGNK49hjLL+4KH45L9ndRIf6iHcXxdyrSGggJRLwHAHMLMMcKYxA2NB+cVJ/hZmy24kO9REvn6ktjxITVMYOnCtDbbjujaugDhjSKrd/cVH88hPV/USH+oh379SRV5UhAsiUgccett7nhFQtzsASfnNSfxmK6oaiQ33EuzCTighTB41h1dR1rIsis0EdNUsRMrZX007tLsykbig600e8m+C7TuVOY0Kl1HfwA0FVEoRUpKwfacFXU2zsLsyk7ic600e83B9gysKyIB57HlPYwxHagJZiaLnUtg7x90x/1h5uJzrTR7y7JWJPeTaB0rWt2mOvuC0UYDTlHNtsnV/1cdldmEndTXSmj3jHNDXCigjSi6xLYh6gtSv03dGlq6DWZ8aLXYaZ1N1Eh/qId90Bq8oY1ApU6WEd1MxQQjDIraOlHhOPV8aLXYaZ1N1Eh/qId7fEUrPKqCB5FGDSDrrn9y6k+8xBaOirKLVdhpnU3USH+oh3PS8SS9y94wVTXOXH3F3kpUCuVYIYJQqv9rzYZZhJ3U10qI94WX5o7FoJzNTWSY2r/ECuUGs3mpZqGb84qb/CTOZuokN9xMsucsbZSgRZFzJg5Ll5LlBKSyXh1PyLx4/PMJO5m+hQH/Gu/OCSEVtfFO/JTFUaWEgN4n7Nm8U4zVfTTu0yzGRuJzrUR7yLndYR4wgI1XTHTglBmxlM1ppqR8H+qkHALsNM5n6iQ33Ey/7EmZBtQJq7/KhoUFI1sBqiknAu8dXuRLsMM5kbig71Ee9Oam5pECagut+pUfMqP+a6Le41LyOvy2J+c1JzCHdhJnND0Zk+4l0nF4V1LhtCn1qA+06d5rw+YscWY6wc3qx6+cP0Z/HhfqIzfcS7Hbcl99ligFC4A/PgPZW6A7ZUS295jNrfM/1Ze7id6Ewf8e49zyZjHWNdC3sGLkjriC4Z1qldqHGX+mjU6R+mv8JM5m6iM33EO4s8tFlTKBBG3rUHB6hVGEJb90XmtKh6s+L2D9OfYSZzN9GhPuIl1LOMrh2MRFfxEfdzXtpz9KgnUSyj/uCS+BVmsuBuokN9xLvYKdfJMgSyxt3GtWrrGmpf1UcOUUSs4i+g/ggzWXA30aE+4hXUrAGLrEK6psp7zRyCFUoQF83BEmssb3Iff6H+CDNZcDfRoT7iHdS9DYqUYdAqp/fyb7BqCfoMvdI6tCW/aU78C/VHmMmCu4kO9RGvoO44Wx1pQT3zqqknr5NajKHrUJYWmsgPHqm/wkwW3E10qI94t7yoD0pROhQNe2EzMVhXhkQ659CWW/wF1B9hJgtuJzrUR7x7/Wg1l9waJGx7gUBC0FV4QBrDemzY+qPlRX+h/vATLbif6FAf8XLNXEMcMUKdO/eRd1YvWIcwC+vIY/ZHc6n/Qv1hKFpwQ9GhPuJd8KOQ1sYNMu+1GHk/UZey+xMxj9CbKr06qeNVmMmCG4rO9BHvZq2H9X/3PvZeudqAee+3rasEmasGCYFSVnv1ohevwkwW3E90po94V1GPRA37uiYmnXt90Z6ghwaYVunRUispvgozxaswk0W3E53pI9513BoFKavsoLSfPsjSKq032L3JLImF65vugD9Mf4SZLLqb6Ewf8a6e1qmIfW8r0grc+4BKnMFYp/VUWdMPzumvMJNFdxMd6iNevlHHXGPKQHnoKj5oFdRWA3AKcwZct8T0pov8L9RfYabobqJDfcQ7N1FG1jQnSKQFddr7bVUICq8rYqi9VH5lvMTLMFN0N9GhPuJdw+06qbHYKqljFeCWFtSBJ9DgIJStjUeDIf9C/RVmiu4mOtRHvHv7mClFjBNaCRGYUUDLQMiJRqgtFCuvGgTiZZgpupvoUB/xrpOroMwdnibre3figroEo1VdhzSxyOz2ZnXzX6i/nJfobqJDfcS7mlqNDCvDWPUHcJcMJYdVXYcqjCOhpDd7Xv5C/RVmim4nOtRHvLMTk5bEvULW3XNLM4LGPCGWnHvYg1DxzVzqv1B/+YnR/USH+ohXUAsaI2KHXPf2Ill3RGvagEIT7IZzjl886X0ZiuiGokN9xLvdidobaa4gvC+KWhvUQgVqjTNTTTnIK/MF78JM6IaiM33EO0MxrhOai0HrfQKnrAtnRYiNRXBGTOXVMzXehZnQ/URn+oh33YnNequkEGPhPZV6VdQ17/VFkrqYJh0/YPqz9nA70Zk+4t3qRGKeNQtwHusjVYESqe29XGnVHrjYfuW84F2YCd1NdKaPeDmTukspjaBUpXVJtO0myr4u6lg3RBsxvdnz8ofpzzATupvoUB/xziJPaXCUdTxnDMC7lbzmMfZMGySKiplftXHhZZgJ3U10qI94V30YJ9S4DmkLFXi7LyZBoOcYjGcYc/7g5eMzzITuJjrUR7w7qSuNMDUDzorrmtgRNNYImHI17rFrezXEBi/DTOhuokN9xLswk2Tj0gKkMDNwbxk0kcGkmUMufVL9RU39FWZCdxMd6iPeQZ15lL02sXda5Yet6tpCMgg1retj74v4V2EmvAwzkbuJDvUR716pa7KRJkG3bZG3FEF1MATVhtRjLflV7gMvw0zkdqJDfcS7hN6MaL02yLb7yPeMphLXd0adZsLWZv0F1F9+Irmf6FAf8S6hp4yp1wBYZJUfmSOUrgHi0Ehd4wzxFxfFL0OR3FB0qI94Z76kPJSor6Jjry+ahGBWCtRYkbTjSOlVTU13YSZyQ9GZPuIV062U0EoUCF0acM8IZdNdrTU0qdzGq4Oa7sJM5H6iM33Eu3NaItcZB8QYDXhUBctqu+V2BqqrBpFXSWq6CzOR24nO9BEvmc4iu+M2JMqr9thMh3VYW9AURhqa9QdMf4WZyN1EZ/qId+tARzURqiBl9j2TOq/KuuL6bQq6EV919XumP8NM5G6iQ33Euy7y0UvAQpBrkD0aYewNcxMwDtw7XkLNr8b30mWYidxNdKiPePdG3bqZlgGp6QCuuz2g5MV44Vb7LITzFyf1V5iJ3U10qI94tzsxxhpRFHCMdU0M1qCIJuiFCLVEzuPVEBu6DDOxu4kO9RHvYqfcMUqt65Bu200cBKvITqBU57o6JhrPJvjSZZiJ3U10qI94V34U0zFighLTPqnHBBucAMtoyrX01l51J9JlmIndTXSoj3iXpQ42NJoA0tytXHMf0jumZ1RjCy0M+YHz8hlmYrcTHeoj3r1+iFrElECkF+DWFYqRwapJCBti7fyL148vP5HdT3Soj3i3FSOGPoM00NnbbrUlsCgRsFa0tIrqVYT8AOovQ5HdUHSoj3gbZoqjtVV0MK3yg6hCpTiAMspYd7RS86vpCHwXZmI3FJ3pI96N0CMKoVGGvLN5nHfPbTdel0Wj9dVM9VVJzXdhJnY/0Zk+4t3bR9xnc8+Asq+JEfcr9froeWDTpCGMH5zTn7WH24nO9BHvnj4WuXW0AL3xXp3YDcxmWx86NbQ+K76ajcB3YabkbqIzfcS7htsSFZEMWo26ao9cQeNU6KX0VWiHgv3VJZEvw0zJ3USH+oh3Frm1PLMkoNLTzn0MsCl1H9RpUhho41Xugy/DTMndRIf6iHdQp4yxs8KQarvhdkBRjNBKxtqyaqivlpHzZZgpuZvoUB/xMvfBSfo6pOfU3fOySuraMIEWaj1SROFfnNRfYabkbqJDfcS7eyI3SUU6jDb3lttRoXIVkFkw4vZk8quEHl+GmZK7iQ71ES9zH9yahrRH+LZVU9e0lxcx7Al62NXiLL8oP76cl+RuokN9xLt5H81aK9ihtBKAKSWwGgfUPlc5XcYs/RdQf4WZktuJDvUR72Yj9E6UcEIotazyQzIYjQy5oIU6moxny4v4MsyU3E90qI94l9DjLgN7Bez/ZughwToaE2CIGWunFPQXJ/WXoZjcUHSoj3h3Utu0RDuSVxbPXJtBmX2vL8q1d6Yo8VXsNN2FmcQNRWf6iHfTEVrlTKPCui2ug5rL3o+xmJbS85w9Dm2vHj/SXZhJ3E90po94tw50JsRSItC/c7rtRi7pCMZtHeFKYeKrCXrpLswkbic600e8O6erxtSEYOh++uA0QFEG1Jz30ttCXH9wTn+FmcTdRGf6iHcrbnGmhBSgxXVYc80FtKR1YmdsFNNs81lAL12GmcTdRIf6iHfdAXEmzYFgH8nAgQ00FASqdXJZpzfNH1wSP8NM4m6iQ33Eu5M69BoxZyijjgX1rFBTnZDQJJQ4Su+vWl7SZZhJ3E10qI9490ZdOmaaZfcm4io/rC68Wwe0Th1rz/XZoPV0GWYSdxMd6iPedZGPTFJyh1Lrqqk7RijGDK1ZyyGF2Uv+AdRfYSZxN9GhPuKl8cKxr6oDGlVdJ3UkqOuohki1xzaN6dn6gHQZZhJ3Ex3qI96NRohJa5ECM/YFdUkCpuvgxlJxthgpP5tLnS7DTNntRIf6iHe7E7mE9cugYdpbblflYTEo2OhVZtLY2y9eP778xOx+okN9xLuamth6bwMC5bSgFgNLhaEXK0qRS5FXgyHTZZgpu6HoUB/x0nyxdVLbhFTngrrksfeRM9QxWFqbKZdXUMtdmCm7oehMH/GupM4hVM4NhuQJHHNZB3Wa0EOdKOvgpvRqLLXchZmy+4nO9BEve17KrDGGdURPBN6NievmyBCbpkYh8IjhPdOftYfbic70Ee8KauER2kigcz9S0xSovStECqNgj4yS3jP9FWbK7iY600e8C+hx0jZGhrAoBraQobTMMGMoWkqyPF+tTpTLMFN2N9GhPuJlG9fCej/n6cwVOI0JpacEczBJYjKaPyg+PsNM2d1Eh/qIdxV1KMTcyh5dw3vQ+oRKM67qI6VYs9X2bN6HXIaZsruJDvUR7+Z9WMNRGCGGVYNwUQXdezES5RbquiMO+kX58RVmUncTHeoj3p3UOtq/9i0e64rI0gdYKQ3CwCBF5mjP3ES5DDOpu4kO9RGvoB4t5tlMgHTui+K6I/4bjZBEJUTJwvqq60Uuw0zqbqJDfcS7udR5hhgwQuW0LoqldqiFOgzaTx+pxlxfJfTkMsykbic61Ee8vShmzlpgtPBv0cvCu9UJvWoZEpl4tB9A/eUnqvuJDvUR70b44sit5wBlplV+NNrD1lOHPlPqhlH02QhfuQwzqRuKDvUR76BOlUsoHYxzXie1ZtjZPBhj9JpjaV1edb3kuzCTuqHoTB/xrqTuQ2S/6IXe1kE9SoTSUoRojDZSnzm9WvWS78JM6n6iM33Eu+EIOfdQQ4UwcwFGrKCh7lE2aaQxm+Cz4Qj5Lsykbic600e8bHlJJsIKFPbADw4dagh7QELiSZlLoVerE/NdmEndTXSmj3gXpMY61HqEIW0xbdSgjqiQG0XGEIrgq0tivgwzmbuJDvUR78ZClrkugoPAwl4zt6poqKwGmjOnFBqFZ21c+TLMZO4mOtRHvItSL6IDzgLSZt9tXBMs1oV3M2wds/b0g+rjM8xk7iY61Ee8grrX2mccCUbvtNfMIdRqDCiFLIzd0/UqoZcvw0zmbqJDfcS7hF7XHJogTG1tn9Srpi5VoaWSGnPPSV+NG8uXYSZzN9GhPuJldyLWLMKgLBN4RoF1bxywmJZauYn2X1wUv5wXczfRoT7iZXsiSQ4xgjC2/5UfGlY1gpEJm2VL+Ko9MV+GmcztRIf6iHfP1N0SYyHAMRbUWCPYuinCaJRnaimNn5QfX36iuZ/oUB/x7kmvTe5aBgyWDEyRoSp2MOyxc1lXxflqzVy+DDOZG4oO9RHvTPIWaqJUoeS6oJ42FtRxwgxpripbRnrWn6h3YSZzQ9GZPuLd40cyJk4GNCSu6oMDlLrqkLJqj5QV1fhVSa03Yab072/fmXam/98107W3gXkVH82G7uEIaTE9/zmLUrEyryvke6b/79pjMe12ojN9xLvaY/QSujEUymMV1ER7NkIFIZRRODbTV31cehNmWky7m+hMH/EuzBRmj2YJ+t6LwaMgrAO7Q+e5/uCrDMnz1VRIvQozLajdTXSoj3hXUMfOg1ctHUgCcJ4dSpIEuZYoPf67Jf4A6v87zLSgdjfRoT7i3XNe4iZNM+QUVx2NrUIpLYCpjtyoBfrJSf1/h5kW1O4mOtRHvDNemkhdJzL0xrRKai5QpCXQrOsPLiEMfvVGrVdhpgW1u4kO9RHv7omEWZIhCC+eedKCunCCERNTtNilvXIT9SrMtKB2N9GhPuLdZCaRhoNX+bHO5j2WOkDp66ROMY44W2s1vMpS61WYaUHtbqJDfcS7udRFA4a5TRcT4LoO6dor75ge1Yw61X5xUfy/w0wLarcTHeoj3tXU2GT0OID7WOVHiAG044BclTqPWedPTuovPzG6n+hQH/Gu/MidcDIDaSx7y+06qSUXyFaaYt5VyA+8l48w04LaDUWH+ohXUC+Ui1hdRbSWVX5ol3VS5wayIK85tZzo1euH3YSZFtNuKDrTR7zzXrjMrpRg9ml7gcBe9YIGvRpxtv0w8mqCr92FmaL7ic70Ee/WgYY0sfUEktIetb7AtqF7QkJKaqIxPhuOYHdhpuh2ojN9xLuCOhSbqVZIHBEY5zqnKSmEEkfBUCmHV/N77S7MFN1NdKaPeMl0tEHS1hE9Vu0xrEDtyjBzFkJumear5zy7DDNFdxMd6iPejTrF2farHaSpAbjv57xQMnQsPSIO5fxq1Kldhpmiu4kO9RHvbomaA2FRyKHvhtuWwEg7WCzFchp1lFezTu0yzBTdTXSoj3g3mQkx8ygdmvAAThShMDFgCTnHqn2V2j+A+ivMFN1NdKiPeNfIVUxWjZEgpb28aLcK1BYT9KlSK9US7Qf3xM8wE7qb6FAf8W4yUxKjxAFMNtSKBEVn20NsqmFDyvmVRW6XYSZ0N9GhPuJdg0DGUqq0vboZ91bQvcZoVdfYWomBGtfwi9ePrzATup3oUB/xLkutexa1VsBO66TuuvsTawHrC+l1VIvUV10vdhlmQvcTHeoj3r1+5EX0EAMLZe9OLOu7ZA00SdaKC/L2g9zHZ5gJ3VB0qI94V35gCINqBMkWgQVXdd2mQV16Xj/R+Woy0zZcbsJM6IaiM33Eu4OaSmxKi+kWEnCgDGqxQEDDnnqWHh91cv2X6c/iw/1EZ/qIdyb5LJhqbmBTyromxgwFC0Ned0UJVaWmR2Gm/zL9WXu4nehMH/HunA7WmEeHRfbY73m7gzwZhDDLyKP3oOE9019hJnQ30Zk+4qXxQnlymjB5FdX8b+bpwAlhKq+SJHYbPzinP8NM6G6iQ33Eu+LDWhYNCI1QgWslKC3wft2TQXNPTXiU+/gD9VeYidxNdKiPeOcmhhEMaUAKoQNLQqirxobexWqRPFQe7Xn5A/VXmIncTXSoj3gZO0WmuGchdFtQt3Vcl2gZssRgFa3MV2vm/kD9FWYidxMd6iPevVErl6G1A9l++4g6wSgqDLS6CuyEc/zgPe8zzETuJjrUR7wb4Vs5aCkVqIawL4oIxdoEDiZ1XR41vRq1/gfqL+eF3E10qI946Sau+2DIBrViBeZaoFoP0EvYrbc4pskPoP4KM5HbiQ71Ea+gJu1jhj5Bitie97FO6rzH2QyMbcZeW/zFRfHLTyT3Ex3qI94l9ELKE1flUWtZRUfivkf4TqApewxZKoyPYqd/oP4yFMkNRYf6iHcndeq8TmaDMfew9VZW+REX3usEj2XQXq34qvyId2EmckPRmT7i3T1xTMRWGxTdY6n/rZkrIUGnGWvoYVB7NELvv0x/Fh/uJzrTR7yboJci1lVuQEHKq44eq/gIoUCy0bjooJQeNXL9l+mv2oPdTnSmj3jHdO9lSiPYL3e79giguFsE2OL4t2VOHnXc/pfprzATu5voTB/xLvdBVDOTgmkL65KYBiy4K/CqQAh52+U/qKc/w0zsbqJDfcTLjVxJtcQJrHvcmHEDw8hQrQ1pSvZsiM0fqL/CTOxuokN9xLvqQ4cgtT0LYZUgXAmhzmBAs+5ukx51vopSx8swE7ub6FAf8XLNXFfb24o0DVxQjwqq68JoIYyQMOicj2bo/YH6K8zE7iY61Ee8tMhLtrqK6DC28ZJjBKUoUCbmWKORPGt6iZdhJnY30aE+4t0jdZCRQiYosi1yogAltQKhpNBza8jx0WiEP1B/OS/sbqJDfcS7BgHWgDMnaLxzeW3vIy+jwd6oOJhrl/4q9xEvw0zsdqJDfcTLEb5oiboClbhO6ry33CJWsEGpl0hC6RevH19+Iruf6FAf8bI/sRRJwWDOobBI43VSm8C0XIt0wRgejRv7A/WXoZjcUHSoj3h5UWTtbQRAmQFYy6qud7Yph8RNeqZhr0xyvAszJTcUnekjXjGdR9Mwt424TmZgngK1GsJOUY8puWJ/9aKHd2Gm5H6iM33EO+ulieXZFCxlAqbSQWUShGK1VOESc3rP9Gft4XaiM33Eu6cPmVolKYjunRi9GpQx1jldeuMaC1F+tA70v0x/hZmSu4nO9BEvmwNEgum6FcY9k7oGBAv/doK2JFxrms8m6OFlmCm5m+hQH/GujQvDNhQZaMiCOvcEZQrB2LR3i3VdE38A9VeYKbmb6FAf8S73EVqLfV0QsdmCuvUMtYVtKe7eAGVdVcgPoP4KMyV3Ex3qI96VH9aJA0aYdSow2+KZ5l5OLqLRIr4btI6XYabkbqJDfcS7k1pbm7UOmK1vqHc4z4YA2mZ6rlNbXhkveBlmSu4mOtRHvNzINbVbYIh9VdIch0FNViDmXK0q6vz/7Z3Lrma5kZ3fpedhkYwLIxqCJrIHnto98qTBa6sAXQxVNWzY8LubPFVUZ8rSBnuwf3gQVUDinJUXZOb5ihXkWhGBnyg/npwXcTfRoT7iFdQNg4ZU9vWw6h43xvtFr0JjC12xtmSfOKmfwkzidqJDfcQrqFPBxD0g1BH2Ri4TqLknyDOXaVTW+f3WYMh0GWYS9xMd6iPeZanNiGJmwGQMtK6FUITXN82K0VDU8YHcx2OYSdxQdKiPeAc1GuGMq4iumnfsVKCwKoxZpNEcIb72To13YSZxQ9GZPuLdqhdJrYTcYB3JE4h2+0tsEzq3XMgGcX1rhB7ehZnE/URn+oiXFXWMYa66o4dEQIMFtOUJXGM1i50yvzVtDO/CTOJ2ojN9xLunj7TuiYhfxUZb57Q0qDNGYJYpVjgEfSvMhHdhJnE30Zk+4l1ADzWnjGPVHlSBgg4wCgQ1dikhCYbXhtjgZZhJ3E10qI94V3zY4FGrQsuagDAY2OQApddKxTKn14bY4GWYSdxNdKiPeAf1qJRaHjAXZUANA1hjhYhFJ9fC5bVZp3gZZsruJjrUR7yDuoWAWRGC7clMqgtqaQNEhSMLaqRPlB9PYabsbqJDfcS70Qi9hKgjQuxj3ROLKBj2Ar2nzC2k1spbuQ+8DDNldxMd6iPejUYIUxszw1RdUGved8Q8IVPoVTPPnj/wSP0YZsruJjrUR7yCuqfERLGCiu3BkGRQWCq0mjnmNBbyH3ilfgwzZbcTHeojXkHNlrBKVehtL8XYMyGVcE/0zaSxpSr41rB1vAwzZfcTHeoj3nnkXFpMOUGpaQDFhFD36uYoGCn2NnW8NRwBL8NM2Q1Fh/qIdxM/JsY5sQBxWeVHqAzV2ECYh/XBs/a3Yqd0F2bKbig600e8a3qZAxU7gqSyDuoke5FRIWh7+MeMfZC8VX3QXZgpu5/oTB/xiukpqj31AbWkVVEHGWBR+lewOkjmPspbxQfdhZmy24nO9BHvgtQtc56UvyZ8AK2DetGNCCmFVXvEaa2+9fRBd2EmdTfRmT7i3SUxzhC/hlDLnkktsuppoQbUqoYSmCy9ZZHTZZhJ3U10qI94N+8jtaRjbwG1pqv4YAWNPUAY2qjFmTG81fFCl2EmdTfRoT7iZZQaJfKo0DF/DbFRsNInxChJuKZewlu5D7oMM6m7iQ71Ee+gnloyzQmh7wG+2nFfGAnaaDrHiNToA895j2EmdTfRoT7iXUIv10YYGkyaedXUG2rFCAEx0uyZOH3g7eMxzKTuJjrUR7yzyNvMYsYgsW33RRG07gaBWYKtEgRVPlF+PDkv6m6iQ33Ey2mnocrYW5uHElDL+x0kNxitRSo6QipvtSfSZZhJ3U50qI94N5c6SqmCBDmMBTVRBs2kEFufLCYl8VuLXugyzKTuJzrUR7w7qSMFboiwGE5APUQoVNZJnbSuw1ojvzaZiS7DTOqGokN9xMvdibMNtAGWBq+aOiSosRQoiibKEkt8K/jBd2Emc0PRmT7inaGYW2ojyzqo5wSaG+dCHXrKFmoeNehbjeR8F2Yy9xOd6SPerU6U0lExr3thikC1r2tiGxViSV17ULKh7zP9VHuY24nO9BHvptioaqm9rdOZcZ3T66qoHDP0GqRJwSHzA0w/hZnM3URn+oh3xov0prUjNN4rMdLXnpfcoO35H5Ks9/JW7oMvw0zmbqJDfcS7S2Lrq+CoEayjAKnwKj5kndvY69xeYi4fKKgfw0zmbqJDfcQ7qLVJSi1CjH2HTVfhUamsT1OkXlubIXzg5eMxzGTuJjrUR7zrTSwjVEwI0vbTRy0JSkaCMVptIUeu9NYQG74MM5m7iQ71ES9zH62VHWGSUfq6J/IE09kAG/I6xHMd8a3diXwZZjJ3Ex3qI965iWkOlDmg9L2P3PIAHblCZcqhzzxxvjWZiS/DTOZuokN9xLvJTCVgKVVXJb1f9Gwd0qVN24PHSlvXxiKvTTvluzBTDG4nOtRHvOu5ZcO2Sg/gvQqDYiIoFgMkCeumGLMWfCvMxHdhphjcT3Soj3j3Tl1brS12aH1vegkW91aMDHlg5mmtFHsrdsp3YaYY3FB0qI9413Rb8ixcMoRtuVAaFawzrW+yymyx1tdWcslVmCkGNxSd6SPeTbHRHuasHSyvM5rmXjPXBsLsJqVLKlzfKqnlKswUg/uJzvQR76wXlNTX/99h0G7kqkPB6jqn25xWJ1uf9AGmH2sPtxOd6SPePVLXpp1mh8Jx78RYF0TLVYDTMMxGI77W8iJXYaYY3E10po94F6QOFppkgRZxD7GZBJolA9ZZQhQZLb1lkctdmCkGdxMd6iPevVFXrTnkClltFR8yMyhygak1xZI1Mr41Qk/uwkwxuJvoUB/xNsykGlsDqeu4JpQI2rVCS0ZTikmub+U+5C7MFIO7iQ71Ee9K6pTDyLvdZX6tmTNcxfVkoDxrrzI0aPoA1A9hphjdTXSoj3hXflDOrWuB1kJfKLcKhiHt97xAZbA2/ATUD2GmGN1NdKiPeNfJlcNUlgSJ24J6XQxBW9qP1D0bSsk5vDVDT+7CTDG6m+hQH/GupuYksQiCyn6l7pRA93yExoqhjVDjnB+A+inMFN1OdKiPeBdmSiVIiHFRPNZJ3S2ByTqp4xg1StEc6ifKjyc/Mbqf6FAf8a7rpeXQN8W1Ft77yBnqqKv8SMmQUiDqb/UnymWYKbqh6FAf8a6mFosp1wDE+506YQa1XPd6cq1JZ6f5Vid5vgszRTcUnekj3jW9tLAnLwpEbRGolQg65gArlea6NS7g3+rkyndhpuh+ojN9xLtX6tmCcUtQaJvkIzJo4woh9YmCGmN7K0md78JM0e1EZ/qId90BmKfp1L2uaDE9132xtO2Rp1mD5jZafiugl+/CTNHdRGf6iHdhph45tdog9z1ovbR1XYxmwMNm7iys6a1LYr4MMyV3Ex3qI951B5g2UzFoWQdQnx1qw20u4rohDpVMHyg+HsNMyd1Eh/qId21cNWpJPQBpXVBXiWDKCaQFDT3amPKBW+JjmCm5m+hQH/F2d2LASQ1q7QxEmMGWBE1ZJEoInd4adpovw0zJ3USH+oh3NTWGUPfRnLSue2JvC2rZc08HRw3cFtefKD+ewkzJ3USH+oh3j9SiWNrkvd0l7Xkfq/yQ9VHM2ahqpZbeyn3kyzBTcjfRoT7i3Ss1Tmm2PXGNezSCFLC952UvFcBax+DXGgTyZZgpuZ3oUB/xrqbuobERwxx7dXONCYxHAw6ZiKWgzU886T35icn9RIf6iJex09KE0wDhURfUrYLGgMAzp1Bax1XSfgDqJ0MxuaHoUB/xMnbaODSLEAOv62HNEUqQDqHwlNxnovrW6ma9CzMlNxSd6SNeDjslDqFHqLhTp70W2DEmqDZi4c6G+NaLnt6FmdD9RGf6iHdr5vrsvF+pI7bF9Og7zLRf9YaEbpGoyFsT9PQuzIRuJzrTR7yzE5Nw5DJg1pYW0yWDzsyQrUQpO6PHbwWp9S7MhO4mOtNHvDunbSSeJcEoc9XTygbKYyHeyTjWGiS+ZbzoZZgJ3U10qI94d0mUWarMdTLnPUJPdhuX6YCGBRHTaNzeGjeml2EmdDfRoT7iZXuAaBh7BZemATS1Q9G2jmsamEkrhfrWuDG9DDOhu4kO9RHv+gNCmCpxF9KtAmXaDbelAgZlGbEU/cTTx2OYCd1NdKiPeOcmmswkpUOae8utrUKk9hFhNwZoMOJe3mp60cswE7qb6FAf8RLqUhunBiGtGoSwrzN7BIJYJCXsNVp4K8ykl2EmdDfRoT7i5St1bNRVQNPOfbRJYC116JFNM6HWzh+A+inMhG4nOtRHvGvl6rXOUjN0TLzKD+F1UawJSrBKi/cg460ZenoZZiL3Ex3qI95dFHvHdRkcsAOmQEqr/GjbMs9JSSJ147fGjellmIncUHSoj3g3mUkrS8kVwhyrpm5JwChtQ3EUKlKLhLee9OwuzERuKDrTR7xiOrS9jbwJjLoKaSJb1cdIEbitappq6zzf6g+wuzATuZ/oTB/xrpErlRmQAwjvZnJU3Nk8BSVD6WFgDm/1kdtdmIncTnSmj3jXcVu7mOWyV3LtgR+YoFIfwD3O2Xri1j5wTj+FmcjdRGf6iJeTmfq6CxaCqLt3vA6DynECY+lSGodQ3nqjtsswE7mb6FAf8Q7qyBhTr1CoGpB1BE2tQRrChUbBRm/1JtplmIncTXSoj3h5UhcbSQQqLpRpv+npKkRg5lk6orbw2nOeXYaZyN1Eh/qId2/URYtkTbAq6wo0ZwFjidDTnteU57o3vuUm2mWYidxNdKiPeNecyMLZagZCXid1TQVWMU1gsRXRBVQen4D6KczE7iY61Ee8e6RmDGMf0kFS2oMhE9gYGUbWXqmwzvqJi+KT88LuJjrUR7wLM61jeh+GMEpeF0UKtqedDjDToWnGFsdb7Yl2GWZitxMd6iPeWS990l40B6t23QtBNcNi2QClrsqj1Ub9A8/Uj2Emdj/RoT7iXe6jDoulZ4hjz9ALPYDaFMgsIXLtY5a3JjPZZZiJ3VB0qI94BbX1dVZLXjdDHHvVy37S49ChNQsjhBzSWwtBU7gLM7Ebis70Ea+YlhhUsxGkNuLeirGY7k2gjZ6ytVBjfGmKzbdMPxYf7ic600e8aw+olqQIgZRVchBzAUv8tfI2LNTnqkFe8hO/Zfqx9nA70Zk+4mXtgeuWmBWGCO/5vR1qqASUuih35lpf6rj9lumnMBO7m+hMH/GKaY2zhVAqTKJ1TndLYBoMFJV0JDZpL4VOv2X6MczE7iY61Ee8HKGXKITeF9S7+IhIUEtaVbVp594K4vhA8fEYZhJ3Ex3qI96NRkBm7OuWaLuVfCdQoZRWoOYQRsPeW36pjes7qJ/CTOJuokN9xDvjZeZQdBUdtWsBCsPAKu2s3qRYI5eWX3ITv4P6Kcwk7iY61Ee8y30IhphZoOuYQJoyWGkJYioJ46SR35qh9x3UT2EmcTfRoT7i3WDIHIi6dBhxD7GRr4WgkaFGxXV2U2/4iZr6yXkRdxMd6iPevX5Q7HPMAprNgNLEdVIHW7dFSR3XR1k/cVI/hZnE7USH+oh3J7WJhdwHDOMElAdCodEhxhFKHJHm+MST3pOfKO4nOtRHvPNeJHCbvUKXWoGoRrBcBoReJEqLOj5SfjwZiuKGokN9xLuuFxo046yQKe6JHyND5WQgNeuwVGxdIl+COt6FmcQNRWf6iHcldSArdSpE3Vsxag57gUBbN8aiIe8heviWSR7vwkzifqIzfcS7B73aKpbSoLW+18wZQZV1bGNss4UmqPRW6DTehZmy24nO9BHvbolaUiAtMNeBvVcnDtDa1qWRSk2KJRT8ANNPYabsbqIzfcS7IHWxMFkjlGoFKDWE0lsFSS1LsxgwvjST+lumH8NM2d1Eh/qIdy8fs1hvSJBkj4W0dVpXqwqjtv3MV7XXl3oTv4P6KcyU3U10qI94l/vgPHF2BYl93RIbruojdQLujJpSa1rqB6B+CjNldxMd6iPejRsbrVvWDrPXdU2cvYFa6quuRkmpjojjA08fj2Gm7G6iQ33Eu3FjU9KsYa/EUISdXYIS1mWxtJRDMwlS3jJe4mWYKbub6FAf8e6kVkXpuE5q3ZOZYtsrXpjXbRE1lsAawkv7yL+D+sl5ye4mOtRHvHulnjnazAm08NfqZgTre0EXkczIYQz+RPnxFGbKbic61Ee863ohFO4zA8+4oZ4NzKZCwWjKvUvMn7goPvmJ2f1Eh/qIlyf10ESYoc5WgKw0qOuCuN+pmSJltPiJJ70nQ1HdUHSoj3hnvoSKbaBBYls1dRkEKsoQurVWex+U3ppik+7CTOqGojN9xLswU0oU5yTItr2XEicY9QqRcHDDmjK9NMH3W6afig91P9GZPuJdRV1X6cEcoee9P8ACQ4ncICs2Gamq8EtjIb9l+rH2cDvRmT7iXUFtVniVHyCjymJa836kDhBjWRX2pv21KTbpLsyk7iY600e8s8jjzJnUQFNZl0SZDLVggJm41VlTHO2tN+p0GWZSdxMd6iNeQT3EuOdiQHGsg1p7Ag0R151RR9ScW69vdbykyzCTupvoUB/xro3L2gg1FOilx1/aAwwFUueAGhDz0A9A/RRmUncTHeoj3lnkmCyirZJaEVdJPRbUXyMicw3rhhYpx7f6A9JlmEndTXSoj3g5Q09CToYwEfdgyIygVfo6rtMYKMSZP3FSP4WZ1N1Eh/qId4/UMlvqqUCW3WcbZ4NCbZUfqdOMMff+2miEdBlmMncTHeojXrZyDWUZHXJo+PNgyIqzQ0wmhQtp7m/lPtJlmMncTnSoj3i3kauNnPcyri5pb7kdArWFDNpHqWlWVP2ARf4YZjL3Ex3qI94tBO0WVpWhkPZrHoV1W6wmBqhzGMmqrPsnLopPhqK5oehQH/HypOZgo06YhcPPw9aNK8NUaRVHCyxvJfTwLsxkbig600e8m/hR4yo/jHbhMYASreojl7lKasyYypAS3iqp8S7MZO4nOtNHvNv0MjjkkgyU1hFNlAKUHieERmQ5dx76VvGBd2EmczvRmT7iZUHdspQ8IY26zukROpgpQuhUihRtFPh9pp/CTOZuojN9xEumey9Ie2jvNl56r6AlZmjcZI7EtbzWm4iXYSZzN9GhPuJd8TGrcsoZetqjEfpIULjqnhKZZ4qzzvjW8iK8DDOZu4kO9RGvoC46R+5JoO2hH6RzndlBVwmyJyIViSr4VkIP78JMKbib6FAf8QrqyZEDpgw4pQOFpFBDahAHx9FS6pHf2vOCd2GmFNxNdKiPeBdmmg37CA36qjeArE3QoAbSMWRsNii9Ne0U78JM64vmUDvUv4h3xktMQXBHmPI+qZOti2KqcVswscRBVfQTF8UH5yUFdxMd6iPehZmGJcoFoYed0MN1ZSwkAntLuQ2h9e8H3MSnMFMKbic61Ee8a+VCwditQc60+8gFwdYZDZplJqldY3prNgLehZlScD/RoT7iXSN5MY0yA+RZcZUfQ0B7jzCk68w1ay5vNQjgXZhplUcOtUP9i3i3QSDkVBkjsLS95bZ3qFInhMKcqqqO+NaTHl2FmVJwQ9GZPuLdM/WMXGU3JSIXoDEN6jq4IZPhoDh59rdMcroKM6XgfqIzfcS74iMNblMDUJABVFDBuDfAoCPN2qz1D5zTj7WH24nO9BHv3vMohzBHg7F3glIbBay0DL2Z9GwRy2uzEegqzJSiu4nO9BHvGm47dzNTqI0rUEwdypS6LcVYsqUy9a0gNd2FmVJ0N9GhPuLduLGWNtQCSeOCmriD5jAgLKqNY+8J33IT6S7MlKK7iQ71Ee9ePjqqdBToElb1EbKA1YEQeA/0tbL+8B+oqB/DTNHdRIf6iHdZaqm7DyBAJ45A1Qisxw4yuszYSmr8Vs8LXYaZoruJDvUR7xJ6OGazGiFHzkB5ka24LotdWlXGkMt4a4gNXYaZoruJDvUR76AuGCbiBCzUgaQOKGmV2BWHjaA2hN+yyOkyzBTdTXSoj3j5Sj2TpGy727YBfb2DFGWI1LghYq/0VpiJLsNM0e1Eh/qIdwk9LlVr7zCaBKBJDErIUEhL5iqZ0yfKjyc/Mbqf6FAf8a4/MY9acC6Kx379mJygKGXodc48Sio2PuCRP4aZohuKDvURLy+KsafeGVLLX1nqBpaVIAo1sRSC5bdm6PFdmCm5oehMH/Gyk4tq4kSwR+kBdUugozHMxjKwtoKvldR8F2ZK7ic600e8C36swqPLbgoQrECjTSiRBlhJNiRpmP2tllu+CzMltxOd6SNeMZ1ohKbrgli7EBBhWh+pQbSimeqM1N4KfvBdmCm5m+hMH/GO6RnHqCPA6HkxPVYVUoutr8q6KnIInZu+9fLBl2Gm5G6iQ33ES4vcBlVq0LlOIMGwy5AERtxSx4oaPnBJfAwzJXcTHeoj3rW8jEnGZQCXkIFC18XzKkaMRh7CFDi9tRCUL8NMyd1Eh/qId9fE3LCUOSHkYeukVoWi2gGthnVus2r8xEn9FGZK7iY61Ee8i51aSbJn6GXbbx81JNCvasRylSqslN9qeuHLMFNyN9GhPuLdI3XLoZV1UZxlb+QqLGCN9pzISSjKJDV+AOpH58XdRIf6iHc1dU6rpuYKEnfuozYDS323kac4tLdor0075cswE7qd6FAf8a4/sXLFXXkMwZ37EIWaOkPMo9Q5Q+H8iSe9Jz8R3U90qI94F2aiXnriVUlb3+PGVk1tEjOMOcbEvquPD3jkj2EmdEPRoT7i7Zo5Vsu7f9z2QtDcoPTeYPQxKbTA8bV3arkLM6Ebis70Ee/mQi5qW5kRAo0MhBqhoBiMInOYJYn6VtOL3IWZ0P1EZ/qId28fKQ9mnpA6IRC1ARpWRZ1TzSMMRHzNepG7MBO6nehMH/Eu+GHMoRQCsT5WQT3qbk5cn448pSLOKG/dEuUuzITuJjrTR7yrp0eZBWsCTnt8b1s3RauRYf1N5ZaUMuW3NnLJZZgJ3U10qI94V1DrbIK2ZyGkuIoPIah1h1AlTbN1X6RPXBIfw0zobqJDfcQ74yXOXEZb53OYDBRihppDgNyzyGxYw6QPQP0UZkJ3Ex3qI96VH6nWFhfPo+3JTAthKD0lsDFs9IEt8AeuiY9hJnI30aE+4p3xor1lLA0YawYqsng2SjCTWFx4F4tv5T7kMsxE7iY61Ee8HGKDsm6EDEX6XBdF66v82IMhR5s0xxja3kroyWWYidxNdKiPeAd1r6Vpa4A2GhDbwrvVsRsEZhnMwdJbYSa5DDOR24kO9RHv5lJL55lzhMT7SU96Bss1glVqpHVvK39riI1chpnI/USH+oh3UIe9zGVGmIjrpI598bz33WIN3TJT4/oJqJ8MRXJD0aE+4l35obsNcRUdEtiApiForAqpNU5DezJ7azpCvgszkRuKzvQR76LUYWYatYOQDiCNEYpOhUKpNqbIwm8ZivkuzETuJzrTR7xkukuwKTBqXee04gTVglAtDB49zljeeqXOd2EmcjvRmT7iFdNcRqBZDPrXVMiAZUeqGRbmWqNoq+0D5/RTmIncTXSmj3hZT4eCvKpoziEBySo7Kq1SpNqM2ggn9g+c049hJnY30aE+4l3xodhwlLq3YQhQrwy1lp2pprL3z0XBt9q48mWYid1NdKiPeJfQqxpy1wkUt0U+qUGNkdanajFboR7eannJl2EmdjfRoT7iXUJvMlPHASONDpQ6gtVKMJMhDl1n+PhE+fEUZmJ3Ex3qI15BXWUdxl0z6AzrnpiwrpoaI5AlzCMONHorS50vw0zsbqJDfcTLGXrGkkqGXnBV0jEUKG0OCDnNNlA0jLfCTPkyzMTuJjrUR7wb4ZtSGBQ6cB1lQ827VUCBVYK2Vla9/ZZFni/DTOx2okN9xLvBkCwTW1RI1lfRgWGVH0krdNPceeFNn7BeHsNM7H6iQ33Ey0byamOyQstW9js1Q+lh3RuHthJqIi5vbXrJl2EmdkPRoT7i3Ts1Dso1ZZi9L6h1Xxm5M0ja8xG47OLkJaj1LszEbig600e8ZDpJlNog1bnDTGmAzWCQc89pndbcw1udXHoXZhL3E53pI95NZqqTeuZ1OYzbf5nrxC4mAULn0UebMelbPS96F2YStxOd6SNezkaQJlUMJu2Wl1Aa6IwFkpZJ1OOi+q1Har0LM4m7ic70Ea+YFqmaQ1GIxVbtUdo+p5uuKkTiWDWJmn2g9ngMM4m7iQ71Ee9yH001ignkwQmIlX8edUqjU/qa+PHaEBu9DDOJu4kO9RHv3qiriuV1NFsfDCRMe3sAQbBsMYe6oMcPQP0UZhJ3Ex3qI9413K6auSXM0CgIkK0aRLutk7qzyYiJubzlJuplmEncTXSoj3g3mSn33CzsKyISUJ4RCg2CXkLlPAQnpg9A/RRmEncTHeojXkE9pWvdsdMeelsndaxgKa9vMpU93kbiR2rqJ+dF3E10qI94d1EcJcZAGbDPfVwLr/IjI0yJoYTCJPZWg4BehpnE7USH+oh35UelVlbVARhnB2ohg81cYNRQ2iqqW4xv5T70MsyU3U90qI941yAQgw7ECIJ1AtXSoYRWV2HdyHLOhdtbQ2z0MsyU3VB0qI94Z76MGjPLAJTFM9luurVNdhSUjvut+q0nPbsLM2U3FJ3pI971B6ybYK3aoYoGIGkNCptA5BDmbFRtvLW+yO7CTNn9RGf6iHcBPUOj2ApwJwXiXXcULIBUdSbqLYy3HvTsLsyU3U50po94V1C31PKo62COX3ZiWLVHQwKefQeqC019qznR7sJM2d1EZ/qId2/Uur2V3calbdXToYdVSk+D2avFEapyfeuSaJdhpuxuokN9xMtLYiGNLUJrWGGRhqC6oO6lhDFpdu7lA1A/hZmyu4kO9RHvch+Wi+VVc+AMcQ9a72BJBNYJ3glxYLC35kLaZZgpu5voUB/xciUGUcGRIeh++qjFoFBpIKucxll7T/0DTx+PYabsbqJDfcS7Rq5hgysmGDkZULEFdaMBPdaOPIuG+VaDgF2GmdTdRIf6iHcXxSHSE1Xgkhho2ASTEqDlgHNaJesfMF4ew0zqbqJDfcS7kxpX8RxIAYusmnpdDKFgEBht7y2aVMonXqkfw0zqdqJDfcS7YeuZJre0vgx7MwalWhbUlSGj9Moj9EpvJfTsMsyk7ic61Ee8m8yUVzFNPEBFFSiWATWvamQmzr2uY1zyJ96pnwxFdUPRoT7i3aoX1MkWGpS+T2qdAcqMFVJhtlHnZHyplQvDXZhJ3VB0po94573EvZu5ZWBiAmrZQEubUGq2ODrl0V56/PiW6cfiw/1EZ/qId1OpWXbzeAfhts7pEQbYiAQ59YRlVg3jpYr6W6Yfaw+3E53pI97dEltHaV1BMWUgGQOKUYM8UCiOkRFfKqi/ZfopzKTuJjrTR7wLnY7GWLABVkKgMiJYGgkICTF31C4vPed9y/RjmEndTXSoj3j3Rj2H6LoNwui6io89mLrUdV20SYFK0knzpbGQ30H9FGYydxMd6iPeVR8mVE0UFtsMlEKEMhbUlWspkxRxfqCifgwzmbuJDvURL8NMw2JGhRn6jp32xbNygFhDLtXyyOOlLvLvoH4KM5m7iQ71Ee+gLkIh9wix2YI6pLrnfRAkTlEKYZvtpS2330H9FGYydxMd6iPejaUOtXGuHbqQAVG0PWp9go7SQi+61Jdip99B/eS8mLuJDvUR7yYz1TaKtQlo23lRQVh1NEKqbNiksaSXxo19B/VTmMncTnSoj3i5Zm6dy5UKtFls19QMFYsCKlqueZ3V/RNPek9+ormf6FAf8S7M1FIbIY9Vfoyxyo+pYKQB5ki5z2CxvLWP/DuonwxFc0PRoT7i3Qy9yNOCTuhtv34siEFj4nVwaw55zl77W+VHvAszmRuKzvQR78JMnfLuGYd1KBcgHgplfdkhC81Whii9tY78W6Yfiw/3E53pI95NsZlVE2le5/ReyTWjQK08ABvHnjT1KG+9UserMBMGtxOd6SPeBT/UujTL8LUTdM9hgiUxdLJkYc6gbzUnfsv0Q5gJg7uJzvQR75oDKOvkuS6JJa3aIylB0RigmEo3kTropdWJ3zL9FGbC4G6iQ33Eu1GndZjELBCy7jVzLYMaDohl5Jl6k1TeMl7iXZgJg7uJDvURLzdyCZtwBQyyY6c17u0Bso7r9W8NqEE/cVI/hJkwuJvoUB/xLqGH2zHEDj1S2cNOO9gmOxvOVWQPLvGt/oB4F2bC4G6iQ33EK6j77HFBPKDiHmJT9rixlBBmXjiti+IY9gmoH8JM638hDrVD/Yt4150YWSO3AHPvb6Y8duVhGQoWNptl1Ne6yONdmAmDu4kO9RHvoM5dbVgBSbumTplBy74oWhiNuHCmT0D9EGbC4HaiQ33Eu9cPLBN5XRQLcwDCug9pEmgYDddZ3Vr8xOvHg5+Iwf1Eh/qIdwm9kTNW6hB6aUCdGIw6AjdMUxrVGD6Q+3gKM2F0Q9GhPuLdk17UUGeoEMYuP7IkMFz3RssxY869T35p2DqmqzATRjcUnekj3jWSK6eEI4Al2/tAY4U6YoHBu6AWmr28FfxIV2EmjO4nOtNHvGvkmk1b2KsD4l4zl3dFPVZtrViZLa3voreGI6S7MFN0O9GZPuKd81Jzk70+oMQwVkHdMlgPGRrHGqmtf95ayfUt009hpuhuojN9xLsgdU29pqFgU/rPz3l19gEDe6o5S5bwgXr6McwU3U10qI9495wX61iHdYLOiLsCCVBa2Nmm2oUtSv/EQf0YZoruJjrUR7yzyGOZKZpAX2wDDS5gZUawQZXqNP5IRf0YZoruJjrUR7xbXlQ1iqySuqLmdVIvnqu0tud9oK1D0qy81R+QLsNM0d1Eh/qIl8ZLEi4VYRapeyHoqqlzKFA5zxq6YvjEG/VjmCm6m+hQH/Eydhp6qLFDTXEPsYkTyu7pslpiE6IF+AceqR/DTMndRIf6iHetXH3VGS0HkDoDkMzF86gZJs2WNJYY6yegfgozJbcTHeoj3p3UPaySWgTKl0Vu+8wOYc9oUu1iuU5+azJTugwzJfcTHeoj3j3pmY1cVCGOscqPnjLUOBhiw5pS1J7wrYReugwzJTcUHeoj3o0bq4OwS4OYyl5fpAmK5QGc6iK6tBjiWyN88S7MlNxQdKaPeMd0KjNq3CfzXNXHuh1CyZiBeNroqSfLb6VO8S7MlNxPdKaPeBdmkmItWgYLSYFaKqBEA0bK637W2iqqP3BOP9Yebic600e8XJ1YdO7Fttrrvhumuu6LliBIzNMM88xv2Yl4F2ZK7iY600e8m3RKC+GMDTLv5UU7floUC4hGrK3nsqB+n+nHMFNyN9GhPuJdQR17K7uMbil1oFkTKFcCGdzZeg95lg9A/RRmSu4mOtRHvLPIY4vcYoY9gRoo7nkfOQ8IaWImin3qB26Jj2EmdDfRoT7iXW8i6hwzGOBQWif1qjw0zAGR0g7vRWV+ayg1XoaZ0N1Eh/qId/fEolwEMzRttt8+IhiNDrUHQ85BKH7gnvgYZkJ3Ex3qI9513IZCiSlDiC0B5T1DT6hCCUi5ZcSGbyX08DLMhO4mOtRHvCs/qBSkMKDrIvtr3JgiGySOMjKx1PzW6ma8DDOh24kO9RHvrBedWUNhEBwFCPe4sTEG1JlnqING6J940nvyE9H9RIf6iHcJvRhSX/xCD7vplsnAQiYInWK0wjTHJ570ngxFdEPRoT7iHdRptDKwg6a9j7zu6QgpItjs1fLsaY74EtR0F2ZCNxSd6SPe9QekGsOgBTHJV+pUoLKWPcVGVbjnkd6qPuguzITuJzrTR7yrqDlyWbdBKIH551mnlkODQDU22jtg0lstt3QXZkK3E53pI14GP5RmM4Te9zLy2gsUHg1GCkwpZh3prb3NdBdmIncTnekj3jFdotZsBkhpADWOoJEitC5jSuOC8tYlkS7DTORuokN9xLtL4n7Om3syE2bdG7lWaZ3aHvrBFBKJhfyWRU6XYSZyN9GhPuJdQg8l5FITNJMNtfI6qcOAYlNzx6b5tUHrdBlmIncTHeoj3r5RB6ulgcTdmygdQc0yVJxJ0vo0tLfcRLoMM5G7iQ71Ee+gpjQrSYMwWgCa67JYdV8Wk8yZAuU438p90GWYidxNdKiPeAV1zc0MqUH86k6U9Y322oGz9Th5xIhvTTulyzATuZvoUB/xDurWG0pCGKXPndCrYHMKGPaBQVPV9gHn5THMRG4nOtRHvCs/OI39zgEhpg11G7CqkQmlFe2ihSW8NcSGLsNM5H6iQ33Euyx1wRIRM1iNcT/p7YeP1mBODZb2q155ayEoXYaZyA1Fh/qId2sxmuVcSgIpO/ghWaDMFkEwT1UsnPkt84XvwkzshqIzfcTLKDXbHCLAMvteILAOarEAZsOwYpJOb90T+S7MxO4nOtNHvBsLWaTMmBTYeJ3TKAwmUSC2PkYTQ5O3rol8F2ZitxOd6SPe9XE1HHNSB5s6VkHdAuj+yMx4XRcTU3/LI+e7MBO7m+hMH/Hy5aNoCrkDYt+zIPekU44ZZIyweM+t01vNAXwZZmJ3Ex3qI95t5Nprm+Mo0PvuTaxB95q5xfgMvDfN5clvPefxZZiJ3U10qI94V32ULjjb3h6wLojEhFAKRhhCRjH2kj8C9VOYid1NdKiPeHdSJ1sQN4MwyYBGRqipNahkI3WNM/ZPQP0UZmJ3Ex3qI14uL0osNWRIeTe9tLlujJ0KjJlSIw2d8lt7XvgyzMTuJjrUR7yCWgfXMYMAz537WFUHWGu0Y6eVaVCt7QOP1I9hJnY30aE+4t3rR66rhEaBVtuCOvGqqUkrZJ0BiwWOHzmpn8JM4naiQ33Eu5M6zcBz1dSxagBCa2A20+5UlEJxldavtXLxZZhJ3E90qI94F2ZqVPLOMfWCu5ULDWreS8nD5Mk4DfNbDQJ8GWYSNxQd6iPe9Sd2xp553QyrLahZDDS3AJFGt+2+GL+V0JO7MJO4oehMH/FyH+jkMFe5obWEHaVOUEknGEVDqqON+taLntyFmcT9RGf6iJfrQEsJSQmkhrGuiU2gKgdoUjSpxCTjrVHrchdmErcTnekj3gWpZ9E+cgFpe32AKEPhHmDY+lAkhDTees+TuzCTuJvoTB/xzk2UdRvUiDDifqPeHQKrnu5Q1z85dJ2U3gozyWWYSdxNdKiPeJnQUzZetfQie18SWwONM8OYfdUfvbZVgHwA6qcwk7ib6FAf8e45L9McNiKM2hNQtbpzHxNClGGzBe6vzaSWyzCTuJvoUB/xbjAkS5e4qmnrtqDGMVflERkQsxUqcbTX9rzIZZgpu5voUB/x7j2vxaSxpFVv8IJaMayamgqkEGI26lxfS+jJZZgpu5voUB/x7qReB/TEotDWUb0f9DqUvArrMteHgpantQ9A/eS8ZHcTHeoj3r1SD+wcrYBUkQU1JtCZDJI23nqz+Nb+ALkMM2W3Ex3qI95BLYKlRls3Q2pAfS/F6DIBTanrlNzCJ2rqJz8xu5/oUB/xCmrrkXjWBnnK3vRCBkV7A+aWJLWZ+LURvnIZZspuKDrUR7yCOrLOmlf5EYuFvWYurJO6BIhZRRFJ23ir/Mh3YabshqIzfcS7yUwjWxujAEYuQEo7dWq4F86VLD03lLdM8nwXZsruJzrTR7xjOrZUWmLIRhUo5wC1cYaGsWkcWIXe6nnJd2Gm7HaiM33EK6ZnnRgzrS9DyOt0tq/ViaVASwvokixoeas7IN+FmbK7ic70ES+Z1kIUJqSqe8Wt7ZUYVaAunGvkzGQfYPoxzKTuJjrUR7x7+ZAife6xkEHKHjeGYLJPaxpiuPDO863xvfkyzKTuJjrUR7xbibFbarFX6F/zPpIy1IABeCGNSGlx/YGK+jHMpO4mOtRHvMtSD5w9tQQS84Jak0CJMcFotYeWrGJ+a3divgwzqbuJDvUR75peeg6hRYKxn/IojlVOx1AgJpljZsoW38p95Mswk7qb6FAf8c54acpt7r1FyLjHUiOUniNM6239bc2QyifKjyfnRd1NdKiPeDluDEtMuYGtvxug0SZYyx2k9aG9N07zrQaBfBlmUrcTHeoj3lkvc6LtwZB5EbyhzqBhfSooJlRjm+0Trx9PfqK6n+hQH/EOahmdgw2IPDbUMtZJbYvsyTaKLL7HW2GmfBlmUjcUHeoj3jXdIs1STdbRHL86ySNoSgQFiRED5VbfMl/0Lsykbig600e8e9GLNUgLETCWvCd+rIOa1z0xqBI1bSnKWwe13oWZzP1EZ/qId92JqKXPJBBltweIMaybo4KEijJrSBHfeqXWuzCTuZ3oTB/x7pwuk3FQgvVt+3l+bx3Kq74uOUsu1vCtjlu9CzOZu4nO9BHv2rgwtpi4rtM5KVAIBiUtxAsK87rIFdS3gtR6GWYydxMd6iPevVGzcZtWIcxFNoVhoGIKNiXFGXoLr3W86GWYydxNdKiPePfykaRMFdrzmPqe94FQKWdA6T1NklDqJ07qpzCTuZvoUB/xLvexEJbKGWZaPFOUDLbujaCY1ndVzUv/ANRPYSZzN9GhPuLl8qLWa+gM3OOARfG6J2ZhWHdFm5YkSP/A28djmMncTXSoj3jnJiatqkNBpuUF9Yh7MtOAIsbDRtqpzw9A/eS8mLuJDvURr6AeM9auTQDzYKBGq6aOvYJEHjLTiC2+FWbSyzCTuZ3oUB/x0iLvGUkJWigJiHGAhlSgh4R73BhKeytLrXdhJgruJzrUR7yCmmxGGiSriK4RaKpCmXF9lMPMC+i0vv0A1A+GIgU3FB3qI941CHzNqtEEtbS0dydW0BgYdJ3TwfoUfGnaafo3pP9e7UFk66p6T/TvSx2//+tf6KfxP3/6zf8O/+fXv/r66K++9+un/Mcxf/jjD/vX++UPEP7he/S/MAp/47+A/cP/JhGXPKzf1N/6FX79q7/6ff3VH/+v/6C3vaih9ppjgFBj2bvnA+yAJkRb96nIlknfaQbBy6/1v+NF4P/rrzX9wy+ffln2P/zhH9u//vjTn/7wz3/687+UP/7wv77+OP8c/s7B9x4Rv/7Vf1+f/tux8uvflR9/+7vyx38ZP/7mpz//6/j1r74R/vKDfvjxt7+cLv/pj6X+fvTfzPL7H9cP/n+/4y8/5/flx5/+y5iLgN/90w9/GL/ZBy+EDAn/KeR/jPyPif5DShxJ83/bv/nvf/Rffpkff/en//HbP/3xp/WX+Z/Xt3/+cbT9Z//x/A7+7vf//Cucv4T/+rsxfvqrv7r9k79T90/69a++fuhv/i+RAkWFOcFHAA==</AdaptiveCompressedXml>
</file>

<file path=customXml/item5.xml><?xml version="1.0" encoding="utf-8"?>
<AdaptiveCompressedXml id="8fa7f371b62348309250647b88de0ac3">H4sIAAAAAAAEAOy9W6+gu5FY9x4g/0HQe2VYFxarjBkbCfwSIAgCOO8DXh0hc4MkO5l/H7JnbGt/Hkd8CIEApCS0dnef02ef3auLVVzFqr/8N//33/7Nb/5j//0ffvf3f/dXv8X/Ifz23/zr//6/+8t/93/0/sff/M/tr35rI6fBCaEoMYhxAKcYQCUVs9ZDrvzb3/yv+W/7X/323/Y/5t/9TW+/+d//p9/OX+U3v/nLP6xf59/28bu/+90f5z/hD79+dP747/s//P3v//jvfv7sP//k/Ol/yL//4x/+83f/81//v80f/vVJSUhFuiAQ9gwiTmAlFSAvjb32RJ1++yd///wV/pe/r/nHP+Sff/x37Td//Md/mJ+8/vY3f/H9ydr/5m/+x9Z+3//wh9/8/u//r7/6bfztb+rf/81/+Nv5tQr/wl//f/Z//Nf4l3+x/u/HP/wv/sV/+l/W3//uj/33v8vfX6b/Tf/b/nd//HfztyC3/A/zr1n/0vzbz1+3Pvu/+8Mf89/V/l/9zJ/83PyM2/z3+/u//cO/+qcv4+/+7t//dct/zH/9t/Mn/gYU8L/+V1mf9H/zF/9Pn+Af/qV/7D//3G9+Nz/l39eAUf769/0/9r/7D/2v59eg//u///0//vXv2n/97/Lrb16/Fb+Zf/fv/viP//uv3xX57T9/d30F2u/+9l99f61/6VNfn/w/fxr/wr/Wf+OT/88/Mb/sn9+9f+H36S//4r8g+f8CaupDelKF5MNgcpogj8EQLbjHSF0Pgap/HlR6oP4ENV4Mas+xm0kEU6kgnAd4RIOqQ60MytLwCKjpz4PKD9SfoOrFoGoiw6IGjXHmIyEHsOQJLM4EgELTSuUIqPbnQZUH6k9Q08WgDiauYWTwLmlG1CFQmOY3ltW9SayDj4Dqfx7U+ED9CapdDGpJI3fvASijg6DGmaPSgFqEXWIujfwIqBj+PKn6SP1Jql9MaqhSMNUA3X2e/TWuaDpr/9K5145FUpYzpOKfJzU9Un+QquFiUj0ESkE7uMxqX2Z4neVUQjAMoyIrd6lnSKU/T6o9Un+SiheTmnkEC0aT1NhmTNVZ+LeoUJsmzlJ6dTtDKv95Uv2R+pNUuphUH+yzxu+AMwkAKR7nwe8GmplHGzNPDWcqf5SNW//wUP2J6s23qdW9ojeEEOI8/lMIkNe96sRXhqpGLf0MqjuC6hmqD6o336fm0FR7cZgJq69rqgiWcgVXbtjZIudD5/+GosLnqH6gGsLNMtVGKF2pQMNmIMoMFmbSmlOa2OqwoeEMqhuSCp+l+qDKF6PqEgTHSGB5DJAoMwGIYxZZSDqSo1A84/1xQ1Ph81QfVG9OAGye9OgsMMPrjKpl4IQWIwyRnFm9h3yorNoQVfhM1QfVm8uq5mjDeoESJ6Ay0sxVI7VZZVXBPKw00SOo0oapwqeqPqjefK06C6cWRxsws9I8o2o1sJ4dBqfRJKnleiYBoA1Vhc9VfVC9+V5VY4opaANtaqv1b90ArPjKI6WYw5B4xlXRhqvCJ6t+oso3R9URsaA0gRpZQbDzzFXr/Ea5hFaCp3Eoqm7IKny26ue9arr5sqqsZv+aGZwtwKz3K8xSqgCplxE0mOihqLphq+jZqp9RFW9GNeWcPaznU5TGzFW7g5vk+d2eO2PFcEgB0IatomerPrnqzU3VnFuJzg5m8+yXLApeU4chfVRCsohnmqpp50HVs1UfVG9uq7ZZ+OvQCqH+SgBUIJs6hNET95Gx8TiD6oatomerPgnAzfeqamLJZvH/TwkAkoL11WHdeVgd1vjUDcCGraJnqz6o3myrKFmSYR3w170qzQTAKDeIKXkuVGv3M49VaMNW0bNVH1SvzlWbBKutQE86o6rouqziBNxjozJc1c9cVvGGraJnqz656tUPq4L20GdyajnMY3/NqvBOGRqm1qmxhEO5Km/YKnq26hNVb35ZldME07yDtb4mqqwegJ4LCGMNmuLo/Uyuyhu2ip6t+qB6s60iozrzVQFznoB2KuA1NkjBFfsYmkY6g+qGraJnqz6o3twDkFAq1dyhDVpR1QhyVIJuY6YFTaz7mQcrvGGr+NmqD6o3t1Yr5SBeOoi1MMuqPuOrUIMWSy0u2nuIZ1DdsFX8bNUH1ZsVQOcahRlBQx4goSYoIwbwHMIoimOmsGdQ3bBV/GzVB9WbbwAstRSi5Hnsu663VZPS1hQ8SUmopQ7JZ1DdGQD4bNVPVOnmG4DRW+bhDlbyTABqNXB0XEOrmInIcZwZVckbtoqfrfqgevMNQJB5yq+paoVm8T8TgPlRSx1CUMnFiKkciqobtoqfrfqgevMNQOSq2TJCnGjOBCBmKFkHjJSxImlp/YxYlQ1bxc9WfVC9+QbAUo+FU4SKo4PEmCAbG3BlxSZRKp+JqrJhq/jZqg+qN7dW5xk4QylhnvhDQMZo4IoRsmPlVf+LnBGrsmGr+NmqD6o3NwHOojLUZhVKpIlqQpkVVWGImCkUCYP9TFklG7aKn636oHpzE2DORGlyuTb/OAitByvReU0CtJxTWK8Bz6C6Yavk2aoPqjc3AdqotXkZ0Mcarp5GBqvVQZvU1GUmrIdmVsmGrZJnqz6o3myrIvZqYwxoNIt/iVYgt9ghppKyWZgkn3lbJRu2Sp6t+qB6s61SXFVVIcg8634ZlCEbNSDS1LTWonxGrMqGrZJnq36iyjfbKpvlExPOWFpbBcE4c1XXBsk1jVZqUD3TBCg7C6uerfqJarrZVlnVgpQFKul6XL0mAYp2UELBlprHUwnAhq2SZ6s+qN5sq1KaQVWGLbEqqxNwflRThC4jjNYCi5xpAowbtkqerfqgerOtUnWuQRK4BFy7ABAK8moH9B4ooXE/M7Qybtgqebbqk6veHFVHnrlqCwnWLtVZVpmthVUN1iivWmKoobczqG7YKnm26oPqzVEVh7RKNsA46z+h6pYDzD/AGpyTlnbmXjVu2Cp5tuqD6s09AFq8JccZRr1OVDP1mbUmB+45VGNkDmfeVsUNWxWfrfqgenMPwCyfvPQ8oFhxEAnzozLja0kjsbU+hM/0AMQNWxWfrfqgenMPQMmth9YG9BZpFlMhgkdKoF5r1aBD8qEbgA1bFZ+t+omq36wAYlJzzQl4hlWQOONr7omgS+DeKrPaoVx1w1bFZ6s+qN6sAGJIWmeKCjUvW6XrWZXP0Fo4+TBppu3MMqC4Yavis1UfVG++rGIJpWr39fB/JgCoGYqXAlQDV+XQeJzpAYgbtio+W/VB9ebLqlk4ZZKZpjYOaUbVNV1FUgaKHrTUZhLPKADdsFXx2aoPqjdfVnnLgrkkiNFnrlp9RtXYGqT5hckTXDM58wxQN2xVfLbqg+rNl1WRO0UaCQL2tBQAg/lMBZLiSDzYVM/MV9UNWxWfrfqgevNlVWt9DUMOsEb/gnggsBIHaE9lrJIziJxBdcNWxWerPqje/GClJBQtawZQWi9W+xhgtQu4U4qlaVA7cwOgG7ZKn636oHrzg5XCXjKOWUxhrCCtpVlWcQTHGELyKiWfEau6Yav02aoPqjc/WBkJizaqQHWJVU5rHXDnWVZ5aBKDt3Tmsko3bJU+W/UDVQw326okNTePHSyktWS9ppkASJ61lfRimaMcslW6Yav02apPD8DNueok1TXRr8fVqwlwjVZVrJBTN2KWFvKZflXdsFX6bNUH1Ztz1exs3KpAqCOtziqcAbVWaAmtDHFLh1qrdcNW6bNVH1RvzlVzjakWMdCQcEZV7bPAModFqorlWVydmVmVNmyVPlv1M1e9+m1VHxZ4PVGVKOvGqhK4mwFjSEEd07AzUTVt2Cp9tupnVJWby6q1nkKGRcCSGkgjhCKrvYqiFQqmNZxRAGnDVumzVR9Ub24CzNqjUJnHfokMUtvMVdfyKtLIkVgH+yFUN2yVPlv1E9V4cw+Ahp5rywrENFENeW2sqGt+dRtiGnAcmlqdNmxVerbqE1Vv7ldNs3jSVAW468xVKc5cVcqvxpVZZ1F2b2feVqUNW5WerfqgenVZ1TSXFDL0uADtHGeuOiIM0ubRYq3jUFTdsFXp2aoPqjf3q1JnKcFnchptllUlRcijV3CsWZNHHO1Ma3XasFXp2aoPqjfnql5qrCQdSNpasr72Vs2DHxqW0SnVKnZmvFrasFXp2aoPqlf3qw4aGsMaWtkdJPraWCFhBlm0snZX1XIoqm7YqvRs1QfVm3sASlMZNSqUJmsbYJ5lVV5BNvLA1mgEOVNW2YatSs9WfVC9uQeAuRVqFYHXzkopTpB1VlnSRwzDonU9s7fKNmxVerbqg+rVPQCYPQxVmOGzgkidFZVpB8xWOLTBGM+8rbINW5WerfoogJvFqqZuKfW1VHX1AHRTsJ4UkiRsxUYKcqYHwDZsVXq26oPqzWKVY8kaB0PyMXPV0huUtbaiuXDNlnrlegbVDVtlz1Z9UL3ZVjnPFKDQLKY0d5CUDbznBkHI1wrrFA/dq9qGrbJnqz6o3myrWjAvNut+bevBCjFDIW4zaxXBpMbsZ+5VfaOssmerfqKqNycAFjxzxfVitcwEYK2wLKkYVI+ptIDueCaq+sZllT1b9UH15rIqtmaGwyHzyCBtBlSPVCGMbh6jqpczPQC2oQDs2apPAnDzZdVMRUcdrUNvQrOsGggeaoSQ0Ad6JpYzCYBtiFV7tuqD6s0KYASvPeYEY2gFyTHCjKYE3JtJICKxQ7Zqo13Fnq36oHqzWEWvsWAMUHRmqBK5QhktQHL3SoiBDw1Yt40mQHu26oPqze0q3VKJknEtrly7AGpZZVWAifD8eAZV0TO5qm/YKnu26lNW3Xyvykza4ujgZn0tAzIorRQIgXsRbLn5GVvlG7bKnq36oHrzvSqnNisnK0C0hlZi7VAsrSGra91aExl+xlb5hq3yZ6s+qN78CkDCoNY9gfOyVVkz5JEdmg8NqY0cw5nxar5hq/zZqg+qN78CEM7EIwiIUpm5qjYw7AMaj1bjPP8Dn5mu4htllT9b9UH15rIqxFhHjwyxCYPYpDRzGzDijKh9ICGduQHwjcsqf7bqg+rNl1WdU9WZBECZX4mJapupAI4BNU1sW6+FD00C9A0F4M9WfVC9WgEQphIVYaxpFZJpzKwVM1iLI3BOIRx6W+UbYtWfrfqgerNYnYR2rpEAO9GMqpwg4xoEFEccmorSoV0AGDb6Vfzpqp+sppv7VYppHHU4xNBWBhAccpnfpJzURqoj4pkrAAwbbYD+fNXHV918XeUppCzVoel6s9qLgQUugM7ijUbyQxIAw4aw8iesPnH15vsq4qo5B4bAtHqqNYKJVphRttcxopOf6VjBsGGs/BmrD6s3X1jlvtapi0DL8xtpfT0FbAOwaTYJ1aqeGVyJYUNZzaT2wfoT1puvrJqsBd5SoZlVkLXD0mfaCjnL0q4ZuZ+CdUNazaz2wfoT1psvrWJvsZtXKLbmAfTWwXLOM4FtPAss7oRnWqwxbGirmdY+WH/CevO1VZHaWrIOSElByswAcmUFmkG11VgShVPl1Ya4mnntg/UHrHbzvVWiiN2oQ21qIKGVGVnRYP54dlbVRKci64a6montg/UnrDe/X+XiKDlEwBHShJV4tQQ24DYoWGPUeMZdYdiQVzOxfbD+hPXmVmtKbtF0Pbb2/9S+EmyAt1jUOqthOgMrbtirmdg+WH/CenWzNYYi6gUC8oyssSnkkQhK7qmMbNLqmScsiBv6aia2D9afsN7sr7jXqrgO/+4IUkXAyRxGVs+iPBQPFVi44a9mYvtg/QnrzQJr/lHNk1aHbrq2Wa3lAG1UqDFZK6kGiWe6WBE3BNZMbB+sP2G92mDVZhyjARVaI4KZwGwk0OGjNE256Jnl64g7BgufwfrAerPBQmw595agWhwg3TN4EYTQchAb2mo7lQbsGCx8BusD680Ga4yW2ygRVggFcU1QdPT5kSliZ07pzLsrxB2Dhc9gfWC92WClQnUIZojzN3KmAatBMFuEaInLmh3IdCqy7hgsfAbro1tvvg2Y50ph4wKcJYIMZnDRAtS4BaIqimfmBCDuGCx8BusHrHj1kxam2JrODKAHWmMtewWTGIETzkw2Y82HXl8h7hgsfAbrJ6xXv2lpQ4OUFqBJNxBSBG91gGOeWUDPAcuZLSxIOwYLn8H6wHpzb0CJ2rmRri3BE1ZLETwzwrAeI9Yqp7ZbIe0YLHwG6yes4WZYk5hFwzUriOc3FRtY7QyRY4qxdKRx6GUr7RgsfAbrA+vNjSxl0tpsjBlUC4E4CxTrBBPSkAcNdjwkBWjHYOEzWB9Yb25kqb0uV9Uhp9JgvWOBIlGhliw2T+EZAPshWHcMFj2D9YH15qsrdcFSaECKa3VQyh18+CQ2xrU/uPXQT+WsOwaLnsH6wHpzI8vMV71wm+lqDzMNoOpQSsjAmUZt838eDrUI0o7BomewPrDe3MhiEuuaErx2spQ1OghnZA0G2M14/mSqpx4M0o7BomewPrDe3MjihiHzLP85xQAScpnZay2AWiVY0JLaIYNFOwaLnsH6wHpzI0sqs+YXG8DVZOnWPCOrJWBDGj2m3PjQoCvaMVj0DNYH1qt1K3eqa4ugjDZA8shQclwbr1WapJGPzQ3gHYNFz2D9hBVv1q2InMQkQS5pElvL/GgNatXUibIPnXH2EKw7BouewfrAerPBKh0H9YpgnBFES4Ti8Zd4DbE3xWaH+ll5x2DRM1gfWG82WEItZ1KBGUWXbq0RHH8F2hGaVqqJTkXWHYNFz2B9YL3ZYOEollYaEHgNZqszqOYqBEm09jhzWOFDBot3DBY/g/WB9WaDhUlTrtYgyvj1YDBAXmNZUughp5CqjkNDLnjHYPEzWB9YbzZYzagGlg7uNNMADgzOccw0IDe30LnQoeZr3jFY/AzWB9abDVaoFHptDbibgmBA8NUgwLEPSZyG66kCa8dg8TNYH1hvNliNU0zz4IeWKYHMumrCKgoRh2VNgWM7dc+6Y7D4GawPrDcbrG5NKLlAnVFsRlZFyFoz1Mwla9OQwyHdyjsGi5/B+sB6s8FSw1IDRUhjDWYLkiFjEEBtjmWU4afeYMmOweJnsH7CevUaTMNWPcR57s//wAyyFcqYpVYw72t0a6mnXrfKjsHiZ7A+sN6cBvCsrpJmhVLX1VVLCJYygZOUlnLFXA71s8qOweJnsH7CevUarMFr/lqZoVSLrq4rhxxnvRVrT1ZKKCkfejAoOwaLn8H6CSvd3MhS+oym2ubhn+IaeRk6eBOFUEXWHWzu/VRk3TFY8gzWB9abG1mMlUyJwILPyGraJraWIBVuMeTQwqHV7Sg7BkuewfrAenMjC1riPEYB9bW5tSQGX09cqY+xxgZ4zqcKrB2DJc9gfWC9uZGlDPOgI4OWJiDqFTzRJHaMgTYKUz40+Vp2DJY8g/WB9eZGll4QayoJZuG9hgmvKYJqDEiutcRoVU5F1h2DJc9gfWC9+TagUh2tWoA+E4K1rWXdWnmGXqWNKOw8TkXWHYMlz2B9YL25kaVlKtpiA8Y604BYZ4G1mlqbYc0aVWs9dHUVdwyWPIP1gfVmgzWkYsE00wBdjSwxCrh7Ak5aewucajzUzxp3DJY8g/WB9WaDldFq/PWmlbOCuAf4xW5K7F0HaSqHxgfFHYMlz2B9YL25kUWUjMoaH9RkfpNSACtCIDkS0ajYBQ/BumOw5Bmsn7DyzQaLU8ia0KFJWW+wcM26Mloaq/c6ooV4qJ817his+AzWpzfgZilQMnK0RmBc1+tW7lBkDJik1lyIUjoG647Bis9g/YQ13iwFNFLyhhUoe12NLDpz1mFgpEUcudR+6Cl23DFY8RmsD6w39wbMsmoEtoloqwHEcGYAXuY3o0qjWriJHIJ1x2DFZ7A+sN6cBjSJWKOVmaSmmQYEmjlr9QzZsXroI4ufSgN2DFZ8ButTYN0cWZMlF28RZhxNMw2YiautAS2Yu1E1zrGciqw7Bis+g/WB9ebIqkbcRQLEefCDeBcwYVzXriUbJvZ0qEVQdwxWfAbrA+vNBVaOlLF7gUBhhtcyIuQa/ykXGC3RUD+0rUV3DFZ8BusD681dVzmkMgYLSE0zDRDjyalloCCxabE+Tu0U0B2DFZ/B+sB6c9eV6xjR1wiW1mjCmhrkMtOAWlW6BctCh3oDdMdgxWewPrDe3HWVOPX5vwFaus4qywbkmA04tR6wWeRjsO4YLH0G6wPrzV1XYVSuGiqkqA4Sg0HJWsBjzJkN3cKh2wDdMVj6DNYH1pu7rmqS1hsXaC0EkIEdrFABlBKzxjy/OodeCuiOwdJnsD6w3tx1RQkL9zjAMNY1PojBmzJE0YKh1Ox0SArojsHSZ7B+wio3d13JkNbWoEuVMGYakCa2DRHcZgLQcpEUTt2z7hgsfQbrA+vNBmtQ85pmWTUDbJyR1RgyzQKrpxlkmzVFPwXrjsHSZ7A+sN5ssGZdJeiYodS69mDVNHNWTpB0xJTc1hqMM7CmHYOlz2B9YL3ZYLU+Vmh1oKFtwjprq1KGQo4jjISe2Q5JgbRjsPQZrA+sNxusoCH62tfGQRGkZ4TcOUPgZCmGHls49BQ77RgsfQbrA+vNBktmZB1rmPDMTnWNaRcobfD8SLHUGMzjoZw17RgsfQbrA+vNBktjnEk7ESRPa5hwQzCZH1GolWIs2k4NZks7Bis9g/WB9WaDZaGLZ4kQiTKIB4XikkC942AdPOjQU+y0Y7DSM1gfWG82WNGqEUmAdVUFkljBlAbUoRVdS6NTq4XSjsFKz2B9YL3aYInWTF3WJLYG0mKAEkKALj0NIQ0pHFqHmXYMVnoG6/MG62aD1Ztny71BH2siS4oONizAzGStV+695UOrhWznnjU9g/VfYP1DdZyB5K//8A/979r/J6z+/JX+/01qxbU1IAgEHwSiZpA1FKCUY4iG2OTQXiHbuWRNT1/9JJWuJRWDtDAcYazLVaESwOoYUKSS8BophIdKK9u5YU3PXf0gleO1pA6vfcI6Zl2V1jJsFcjmATDiiBxn0YWH6irbuV5NT1x9ScVLSc2xJNeRoGFaPawprveBA3QEK5lK7XhoJqtt3a0+a/WD1Ciol5KaouTRWSapZU0LiAJmkaFWTFTFzMehdyy2dbH6lNVPUjXSpaRGxUw1RJghdVZUa1yg5fndFijGrCLuh9pWbOdW1Z6v+sbUW/PUWeLnUlwmpL2uzZcOJWABTkVn/a9RTy0TtJ0rVXuy6meeeu8tFdVUcOQOo1Raq9ob5DWTPcZZUOWAo+RTMXXnRYA9U/Ul9daKCqOz4ViPVbiBiBTIJSF0J15D2XV1lZwhdec5gD1N9YNUuTemDvI6ejSQqhkkWYT529mAao+ULHVvh54E+o6jsueoPnlqiJeSatSliCowtYmrcAfPgmsHNgfWLKaHVgb4jqOy56h+kurXxtSeciKMBcasn0BopgBFWMA1pkG9euVDN/++46jsOapv7S+Xklpy7J3mmd8QBSTPPNVUBZJkS9FnYA2nSN1xVPYc1U9SU7w1pmIN5dcgS08YQKJksJILBDYJCdeu60Pe33cclT1H9SX11tqfh4fiPUBmrSA2SS3KDjhCimmGW9dDL1V8x1HZc1Tf0/9WR9W1m44cof66AMhrVVAdDj7xbSQt86mNgb7jqPw5qp+k2rU2tbVi1Mqs+NfoSikjQe4egbRzL7W1JIfa/n3HUflzVF9S+VJS48hDLTP0sLZbjkrglitwl4zuFKQdmgDgO47Kn6P6knprRTWT0dpwVKCR1/W/j0mqBaDULHmmGv3Q7jXfcVT+HNWX1FsrKsPcajEEDzmBaJunPxaC+Wd3pKAWE53pUKGw46j8Oapv19+tMbVgb3EMgZbW6xTNazugzC83T4ZTETmVp1LYcVT+HNWX1Ftjah1IMWODrjVPUmtbW6xmdEXOIwZs7ZCjorDjqPw5qs/pf61NVe3ms8SH9GvRSkkVrM9kVVSS1pg6jTMdKhR2HJU/R/Ul9daY2npRoc5gqU0+LSQw7gatTEgrJ+qHJlZT2HFU/hzVx1FdG1NH4eJlhtMxQgeZRRRkHwojrw0JUtAP7V2nsOOo/DmqL6m3xlTXai3GASFoBKki66l/BDanhKPWWVcdInXDUVF4jupL6q2OillVqTr0UmR5/xlT2QkQhXv1oGxnpv1Q2HBUFJ6j+pJ6q6MKPXcepc/jHmfF39PqpDaE2oZXzTFaPnX6bzgqCs9RfUm9tT+1a8Xhazo1yepPzQxeh6y5P6nVomr1VEW14agoPEf1k1S8Nk9NWJyyMLRMM08172CVGpT5n5RyGpoOkYobjorCc1RfUm/NU2Ma849plnnc26qoyKDE3MBCES9oWfKZDhXCDUdF4TmqL6m35qlR0JPNcJrzhFSSEMyE1WDgCH10zUhn3vsTbjgqCs9RfUm9NU/VGTg5rEg64kxWx3pHhYmBcAZUWX0A/dAtFW44KgrPUX1JvfUVdS5dJfKMpLXN2t8sgwk2YI6aRxle2qk8dcNRUXiO6kvqrbP+QsiSEiHkhA5r6i9kHhUiKimNGVLjoVsq3HBUFJ6j+pKaLiW1Cw1VEQjYZJKKKw8oBShw7tVqLO3QzT/uOCp8jupLql1K6pBOKWiCmlYvVaQMHnMCSyFr627Ch/pTccdR4XNUX1L9UlJDDSWEkaATrxkqg8DFK5RINXuMmA7NpSLccVT4HNWH1Gvnp2IUKYUiqC2baq1A4UywtsvGkDJSOxVTdxwVPkf1janXktp0vfdfo31HmXkqCbjXAeZBYw951HKo5592HBU+R/WNqbfa1DZPf0+WIMmaoeI+K6qcAzgRFvee2MIhUnccFT5H9SX1Vpuacu65Rp/Hvc2KynXNpWoCFZ3iCKXaOHSfSjuOCp+j+pJ6q01l4pkxlnnwhzErKonrFXVCKH3+lzHXZofuU2nHUeFzVF9Sr7WpY7AqFci/XlGHEcFzGiBoGlvulP3M9HSiHUeFz1F9Sb3VpvY+mjR0cKbFp6ZZ+8cCxrkO4SQ8TuWpO44Kn6P6knqrTaWuPkbJ0LHomkxRwRUrTEApC2FXOxVTdxwVPUf1JfVWm4qlZmq2RqatV9TsCpaQYX4vCeYRUzsVU3ccFT1H9ZNUudb7j0RUKDCo1ElqbwQefe37SaOmSF7skKOiHUdFz1F9Sb21ouqaYu0UAbX/qv3LrKhQwEPoXEfoXg5NUKMdR0XPUX1JvbVDpeaIjWXt+BsEkrzOYmpdWmFIs/DXYqcmqPGOo6LnqL6k3lpRpcAt/5pMMXzyGVMCC+yQ1mA1jePc21TecVT0HNWX1Ft7qXrFYWmi2Y0YZD1QzUkJgvVZUFXWGE7F1B1HRc9R/SQ1Xtuhsnr7OweHiLVPUt2heFNwVimWhPHQPiriHUdFz1F9Sb21Q4Vw5ERukFtAkBoC2BgGrVeNPWdiOdTzzzuOip6j+pJ6a4eKda8tWIIoWWaeqg45yMQVI9loZqaHvD/vOCp6jupL6q0dKqqjFpUIq7ICGSOt1ykVSooe2Xg9sjpE6o6j4ueovqTeep8achKnWqHSaCAsvrZRGoTQHUcYvdqpPHXHUfFzVD9J1WsrKmmJWy0d2iyh1kzqBiWUAiNxnZUWFvNDkyl4x1Hxc1RfUm+tqNzSGksloMxr1t8IUDo3qJL6GF3Vj9X+O46Kn6P63Kde20mdY7eQsEDPXECozmLKWwPPaywluqgeiqmy46j4Oaovqbf2pzIlyWoOONkEqTaLqWIJQrPs0UPlfmjWn+w4Kn6O6iepdG+eWmJEaRVG7gmksYPTjKlrFUVpXWuPh2p/2XFU/BzVl9Rb81Qu3WNtDtRbWbuoCcqEaE39y2juKduhXirZcVT8HNWX1Ftv/quMVVM1kNWXIqwKObcEzX5tpOgZGx0idcdR8XNUX1JvraioRCVUgtzXDso2KyqPrQPGkHsVQjy1j0p2HBU/R/Ul9dabf6wtCI4Os8xevVR9nf7FQE2GYutB6yHvLzuOSp6j+pJ6a+1fhnemupqn1pz/hgW8u0Ifk5IYY2Y9dfrvOCp5jupL6q3vqDoVrYkztNoqiCybOnkF91+zKXzkcOgdlew4KnmO6kvqrZ3U6r+6+wbU0Nd9apsVVfnVBhCHyygY+dDbVNlxVPIc1ffm/9aYitYKYwozkta29qVNUpM0wDAsabXsp7x/3HFU8hzVT1L52pt/tmQ1sADFuEjVCBaHQBjNGrYQRzm05SfuOCp5jupL6q03/41qkTBTVI9jgJgyZCcC5jTMGDmVQ44q7jgqeY7q00sVb71PTWa1EwmM0X7FVAYfFgFHHJk9VYuHvH/ccVTyHNWX1FvvU7VRyCMZWJgH/yyhCEqrHVo3HJWHzqTgEKk7jkqeo/qSeut96tCiee2jGtLC2ptawEaOM7BiFm8Fezx0SxV3HJU8R/Ul9dbJFGxlsLpBSFRBWu6Q57kP6lSaR8l9nDr9dxxVfI7qe0t167SfMXPUUfos9kUySF6rqKwyBCWhHL3Vcur033FU8TmqT+0fb72lyqOqVC8QG9Os/cWh0ExbaxuZNMeu4dQt1Y6jis9RfWLqtfepVGbuk0uH5DrzVOkIuYcGqRhl7ZXn/x8idcdRxeeovqTeep9aoqbWQ4I0a6cZU9cyCl1v/zoXR3G2U/2puuOo4nNUX1Jv7aTuNGNpbqviD5PUuub8z7ofvAWTkLtxPkXqjqOKz1F9Sb315r8OHokDAVOeFdUEF0pPAi5xVLIeuR/qUNEdRxWfo/pTUi2Ea9+mus7SX43BetY17ccgD50pQO2SpXWq6dB7f91xVPE5qg+pdGsvVY2umC1DCTZAFDu4VYcuIhwDxdAO1f6646jic1QfUvlWm2qzfqKZo4LRmDE19QBlNf6PGteCX1Q6NZNadxxVfI7qS+qttT+F7HXZ1F7q6qQudR78MxmYtUwJJbSY86nTf8dR6XNU3zz11ooqD6IsjBBw3acqypr2E4BjLb330Vs6ZFN1x1Hpc1TfPPVWm5qYE5ZQIVlfpI4C2dfLf2fTJDUbnSJ1x1Hpc1TfmHrrferIvcRY48xOVy8Vtw5lVtyQYkkc2kxVWQ+RuuOo9DmqL6nXVlSxhsLE0BJ3kJ4YZkjtYK25WHapdOi9f9pxVPoc1ZfUW71/SsglrV4/npCKawMffeJKAWscuGYBHiJ1x1Hpc1RfUm+t/dco3xlVOxD5mLV/SpBzFYjSZqwdaC6H7lPTjqPS56i+FdWttf883geXVqHpr9rfZu0/tELGMHoY1hAP9fynHUelz1F9Sb11MkVPYeQ866hAJSzvb+BabX7XatIwKvZD96lpx1Hpc1Tf0//W1ym9q4rmAL1oWjf/EYximyGWq+cQUmiHZv2lHUelz1F9HdWtFdXA2CibQ3RceSoyWOUOo+fIXpRDOEXqjqNKz1F9Sb31PjXkWJAHQahpnv6hI7hMXAVrLt2iUT/k/dOOo0rPUX1P/1t7qTB0GTMlhZgigRQPkFthwDi4e1SfX5xDpO44qvQc1beiuvWWqsS1iMorcMsFRFIH84pAo+WMKWI5FlN3HFV6juobU2+t/UfJOaVOkMu6Tw00wMOMrpZaaCGx5XRoI4XtOKr0HNWH1Gtf/HnozXpyaMH6PP1n2W8aCjSpkUtpiNoPkbrjqNJzVF9Sb62oVulPIgSII846KlSwecIAyrq7Kp64HupQsR1HlZ6j+uapt3aoZI1BYi1Q13JfadrB0Qk0s8aKKKanSN1xVOk5qm+eem9/KsXJZISZN+b1OoUnqWIQkw8cIVYPeIjUHUeVnqP6xtRbT38bdYQ+T/+qa29qHjNPLblBiDyqSOF0asuP7Tiq9BzVl9RbHVUvnSyVsSLpsqksYBzz6vrjWkcvMR+a8287jsqeo/qSeqv3J+k5rgf+7rUuR9Uge/qnHX+ekkorp0jdcVT2HNWX1FsnUzBHazb5dA5r0m9cW35KhIRVeYxYqJ66T91xVPYc1feW6tb+VGzuUsLMU3ubpz/OPCCPOkPsmD/QKfei+RCpO47KnqP6dqjcSqpi4CGIgB4nqTyLqeJqMKgFDdR12CHv7zuOyp6j+lNSccbUW/PUmiiWntokVX51UifwNiqgplgVaSYGh95R+Y6jsueoPqTKrTa1Rm89EUNmXx0qYZE6PzLMa/5xkSKHKirfcVT2HNWH1HjrfWpIrcs86qEFx+X9O3hUAkm1UcE6tB96R+U7jsqeo/rG1FtJTY0rY1KoZsumokCeXw6wPo9/DRJMDt38+46jsueovqTemqfm3BQrIdig1UndZkx15llWlaYZURUPeX/fcVT2HNWX1Ftr/1BHHOYBtBcFiZnBlQa01rw6VRn51Om/46j8OaoPqXrr65TSkbrqPP3jmHkqs8/oKgMqGZqnxCMc6vn3HUflz1F9K6pbe/4FA0soA4JFm3lqMvCQO2hLHmKuPfup+9QdR+XPUX1P/1v7U/tQjWEtoGre15z/CIVqALZStY815v+QTfUdR+XPUX1P/1tr/9w6xTLPfLcya/+0uv44Rail2aymrMd8hlQOO47Kn6P6knprh4p6aLZ6/s3nN1KGzorKE8S1NnVG1Jkpnumk5rDjqPw5qi+pt9b+uaUSZB73lMfMU8ky5DocOHFhdO+Sz1RUHHYclT9H9SX11jzVhsWSrcCIa9IvBgRLuBZU2K/9fqUeI3XHUflzVF9Sb/X+kaugLn0aTNec/xlTJSOQ1lZq1OTtjKPisOOo/Dmq7y3VraTyaL35DKcW1+a0HAgKz+/WMapiE67lzC0Vhx1H5c9RfUm99W2qs1GVrGBSBIRLgyKWgDtr8V6xHNpHxWHDUXF4jup7+t/64s+8NGo9A3qatb/Seqcy09biNa5RatLTmenpHDYcFYfnqL4x9VZSS6IwfFQYrczTv60OlVhXdOUYmEkCnulP5bDhqDg8R/WDVL62kTrNvKf0yuA+1joqyuB5rB7AUXJswbOcWZzGYUNRcXiK6k9B9SjXrk6pnGP0iKsztYOkHCG7V6hBhlvq7OlQ6Y8biorDU1TfNPXW9lQaE07qAq3YjKmlRyiBChhRH8KjxHEoTcUNRcXhKapvmnqrTC2DMKNW6GNdUiEqWCoJxLsLxa6l0yFSNxQVh6eovqTeqqhaq6P2LEAtrnVU3cGTO2Smbq3UNuKZRmrGDUXF4SmqD6n3DqYQyyXoap9WXEvT50fNbQbWSNVIK5ZDrVS4oag4PEX1jam3tvyjJgozrgLhGqGiZT2ixvX0j2Nxdel2ZoQK44ai4vAU1beR+taW/wmopx4QxhgMUvvMU9dayj5iNoyWO506/XcUFT5F9aek0jz9b62okEem5AJJfUXSSuB1RtfcuGConiKeqv13FBU+RfUl9dZbqtDUYtSxBv3GNeynQQlRYXCsFWWEGA8pKtxRVPgU1Y+b/3sLKlNKisWA1tIUycnXLsqZq8YeOPQ0UjvUnYo7igqfovqAeusjKqkq3DVD4zWQOnOGMqRAJ8pWtccYDrlU2jFU+AzV5+znW8/+ee5XqqMAljbPfm8BjEaChjZKyaVmPhRSacdQ4TNUX1JvrfxbRVrHPAj2NeS/V3DyCB2DiRRsox1qTqUdQ4XPUH1IlWsr/7ie9HsAIjEQG3mmqXF1qI5uzDUNP3TvTzuGCp+h+sbUWxv+g/iMbhGhSuvz9Nc089QYAYOvrdTiSewQqTuGCp+h+nnvf+0eai0aRnAFEl17UzJCXu9Shckmqm3UdugylXYEFT5B9RFUt4I6S/1AXTLkEGW9TR0zS80ZUB19nv61llNZ6o6fouenPqDeekUVunWdNT6EwT7jaJygjpmzSptpKjXtx15Q0Y6eoqenvsr/UlAt5jxK6FBzLOvoL+CrPbWuJ+WDqPRyyPjTjp2iZ6e+3f6XguosQhbDGkExI6rwTAL62kHN1gZTGaOfKvt37BQ9O/UB9VaNGkPHFLgBdeUJamNYnSrQElESTan5ocFpvGOn6Nmpb1/qpaDWbiWlHiEozaMfq4HF+VEjlVlVifd06OjnHTlFT059QL22f9rNRwsMGHSNoxgVSm8GSbB59mp66pE/77gpem7qA+qtF/4SvJgkhPl7GNYWiv5Pu1ILKppobY3P7Eth3lFT9NTUT1Dx1hxVrHWJpYJZ7StH7eDz7AeXnKKkFGI6dI/KO2aKnpn6mKlb5/tYanXd6kOMZCC5xhlMi0NgHnUgix7a68O8Y6bomanP0X9r/5R6723kBu5LoSJmyDmvqt8T94ZY8dD1FO+YKX5m6nP0XxtReyVKjYBp9DUnjdepz5BLwc6lT4xPXU/tmCl+ZuoD6q2uv2dFHBPPWmxW/TFkKEYDUhOm+RF5OlX175gpfmbqA+qtrl9z7uppwFrfBzMjVSieOkRl0jHiTCUPPe/nHTPFz0x9QL3V9Q/BMgrNs94xrTfTBiXIAAold2m9ND4UUWXHTPEzUx9QbzVTbiVRZ4MmMc+qf5ZVxRkhS9FcsXE+1eIvO2aKn5n6gHprU0pIFkMNESKuftTYGQqRQqjVWpwVViuH3vfJjpniZ6Y+oN6qUB1bG8FxNaWs532EYN0D1F6qjiwe5VRE3TFT/MzUB9RbFSp2q2JRQZFXP6oGMBsRyBhr62S9H1KosmOm+Jmpj5m6teqvkiTQrJ5KXf2oHWfVn3QAVrPeJI825BCoO2aKn5n6gHqr6/d5wKdmBmhp5qimq81PCer8s1sZOWs4NHtadsyUPDP1AfXW66neZTg1g8qdJqjuK7YGiKEnZEopnmqclh0zJc9MfUC99XoKVzdqDRVCjwyiup5La4UZabHnrs1OPZeWHTMlz0x9iqlbm1Jy07G2oABSTutx34yonedXOw7FrMn01L5p2TFT8szUJ6Leeo8aYwtkIwDXZaZycchxxtYkLfYUkEY8FFHjjpmSZ6Y+oN56j4pNIzbvgN113aOusdOkkEyiIWbPqR8CdcdMyTNTH1BvvUedhVNzLwV6lVn14+rwF41gpa33UqNgOjQjNe6YKXlm6gPqrTmq1qEWeYLq6ylKm4mql1X1N9aZFljq+VDVH3fMlDwz9RNUvrVx2kPpKCwzRx1rPDoblNEMqLXJMKIPP3ThH3fMlDwz9QH11sZprT2UFiqkeaqs66kGFvPMUUvpQsOK6ClQd8yUPDP1AfVWhZokxM6xQa04QEZNUKIYuJah3LtEPdSPGnfMVHxm6k9Bdfdbi6licaiUAZFxjZzODbKVDjqoVoopH+vwjztmKj4z9QH11mIqSK9YyKCNGkHYE5hjBY0lGwd0r6eq/h0zFZ+Z+lNQ072DfEuKVDzJzEzXGvQxBmRtCkLqKVGOx9ZNxB0zFZ+Z+oB6a46aUwwtW4WSf4304TqR9Q4cCubm0dI4dPTrjpmKz0x9QL21e8qTJhszPQ19vZmK0qBUyzMTSCEFWsv9ToG6Y6biM1MfUG/tR43Nk3MskGU1pVgnyH1mq72JRrJq1Q9V/bpjpuIzUx9Qb23zq6il1ZTBcikgdZ76uWmEFmrPFmgmRadA3TFT8ZmpPwWV7t2IVuJaMJHjmuY3c1TPChm1z5RVsDppSn6ozU93zFR8ZuoD6q1tfgGpdWwNNGactT4mMA0G3TOpZpWe6iFQd8xUfGbq59F/7ZC02MwbYQRVIpDeBxTxAJmsZWKOmA/1o+qOmdJnpj456q0X/j44TCgJQuEKUpTBU0RgLEzdsVQ/9Fxad8yUPjP10/WHeOvZP0JrwaQCWmGQmBAszLjKPZZiY7TWT4XUHTWlT019QuqtLf7SOMlkEmb+M9Y69AZuuUBRTK3GgqynQN1RU/rU1M9q6lo1hZRr5WJAQ9cECrFZTeGkdU1ODVJ4zd45AmraUVP61NQH1Ftv/Cs2DFpnxZ+izm9KB0caENB7GTXM/PVQ2Z921JQ+NfUp+291qBJKjdw6ZPUCYtbA6vyoN8o4Onc7tV467agpfWrqE1GvBTWTIjmt2aizmMphpadaoSvVEsPIwQ7d+KcdNaVPTX1AvbXPT8nir129M3JGECkIueYOaOS9zggb8qmIuqOm9Kmpz9F/azEVS8jFewRKWCeoKUKJq/TPrZaAibwcmpKWdtSUPjX1AfXWYsraPNw5zlrf15Q0YQejIVCy0hjsOsKpo39HTaWnpj6g3tqVsoagzqCKgC3kCSoiFCk8I2pcrdMpOJ86+nfUVHpq6gPqrTnqLPmp1VlCZc+/lqFGMBWDiSj2WLUVOwXqjplKz0z9BPXaZaihzWS0S4JYh4PUMCNqShmqF8OhaXg5dY+6Y6bSM1Ofqv9W129xVB2+gungCWpaCrXMJKCWkXvopZ3a2ms7Zio9M/WnoMZw8XtpytQ8A1WeoMraMTlahpA8m3vBfmo2uu2YqfTM1Cei3lpMxaYzOdUB2lhAQm1ga+XEaGg9hfmlGYdyVNsxU+mZqU8xdWtEtVZrLV6AZV3400xUc0gEEW0Unslrx0PPUG3HTKVnpn4c/RhuLaaqFuKcClSxMDNTNCgyFHpOSoh1hthDxZTtmKn0zNQH1Fuvp0h7K94LUBq/XL+ADXSgCRKPKlJPLUO1HTOVnpn6efTztUd/xVAqB6jIK6KGBJZDB5rVlCVK5PWQmbIdM2XPTH2KqVs7/BNGbfOEh97GGpWSHYwlgTgPEdOg/dCUNNsxU/bM1AfUW+dOVqNgVSooUgfRNCMqqkJr6y0VFW94aDa67Zgpe2bqA+qtR3+2gL2sN/3JfFb9a0BqsgylFCy5juzl0FoU2zFT9szUT1CvfdhfRhBpWqF0s3ngz7BaYksQqHRiHJ3Cocd9vmOm7JmpD6i3Vv1ppqYxdoGskebRb6uYWr3+hDmPmqmmQ8OnfMdM2TNTH1BvbZzmiI0LR6C25k6qDsijVMhxKdQ+csiHLvx9x0zZM1M/r6fk1jdTrCPbhBRCbL+29s6qPzWFqLXmmaDmaIfWoviOmbJnpj6g3trhz7EOzr1AbbrWouQBPmaOyshVCrfRy6HrKd8xU/bM1AfUW3NUR8+BRNeB39btaZpVvysEK5p69tTLoQt/3zFT9szUx0zd2o9arHOT3ICz9hlReUbU0AiUjXMLESkcmpLmO2bKn5n6gHrr9VQyyblXAsd/iqi0Jvmu1X2ElA0T8yHX7ztmyp+Z+hz9t4Lak4ugZrC4XD8OArPsEGvovcU2cj7UPeU7ZsqfmfqAemvjdA+jxr4eoHKIs+rH9bhvKVTsUoSSNTt1j7pjpvyZqc/Rf2tTikdXqTmDJ5+gRp1Hf0WCoWXE4vNLU87kqBJ2zJQ/M/WJqNcWUylF71rAXNfqvhrBsylEHrXMlACxh0Og7pgpf2bqE1Fv7Z4KqefSWcA7zfO/r5E+DRO0mDh5iWs1yiFQd8yUPzP1AfXWHDUtUI0Eel+uf+2Y9jYQek0tjpmkEp5pSpGwY6b8manP0X+t6+9FB5YOJFbW4z6cR/+s/7kOk9pa7ckOgbpjpvyZqU9Tyq0KVRIxeTBomSaomRhy8wYptsprpaEdcv0SdsyUPzP1AfXWphSKOVGvDm59Vv1lLZoWdAhJQ09NwzgG6oaZkvDM1AfUW3NUHB5DNoRYacxiyjtYiwF0NaLGNrP3fOro3zBTEp6Z+pmj0q05qiOvDagTT18d/qR55qgyINpIKjl2GWeeokjYMFMSnpn6U1A53Hs/RRy1E61Aujai9WZQKJalpkYWblnymdd9EjbUlISnpj4h9dZqiiTMTHQe9hJ9gWoJcg4OsUVNhFU9HgqpuKGmJDw19QH11mqq5ialBYSBnECQB5SaGQqKYsEYFU+BuqGmJDw19aegIt3bOb1q+8gRmrUOko2gKDEk7T6/LoblVDWFG2pKwlNTP8t+urXs19CqptTAYlygqkIJzIB5EhwxJDkG6oaakvDU1AfUW4up2vMIbT2ayjWtUSkKjj6/WxtJT2h6aC2K4IaakvDU1AfUW9un3DJqLgotrBt/QgfrLrOiIsacO62FUGdA3VBTEp6a+gnqtW9RIllxlA60JlBJHgxukkFbqJZGSAnPDPEX3FFT+NTUJ6LeOnyKmzZSCzD6r85pqpCZAjgrErJZo1NH/46awqemPqDe2uKfBpHVpqA9N5DR16Op9Wg6z7o/p85azzyaEtxRU/jU1Ofov7XqDzxyqy1DtLi2TczS3zHYr20TtZVmIZ6Z6SO4Y6bwmakPqLcWUw05hY4DmrQyQW0dMq1xfsilMI1Gh56hCu2YKXxm6gPqrUc/Zp4VUx/rwF8TKGKAjOvCP0pIBUNP41DVTztmCp+Z+oB6reuf4VQzEaSwFk1xI/CaCzSKITWl1vzQoynaMVP4zNQH1FsV6qqZxJpA5xzm0c9rVKoEMHRiDkzih3JU2jFT+MzUz6aUa4f49yJpBBfgNkso6SJgkgRC7t6MlUo5M9NHaMdM4TNTP0G9NqKir2n9DWGmAHUp1A7GlKFkTFiqlnrK9dOOmcJnpj5H/60X/kWTBxsVaHRebX4OpcQBPYXWMppQPZWj7pgpembqE1FvfYvSquVo3CCElECKzIg6RoY8EmEucZ41hx72046ZomemPqDe2jidg2RdmyVLbLOYshlWs+QZUSvmSrlMYE9F1B0zRc9MfUC99XoKkxr2RFDXjgmRFUzFBozaOOcqxdupYmrHTNEzUz9z1Gs7/EfKLfXRQX0W/NIZ1/VUBmbpMkLQemjHpPCOmaJnpj6g3trmp4y5BSkQxqRV1hiKXKzBxFZn8hoZw6EJFLxjpuiZqQ+ot+aoZjUEWQNSyoiz6m+zmELsQJZSakaO6VAxxTtmip6Z+oB6bdVvoxVjAcQ1d3IMA6e8ctTe66iCOg696+cdM0XPTP0pqBjuHY6etDaNa6u0reHozWQe+5NZDFiISrFBh6op3lFT9NTUJ6Te2j5VPfE87ANEdQcpk1EbrjA5wt66lIp0CNQdNUVPTX1AvfV+KlNlibHNYp8nnjIZ9fkhUCRS0ckwHWpI5R01xU9N/QT13gXTs+QfPWYFK2OG1NwNTFqANiFBbWun76mQuuOm+LmpD6nh1sNfKeWGY2apfZb7UquthZMFehuhdExV0qGHqLwjp/jJqQ+p1z6ZJrIxz30BNae1w0fAUkjQY9OKnKv1Q/OneMdO8bNTH1KvHZdita66KcPMSmdMLTmAU22QGL3kYl3p0OkvO3qKn576knrrtf+MmkKtBwijzTy1xwFFZ8Y6BrfSGsWZtB4idcdP8fNT39P/1oqqB2ZjWy/7WpsxdTTIPc0UoFdSjqKBD/VPy46g4ieo/pRUmRXVrYYqxOFoiNDRdJHqkHUxq+2Xn6JshyamyI6h4meovqf/rbX/jJpJRkrg0SIIlwCWRcGs8WhNUgyH2qhkx1DxM1Tf+9Rbb/6Djog4GIjTylPdoHBuEOfZn62PqnEcInVHUfFTVF9Sb72lSiONhqrQxTNIogyZJYK7BqWxvj1F6o6jkueoPqRe2/JXvHOnGURboPUilStkKgLROBVVCSiHelNlx1HJc1RfR3Vr7R+a1jU0DbLEWVGFWfY7U4GqiWPHiGsOzxlSdxyVPEf1Pf1v7flDc2VaE/19vaBSXPdVXqFj8uy1zwz+1M3/jqOS56i+MfXWZ/7UOiLPcDqQGaRygVzUZoitDVuRPMahXqq446jkOaovqbfep/JQ0h4FisY4SZ21VU4T3K5hxCRdWA/lqXHHUclzVH9KasRrm/4wpkB5VEjWCMRlhlRJFVRTikEcmx5qUIk7ikqeovoB6r3zUhuZs9cBGmWe/QEVSu8FYlWLSpiyHXrsF3cMlTxD9Ymot177J/LEs+gHjNlBKOtKAhS8aM6tpOp+qJyKO4JKnqD6RNRbO/5KrUXSGvFTR4FZZyvYiAyhW5ReiY4NpIg7fkqen/qAemvZP495IxQHtLQWpHWawZQ6/D/svd2OpzmOp3dDS6wkkiK5WOyRfeADX8OA+jLGO9O9mA94x4bv3VJmL5zxOsKl2h0FpvoV0BXISlVnZOb/J4rkw48gscY8PE33/ZBQd/AUXzz1q1AthNfSKcRRbQ2fHFFnMLUyqTojqhKKDl+zffVQXwrv0Cm+dOoh1Lem/NlbVy9xKnONocQaQMUGoOlIdVo08kPlfrwDp/jCqcfT/9Z1PiKqw7hBThamRS0NXEpZM9QsjDqyt0MV1LzDpviyqYdFfatQY1ZpQaZQa5pCHRig2PzincP8By3Roag/76ApvmjqIdS3JvylBi1jTKH2VZfCbOBlGthRS00jKfKpJb55h0zxJVO/CjWG94b984+ejNc29FxWRyo6uOUO1Tk2St7omEndQVN80dRTqW/NpIaEQl0FuBcHirI2T/GYhrWxSqLYwqFh6XmHTfFlUw+lvna2r0buA2udUdTKUJVUQK0qjIIkUr2SyiGl7sApvnDqodT01hRVGZFq4QgjpgiU9Ecs5WChW25sPr8cUuoOneJLp35VKr640j+XXHOwAtJSmq9/Fyg0EKqJN/buVk/Z1B08lS+eeir1rVWpIej0UsUg1uWnjhzn66/TurJqKC1Hs0PTffMOn8qXTz2V+tYiqmk4s4aM4GNNo6qtQZneEHTGEbs71nEqotoBVPkCqqdS35qlsiRRpqMKHH9s9Csz9ue1KJWkk9TaqZ7yU3cIVb6E6qnU12apVtBUvKwFFBXI21RqR5qxFcXUc8KBhyqoZQdR5Yuonkp9a+wfQq1JcoHRiKdScRX8kYFxyJZlegP9UOZfdhhVvozqqdS3dqUI1xEF599vyAqkkaH0mAFHadPCDvRyqH1KdhhVvozqqdS31qbGVAbXtR2trmlU1ipoGjOskjiy+hAdh2J/2WFU+TKqp1LfWkpVjDW3UCG04UA9R/BWaRrWrDnUHPwUTZUdRpUvo3ooNb7VpraWOhoF6D8aU2xGVNp6BMneRGLpcmpumuwwqnwZ1VOpb2VUaJbyqArCaUb8NGOr0hRhbUePPnpL9ZRSdxiVXEb1VOprY/82JampQJO81vmZgGNJEAsn51HiSKeyVDuMSi6jeir1rYyqUe1JWwHlpdQZwkCJmQDr/HnUErQcaqKSHUYll1E9lfpW7p/CKIYpQ/Oe15Afn68/8ZKr1RlVpXFqD4XsMCq5jOqp1JcK1ePK0MUOkUYEkjKgCM6oCtkLh6aJD5lU3UFUchHVQ6hvtagtF3MNBNxX5K9jwSnsYCFNl9WCVD8UT+kOoZJLqB5Cfa2TmiMOwQAWaQb+SjPmH40g9lXv59EinrKoO4BKLqB6CPWtudReS2ojMGTTH53+M+7n1GGodKpRq/ihKmrd4VNy+dRHoca3llHVqtmlNOhxjfZtPsP+XAnaQC7aR+mnVvrqDp6Si6c+tlDlt1amIhbGMBJo4TKDKVNwm96qc0y9sTCnQ53+ukOn5NKpj0KVtzal+lAWiwmGLKHijPq1zogKadpTw8a1HCqh1h04pRdOPZ7+twq1p9E6xwrxRx6VUl1j0xgkjem0Up5e6qH9E7rDpvSyqYdQ35pHDYE1panMQRWB1jRqQ59mNbANa3mEfOrp30FTetHU4+l/a3rKk8ggM2jJw+pJmUKdNhaE0WhU8+qngqkdMqWXTD0s6luDqTZ8xBoccoprqn8L05iOlaiqFJOlUsshhGo7ZEovmfoo1PTW6unKSbK0CLXGRaZKAx22HNUgo0jJSQ/1TtkOmdJLph5CfWvrlKYRW5YKvKAUia/ZPvPpj9yCtm615kMNKbZDpvSSqYdQ31qROthq19ghJE+rKEXAgyu0BaZ4RDs2LN12yJReMvUQ6lt91Omfio3Vf6JraEonBc21AM5X14gKhXqodNp2yJReMvUQ6lsRqgXFGUEVCDi/UJQC3pKAecypmuVWD0X9tkOm9JKpj0LFt+ZReVhIvU+nVCOugWkItgqnLbVOYxrUNg5tnrIdMmWXTD2E+lYy5a17ijPq117XQp9RwbsxeC1tWlqL0209JNQdMmWXTD2e/tda1GTRUlKwUgNQyB3cW4YhYZDb9FDHqfTUDpmyS6YeQn0rmcohRpHpnpbRp4+aZvxf5scJPhK3ViiWcIj12w6ZskumHkJ9aytKFfUZ9TOg65rtpwaG5tNlzZSYLcV0xkflsEOm7JKph1DfWuHvIzLlMD1TXFP9sLdpTFGB0ctILQ7sZ3qmOOyQKbtk6iHUtwZTnQNJYIS25lBQiQU0BVwr0pFzpd56OCTUHTJll0w9ilLeyvpz7MxYAtSGU6haGQrXDMmDJhllOJ56+nfIlF0y9RDqW1n/FKrFlGQqc/VMDU/gXDrUGLjHRCknOiTUHTJll0w9hPpWH1WxdcLCayxqB8qrwn+tSBXH1gL2EuIZhMphh0zZJVMPob61KKX1WMdoDtN2ClCf7qlpoVXrl1uVOKYjcEioG2SKwyVTvwrVXjzOF7v03otAVlKgOuMqLSXByNWitVH50Ih0DhtoisNFUx97UfStiVTEMZhyg8Q81pQ0Bo9WoRWxEi0P1DNtqBw20BSHi6YeQn0rmnJVYusFUGsDirWClayAaNGlUpzewCGhbqApDhdN/SpUeq+T2odIjaogyrr2+CyGyhVGoELauAY60zTFcQNNcbho6qNQ3zsljXGUYQQle51hvzQomhC6FB4xM3I65KPGDTTF4aKph1DfWj6VSq2FkkGmH5vRWgLzNdE/sroQp5RPCXUDTXG4aOoh1LcmUkNm1pIJ8mo+nYqdUX9wBmw4uE/NFjzEUOMGmuJw0dRDqG/1UdlpjEYJap2hPyXJ4E0iRPPQotFwPsRQ4waa4nDR1EOob82j9uputtCU1giEGsFTnVF/H+iMGQseyvjHDTTF4aKpj+mp906fioKSNFbw2qZrWvoALX1a2CDz2WfjVM80THPcYVPxsqmHSX1rWUrtw1P0AbmNAlRDBsPs0FnVGiM280NC3UFT8aKph1Df2jBdyjSguWYoaShQDgRlmEJTSjTff0M+VDodd9BUvGjqIdS3jqBA7K2xCnCLP6b4x/n0B4cwBepTt7jC8zNC3UFT8aKpj06qvVWoIw6KyRu41zUrxdeS6ZWu6t64pWEYDuWn0g6aihdNPRjqW8N+t1h7GQRN6gBqOCXLzdYCP+xZ+3z/D2X80w6aihdNPYT61q6pIC10qglEOAMNqWCpIjB7L6VwplPBVNpBU/GiqYdQ35qeKsaaKAm0Vlb9tAkUnj5qKqMUEsrdDtX5pR00FS+aegj1rQWp7CNm6QM6o8xgqq/dfdzBsCbBLIPLoag/7aCpeNHUQ6ivLZ9C8ZFzBfE4LSoHBU85QbQRO3fRcqp8Ku2gqXjR1CPqf2swpaZdBR3yWjdF0euM/zOCh9SxFAvUDhWkph0ylS6ZeljUt5KpmFprMTYY2gMQUQJddf5paiR0aw3HIYSadshUumTq2d73VidVPSYUI5CeFUiTT6VOL2BGWENrLakcmuXLaQdNpYumnkp9a9yPLfdClqEQ1mlTSwYLM6ZKIedmIRHjmdGTnHbYVLps6lelznfutRsnaisNU+6AWubr33ja1EIBgllT0ilaPBT44w6cShdOPZRKb036U4mxjxwhOiIsTAc+nIAlSp0mrTGdmTvNuEOn0qVTT6W+9fXvodRQvIHaNKekuPyAMf+6MVlWazmNQ8Afd/BUunjqoVR8bUQ1X36PM5gannml/RkKWgPE6Dxq4dEPDUvDHT6VLp96KvWteX9pydJSapKUgWpXMJ1+APdcpvueqvVDyB93AFW6gOqp1Le2ozZ1p2EOYj5+5lOds8EoKWsdksqpAZS4Q6jSJVRPpb419p+xfc7KAhzXyqnEq3mqzNh/jFx69hHklE3dQVR4EdWvSuX3plM11KAr4FeasRRRbOA9GORIJeZcipdDZVS4g6jwIqqHUN8aT/kM7gehrWx/mhYVCayUASbd6hSvOB8iVLhDqPASqo9C1bdWp5RYQstt9fUPWiunbO1GY+josQuXwXzq6d8BVHgB1cOivjXun3/02mmF/Hm1o0ZWKGZxpVZLTqRZ+NCUdNrhU3j51Id6v8hvFSoZssccAUVn2I/UoUjr0LthJ9XpAByyqLSDp/DiqYdFfWs7qo045egzegolzmAqDPA6deu0YEDuqcqhvmnaoVN46dTDR31rYSqOtDr5DCT8WJASE5TuCBa5m0gLdRwKpmgHTuGFUw+hvnVkSovD2+gNzOra36sBXKsBCUdFrCOHUz7qDpvCy6YePupb0VTpMSlWghIxrmn+A9aWKcgx5DTEm5yCqLSDpvCiqY8W9bUN/nENQk80ALNOOxqEwbo4qCeP1TnXfqh5inbIFF0y9dGivnZaGhJOU0oNhFepX6EMHsWghdaa5FBbPESmaIdM0SVTH4X6WovaTVshnHEUtgE0o3woHhymLSu96ZqUfkqoO2SKLpl6PP1vZf0hOnHLDKOGNIWqHVQ8QC21JiVp8dTsadohU3TJ1EOob2X9gab9bLT6pcbKo0731Lg7DKs9TSeVaj/Uj8I7ZIoumXr4qG9N+OeamxN1aD0WIC4z6u9K0GKnRK1Xk0NPP++QKbpk6pFHfatQ0XqryhVCWTv8qM9gCilOR7XlaMM9nBrrxztkii6Z+ihUe2swldRqphhBSjKg6nUNSiNIw3vJ08pOj+CQUHfIFF0y9RDqa4OpoS1ZLpCpCFBOMi3qMGhqOFKRVuohMsU7ZIoumXoI9a3BVBebUf+UJ4YyLWphBLeg0L0O0a4F6VDUzztkii6Zegj1tWV+ai1FEcjhxy7UGMBK/LHHp1nPGOOpaWm8Q6b4kqmHUN/K+rG0rik1YGsMNKxBsTLNKjJOmdTpwp4S6g6Z4kumPqan8luFWphKxDTDfFt7fLw10GVgoyahWqmXdGgCFe+QKb5k6iHUt7ZLc2oBV5gfPbQ11K+DjhQgmY/uUWIKh+pReYdM8SVTj6f/rUKNvbrFsrr58rSovQmYaILcTCXhCDkdSk/lHTLFl0w9LOpbE/4tDJt2tAD2NoUah4H5Av4Ym7TIpCkfEuoOmeJLph5CfWu7dHOKjJqh29qMRpnBRomAdQyu1kT6oWAq75ApvmTqo1DlrWSqR5/vvQtgkwhURaEIRuDRMOBoI9Chwum8Q6b4kqmHUN9Kpix3K5kjZF4WtcwvVqlB0Pnwaw2Nx6Eu1LxDpviSqUcw9danHzGk+cxPz7T2GfXzGuabdEDF6Z/2irmeqkfNO2SKL5l6+KhvbZc2aaOOmGGtRgWaBhYKTSdA1DWb9mr11NO/Q6byJVMPob61Z2rZTQw+o6fM8+kXQfBCtsKqNMiqxHqoHjXvkKl8ydTDR31rUYqlStKzALeiQBj6GkCpwAlJS8HY4qEK/7xDpvIlUw+hvrUoxRPmHFfUH/t8+gcX0OEBLMYUMMT5E6d81B0ylS+ZegRTb/VRG5rz4lEdp6NKSQSscQLTSi4cW86HEKrskKl8ydRDqG/1UTklUcsBGINMH9UUSmWEoJ5CGBgpHLKoskOm8iVTH59+fauP2jiukqkGqoFWHrVA8alWdUuJPWoLh8iU7JCpfMnUB4saw1vL/FLRqAEbjJZXK0pbfX0jTN1SyNgsJz319O+QqXzJ1EOob62eKtUCdmTQH0+/pzGjfjEISYZ6CTG2Q3lU2SFT+ZKph1DfSqbSyCR5ENQwGEi7zKjfKuCMsEbwVKebekioO2QqXzL1MZjCt7J+LUqsKUHMq11avILzKFCnMQvDS/dTCX/ZIVNyydQjmHprHnWNlmSjVebHM5jKIYJ5JMiVsneKY6RTUf8OmZJLph5CfWswlYeFVn0++MusklEEL63CmuyPSVtnPzQpRXbIlFwy9Xj632pRm+feR0hQac2e0uSgLcxgqgi1FCrTqZ4p2SFTcsnUI5h6K5mKFOt84QOMUCpQiDPqV3ZIjtzMQjRJZ4SqO2RKLpl6CPWtZEqw81BhKK7553rpIlpAIkZm8ZDboXZp3SFTcsnUQ6hvbe6LiSk2ZwimHSg1g8LTRw3JrMh0YMOpXai6Q6bkkqmPQn3taHQdUVJJCiMPBIp51aOWALGFIL1MmRY6JNQdMiWXTH0MpuitQnWvU47IqxRlTZzuCayGDD0kqYFGZTyUR9UdMiWXTD2E+taEvzNZjm3A9FSnjxpbmz6qMcT5mUplL70dKkrRHTIll0w9hPrW9FSsMYyUOlhsCiQpwPQGCljO1kPrTU9V+OsOmdJLph5CfWuZn7ToY42d8hQqkFcFb2Ywhja2qdSCpyzqDpnSS6YeQn0rmRopVkKccdRYE6ddBQrhAClc10A/t3GITOkOmdJLph5R/1uFmtlqluYw/dH59I+coUSeUX9viFadyE9F/TtkSi+Zegj1rfWoVYirlemUDilAvUQoOkN/lFG05MK5HbKotkOm9JKpj0Up752U4p2SeoWBcfqoON1TW4P8Y0iCkrnU6UueEeoOmdJLph4W9a1CTTKCmWaYBnVa1JIdCpNAsFZTw0rNDuVRbYdM6SVTD4v6Vh/VKHDNjdcMnzV2svdpUUME1MRV1jLUfoj12w6Z0kumHkJ9rY+q1Rylg9rahWopggZtYNklD1fCU6zfdsiUXjL1SE+9tsyvZCzVMoQ01tOvEbyxQ4xlGFZlj4cq/G2HTOklUw+hvrXML+GPeb0O3dMUal7TfHJKEBom6mJr0O8hoe6QKbtk6iHUt5b5GcfUsgmkTDSffg5QpEXIyOpJnfM4JdQdMmWXTH0UKr+1eioGS1Kygqcq8+kXB6vG0FK0MoPu3uup9NQOmbJLpj4GU++tnuqeW6sE0xt1oMACmjqBOVcabTQ91TNlO2TKLpl6CPWtRSmWWkhhajS0gECeGTx0XempMX2AMSKdSU/lsEOm7JKph1Df+vS3OFqOU5kpc59CNYJCzdZWFFJ0wXZoaW8OO2TKLpn66KO+dsUklUwoMYJLKGshmoKqdajJrbXQzP1MPWoOO2TKLpl6CPW1CLWMLJUcetcVTEVbE6cJRrRRNY6Ywymh7pApu2TqIdS3Jvw7YppiHZDDWIN8KYIWV+hDKZoNqnxmSFoOO2TKLpl6CPWtCX9WCj6sAQsrkNmM+jkxaI+ZybpRtUNC3SFTdsnUQ6ivTfi33jMXn6/+2jM1PIL1UKFgdWk5TWfgTHoqhw0ylcMlUx+F+tpdqBhL4oYGqUYC6pRBRQ1CxCnamnR6A4eEukGmcrhk6iHUtyb8Z8hESUWmj6oJKAQEKxogTZ+1F62t5FM+6gaZyuGSqYdQ35rwl4o4mlYwNFzVUwNKpQKlUwmlFxQ7Uz2VwwaZyuGSqYdQX1s4bUISBKFaW0KturpQHQJhR+0uMR1KT8UNMpXDJVMPob414d+Hj8pxQNM1KaVmWfNRI0z1uqzpU/1QK0qOG2Qqh0umHkJ9a8K/eU2NZEb9sTAQJZ6vflGouZUSPLLJmS7UHDfIVA6XTD2E+taEv41U82CCqcq1tDc1cJ7/6klyz4Zc4qGoP26QqRwumfog1BjfmvCvXmNiHjCkrTXoVKEUX+t7OHQasSU55aNukKkcLpl6WNS3Jvyjdko44yjxNRp9jGlMe2gwSk1cnMqQMwvRctwgUzlcMvVRqPrWhH8r2q0UAkvWgOaDvBpQBxTJ1IPmNk4VpcQdMhUvmXoI9a0Jf+8WcRhCoT6jfpXpo1ZSYButZQ2U9VQwtUOm4iVTD6G+NeEf8/TQS45QidbSXopQYmxgmtwZWytyiEzFHTIVL5l6CPW1g3x7SzpCgBh+DElLBuopg4Q+HUTlkSkcEuoOmYqXTD2E+lYyNeUZanAGN1xCJYeyEv4+EqdsufRy6OlPO2QqXjL1EOpbyVSbsZSmaUJ1DUmhyjOOCgkhRaxplJjxVFFK2iFT8ZKpX4VKIYS3mlRPSSvFAZTqWi89MrhyhtTDWOMnXMaZxv6cdtBUvGjqqdS32lTiiE00AY61aQpbAScM0wNIfWhp8/HPh5S6w6biZVO/KtWEw1tTqShJ1+oz6CR14X6CwjhAs7c0pJeoh1KpaQdOxQunnkp9ay7VAheR7oDTB5hKxQ6eXaF0l+nCSu0BDyl1h07FS6eeSn1rMlUrJ5vRDbQ1zYfYpjllrFBLxdh7oXQsotrBU+niqY9KDa99/UvGUTM7DE0zrBpUQcuM/UsIItLYgxzKpqYdPpUun/qgVLPXRlRJEjpXAcxtvv4lKHgdPL94jymYlXqoNiXtAKp0AdUHpeb32lRx7LXlAsNnHDVjf4EZSkVwS87TMcBip2L/HUKVLqH6aFPTayMqncF9jDmA0HCg1gt47wKBk6IWL6mkM0rFHUSVLqJ6KvWtNjWMPN+U3ME4BKDYE2inAaiBKWAboR6K/XGHUaXLqJ6v/1ttqqgXpylNY0zTpqJBKSpQQ6zdSx391ARK3GFU6TKqZ0T11ka/GNMInjoo9lVE3Wk1+mXAwaNPZ7XpMaXuMKp0GdVHpebXvv6jMRebD3/yNSx1NATrlkHWetRUFDMdmpiGO4wqXUb1VOpbX/8uKY9iHZx0bUat009t8/X3JC1QKa56qCcVdxhVuozqo1Lfy/2tlZTWSN/Mq+qPecZWedpUtIZTthwlHMr84w6jwsuonkp9q02todCwGfurrE1+1iM4pwiGGLj5SHKKUeEOo8LLqJ5KfSv3RyJMPTukshr981jLUaVD0pK0K3k51eiPO4wKL6N6KvWtXVR1KlFwRlSjZwWqNMBbJpg/nWqOlJKdyvzvMCq8jOqjUt9LU1NqI6Fk0DwykOQKZujArOihdA946PWnHUaFl1E9lfpWPzWn6BYtgQxeCyi0QpkqhRGTeIs0Eh2amUo7jAovo3oq9a1+avRetecBYayV014zFG3TpsZA5JSFDq2czrTDqPAyqqdS3+qnDg95BKkglqZN7WthmgUBHC2lHGqvdur132FUeBnVU6lv7U2lUjqiVWjZHIiKgo9WIUbGQDlGOTXph3YYFV5G9eT+b52b6i69U2XQOPVJHQks9ww5p2GJBYMdylLRDqPCy6ieNvWtNf85W4uOCs05LEaVwFPvq0G1B1evnQ9VqNAOo6LLqJ5KfWstVSpSZ9RfobYSgdAilLDKVDiV1GKq5VQtFe0wKrqM6qnUt77+lkU8cYER+7SpCWWKdHQQUiLhZj0c6qOiHUZFl1E9lfrWsemxpqRY8oyo1khKWStSRRh6jNaw9qzxVES1w6joMqqnUt86N713jYMNofVaplJ7m7HVGMDdMqdeAqZDrz/vMCq6jOoZ+7/VpuaRmltkkLgWUEqsUNqUa4ml5Ry90amIincYFV1G9VGp+FruXzImpyLAVRtQKWuGyhr4Z4NbxoGRxiGl7jAquozqqdS3cv9iYQRjhpirAsUcwaZRBY61pWQleDrUm8o7jIouo/qo1Pham5pEhWmG/WHk9HPWn7ZQwbOOGU+1xseUusOo6DKqp1LfalM7es/ZCzDZ8lOnYXVp8/VnIsfCyeiUUncYFV1G9VTqW2upyDm2ZUT7WPWplg1MawXEoavfn8OpVVS8w6j4MqqnUt9aSxXGaENpRlQYBchlzaSOHTQnb6OFEeXQBmreYVR8GdUzS/VWP7Vw6MnzmptGP/r944z9ZYD24j2Ytk6nlLrDqPgyqqdS31r1J2ot1eQQSKdNNVpTKWNclaqcggSWemjWH+8wKr6M6qNS6bURVUsUKw1cVX8GpIzgqSBELyWhz9DfD+1OyTuMii+jeir1rRHVkNi5CgG3MpWaSwFLXSCHPq1qT/HYDJW8w6j4MqqnUt8aUcVkJNkUuA4FSn3aVGoCEnLV+UI35kMVKnmHUfFlVB+Vqq+NqKoPT0QOgyLC/MG0qXmsRWphdCzYixzKp+YdRsWXUT2V+lY/NRB7Lj3DGEufhRMUCbgaVCNnadGlH1LqDqPiy6ieSn2rn2quGmpx0CwJaNQKHtEgiOdo003leihLlXcYFV9G9fRT3/r6M41UGQtI9Dxf/xHBhTMYK7bce9BxSqk7jCpfRvXMp741ohpRR0m+mv10xv6e5uvPazB1spaocshyaNJv3mFU+TKqp1Lf6qeWnJoFFTDHuBhVhmJrM5VIrkWDYzqVT91hVPkyql+VunZRv1WpjDSG9wbB5ptPyRk0DYGEa3xK7RT4lFJ3GFW+jOpXpXJ477SfXnJAbhWEgq5aKgQ3XHP+ZUq39hjGocy/7DCqfBnVr0rFaVLf2kdlHEYsVSCkH13U3ObrXxRaQo2DWtVjSt1hVPkyqodS+a2xv+SQCG2++YMdKK9UqhmuaT+Zhtv8iUO7qGWHUeXLqJ429a0zVDTHWAMbaIhpvv7TnCqvWWqpz6e/B8/t0PxU2WFU+TKqp019a+YfW8w1S4WwBv5NX3VNpWwBCjoFUdbcD9FU2WFU+TKqp1LfGlF5LDPKlwDdfuxOaQ4ewgCOuY1spfE4RFNlh1Hly6ieSn1rlspDG51UIVcyIMwVvI7pDBC2ijbqsckUssOo5DKqp5/61glqra/pvrmAS5mx//w3sOEMkXIjrzzFesqm7jAquYzqV6XGEOitSq29dK8WIUlYu6iVwEkysEeeof90WenQrD/ZYVRyGdWvSpX3tvtPeWLN6pDDavc3Nyi9OyCXTFSZ06l2f9lBVHIR1cOkprcmqbCkUGeAD5o5ArkHsJymSWXJhEVb80MLKXQHUclFVA+l4ltD/yzOsjKpGONYAdV0U6VnCKziNrVa66FSKt1BVHIR1UOp8lZEZYFGzDOCygkZSEIHiyhQsQ8crWOVQ4l/3UFUchHVU6lv9VPdJdUgDXqZzipNfYK3XkClpJ6RTOqhtam6g6jkIqqnUt9aoIKJI7cfI1SCAI1CoDZdAOy9xKwFBx0aTKE7iEouonpGVG+1qYLOjBhAyVZrqikYkUIyzEw473A9lPjXHUQlF1E9bepbh/1EQ/sxjAprrEAsCUqz+dfNGZu5cvBTNnUHUelFVE+lvnUhhZqMHjpDXdXUNEYE48xrLnWxVJAUDyEq3UFUehHVI/H/1tC/JO2mocGorQPFnlcRVQROpMMG9ianAqodQqWXUH0wqShvzaa2Vhvqiqec2oz8NYLWFEEaelsYIPEpi7pDqPQSqsfb/9qSP5U+o0kcMJqVaVJpmtSRV7O/M0mKVk6tTLcdQqWXUD3LU96ao5pvPGJCh4ppjaKiAopJoAUOsUpK0zk4pNQdQqWXUD3jqbcuouY8Sp2+KoiMAOQawNQYWBpJLzJiPpSjsh1CpZdQPan/W5VaieKw2GHE+YVSHaDu07oODmN4auKHRlLaDqHSS6geSo1vbaJaq6eTzIdfpUx9ujlYtQYxdzQqozIeaqG2HUKll1A9bepby6iJ01TjqJCcdCo1RDDLDs2RWyBqFA+NT7MdQqWXUD2V+tbq1ERZu0eGXF3WDDWCsvb8SK7M2nO0eiqi2iFUdgnVk/q/1aZKpCDYCzTlaVOxDfAYHZJkpVjEpB1iqbZDqOwSqqdS35qlaszcFQtUW5VU0h2ciwCGWDo5t+6n/NQdRGUXUT2V+tbMP0aKkQShBJs2Na+1aQkRerPeYhcsfKjdz3YYlV1G9VTqWyupphZTqmn1TIcyI6oZTBUeAaKP5LnT2lN9RKkSdhiVXUb1zPy/1aaWMjgYGTBnXYtTMlitFVKIqKK1j3ymQEXCDqOyy6geSg1vjahSHZw51xn7r5GUDTuotg49hGVlsbqf6aGWsMOo7DKqp019a+bfijaLLcPIbkBDDLRkW8XUvbmwl3GGpkrYYVR2GdUzn/pWP7UUb8nGANc1iLJ2BfOk0HoKEiWGyuWQUncYlV1G9aSpb1VqjiKDJUCJdQCxt/mjJsABY0THUfTU67/DqOwyqqdS38qoRpuBU+4VphOQgMKg+fDnAbWUPkXaPOZTNnWDUUm4jOqp1LdGVDmj1KEGmSIB6RSppSnc6tzr9FRR2plaKgkbjErCZVRPpb6138+KI3Xu05z2GVFRCdNPpbWKkqWpC1E/pdQNRiXhMqpnluqtNHWYFy6RIXpfE1R8QMlYAY3C9ALqSOkM95ewwagkXEb1tKlvVWpZK1OJVr4fl1JDBh2JoKYh0xUIfVrVM0qNG4xKwmVUzyzVW5uoUaZBDTxDKFcE6kGXZgt4apqCt0SHBlJL3GBUEi6jenL/t/qpbQzyVle+XxQotQqFOUKRFrFp7h4PZaniBqOScBnV06a+lVEVD8l9BMD5zs/Xf34pdfWmptq9L2Z1ivvHDUYl4TKqp1LfOj9taPVCU5/V2nz9OSqUXjOEYVNLPKaIxyGlbjAqCZdRPbn/W/OpYiNG1Qw9dwZqtrqotcEotGaqFyqHlqZK3GBUEi6jesb+b6366zr/7CQGsmb8kIUEZtOwWhupBa6D7VB9atxhVPEyqmc+9a39/r04BqEGGHoBGh5n2K8RGg0s0yOweKg7ReIOo4qXUT1t6luzVF7V5iPfgGNaC/54vv62xv5WJR4cismhzH/cYVTxMqqnTX1rLVVLpDnFDCXGtoZS4nz4u8GMpESGVWI8pdQdRhUvo3ooNb+VUXkOjkgFkCUDSSJwHxkEKQYMJmSHaqnSDqOKl1E9lfrWzD/FNmOq4hA4Tz8VC8OM+jsUnrbW5mOTixxS6g6jipdRPV//tyq1r6VTcY1ND2P6qX06q8o0wFFM1JMXi4eUusOo4mVUz4jqrbF/yyMPNwS2KkBZ1tbUVKczEGvtPXDvp5S6w6jiZVRP7v/W2L/pKpimDjyWUktbMyrW1H8stedOdf7vkFJ3GFW8jOpXpabw2n0UudRQuFSwGniV/M/HP62JP1U5NcZe8qFSqrSDqOJFVE+T+tYCldhzUhaBUGwqNdoADdlBOPVSWdn7mWE/knYQVbqI6on939rwV2IKwjHOgD83IFlKrTr/NcQ+Yo2Z9NTjv4Oo0kVUH5SaXkuoIlMtHhvkqVigJAGME0OqbiN5t5IOVaemHUKVLqF6CPWtJX9iVcVb/tnnT9n6dFB7BIwkGRVzjGdW/EjaAVTpAqpfhZpDeGsdldo0m7y2plVBIMQIpi5QMkuThQLwUB0V7vCpdPnUQ6hvtag4WshrEjVmSjPuxxn3N3QotaAHTKHwoQZq3MFT6eKpj0J9baf/fNutaFy7KGpck1MLqA2E4T1LoDD910N9KbhDp9KlUx991Nc+/alRslA7ZA3TUQ2pgLkV8BIsF6qZxA4JdQdOpQunHkJ9ayK1pzz/+DWDUVwTfnFVUOcKYc1N8VY8n5pGiTtsKl029fBRX4v7e7IRfdrRtlZQJ50/ijLAeVhazVPWTgVTO2wqXTb1sKhvrZ+mGEeLzqBc6wqmaGo0GtSQJOfQutqhPCruoCm8aOphUd/69K+3fRh26GSrgGoxqo4NUlePsUu2dIih4g6ZwkumHhb1tU9/ioUTddDe+rSo7uASeAo1lppzliqHevxxh0zhJVMfLeprC/2Q+qDUO/iPsSkyvVWVNY2yNasxcuNwKj21Q6bwkqmHUN+a8I99+qHDBmBABpr+KRhPR9WK12G9UyyHnn7aIVN4ydTDR31rwn/EOCXpCcZ0SefTv5wADwLTbaXMzpX7ofQU7ZApvGTqYVHfGkzllpjZCHCENduv9PXqF0jsGds0qqUcKp2mHTKFl0w9hPpWMtXCfPOpR8iS18C0IlCoMWTW4Fkp5Hbq6d8hU3jJ1IP1vzWYKlJb7tMpxVLm088a18QUgjpVKrw6qk9tSqEdMoWXTD0s6lsT/o0tNGoDQiwr4U/TorYZ/8+PNGmhKjROCXWHTOElUw+hvrUVhdA0jdiBWln7/GzGUQUT2Gg1p8bV6VDHNO2QKbpk6qNQXzvUVwdjbSlDSnkA2RqW5qVALEbFa4jJDtWj0g6ZokumHkJ9q4+KFKOLOOS8mvtmSDWffswQNJWqTjjyqfTUDpmiS6YeT/9bR6WF6Z/2UBkotCXU5ODWCZgSxhn+m/ZDA6hoh0zRJVMPi/rWPOowJ52uKPQWplC1MxhGh1Ryo9olFzk00Zd3yBRdMvUQ6lvzqDbf/RhW76kUAvIeQWNSiEpOHEbAUxX+vEOm6JKph1Dfmp4KUroGUghlTfQb2KaPGhESS5GiaVX/HxLqDpmiS6YeQn1tmR8VaZUFRhsBiFoATW6AtJpUpOYmhxAq75ApumTqIdS35lGxKKG3AQPXvulGYXWhZlDU0VlqSPVQmR/vkCm6ZOoh1LeunPLi2rowaMsLoUoCky4QKHoq2DzLodlTvEOm6JKpjxX+r92MSm346FiB/cfsqZxmMFULlGToK+a3YxZ1h0zxJVMfhfra9JSHiNMpTRDaqkel0sBDnj5qClqqSzE5lEflHTLFl0w9hPrWqD9KHC35DPPFFWiGOOAY5982x5DySBzzqad/h0zxJVMPH/WtT78qt5z7gPnPWuJTBijxdFnJKYZo3uxUHnWHTPElUx+FSm9l/TlE10AOOrQD1aRToxgBXT0GwhTzoaKUvEOm+JKph1Df6qOK2PRRTYHXkJQpUf4ZTIUpJC2DcdrXQ0LdIVN8ydSvQtU3r5qMQ8sa4lexrqoUzeCWKlQqvVvOiHxKqTtoii+a+lWpOIX61opUiphEV2dfNQOy6FDmiz/j/s6BesXcD82czjtsii+beij1tZV+KadYUjYojAKkAUEZDSR0NUkyWjsUT+UdOMUXTj2U+triaavRuWEDC1mXUhWsZV4V1KnnNdw3n3r9d+gUXzr1VOpbX39RxJhagJLWZtROAj6YVsE/pzqM+FSZf97BU/niqefr/9ZsKq0aqtE7tGKLT8UI6n0Aa0VxoenEnkpS7fCpfPnU06a+tX7aq/TYaQD+8FOnVwoWbboANebiZI3tlE3dAVT5AqqnTX1rXWqnKcjaEMx1+qltRlSW6nRbuWMJUgLTKaXuEKp8CdXTpr41n9pDcUcVwKHLTzUEp0YQLYwmY/D83xmlyg6iyhdRPZT62kU+HaW2tQsVe59x1HRUoZAjiPO0tJUy26FRFLLDqPJlVE+b+tbXn2vqwtOI8sgMlJKDTssKPcYSNWbmeiiikh1GlS+jevqpb632x5Z6yrkD1zCVWtpUKuYElMm6+Qxp+NCYdNlhVPkyqqdNfatSW8Ys85Wf3inN139aVvAZTIHWEIk4Nu+n/NQdRpUvo3ra1LcyKhqhEZYEEte0VFEDLSUDjTZKLpxjPtSYIjuMKl9G9bSpb21KbRa1eXQYYZGpPhRcrUIcOqQXbhUPtfnLDqOSy6g+dKagvhWmZm0jx1TBQpkmdeQA3hJCGjx6b0Wqn3JTdxCVXET1fPzfqlSl2guOBNZ5BlQxTIfVJEGUShZbCZpOJal2EJVcRPVU6lsT/2YSkkcFoynSnyOosWZIhWpNJpjbobZU2UFUchHV0019a3PKGCm2qUkY6mvp5Fo/MaMo6ITunIO1esim6g6ikouonjb1rQHVaNXJkwGLTj+18bSuI3RI2K1yShxPNafoDqKSi6iezSlvTVIVMbe1JK3LiEBoDOZk0EYkMjTt49DMVN1BVHIR1ceGv/jWmr8eUIJ0A+Q1ipoRwSsWSN4kRhLEdKg3RXcIlVxC9VGo4a2RP0vtHkqB5jEBJWVwnA5ApsJtvs+d/JSXuhX5X0D1IZka7a11VLV3koIBWqQKZIlBU5pOKnFosVnPp+b661Yy9fKph0V9azTVmtA0nNOiorX59M+QX0ttPyb8rnHp0fuhJWm6g6f04qmHUN9a76cds9SCUBUdSNeSNLUMqVIOOEzGOFTvpzvEXy+eegj1rTn/aUNHydM9XWsmgXwM8BX/i4m5OrdaD3FU3Smi0kunHkJ9a9RfpJDmsUb6trTGpTt4kAjYyNiazn9OPf07cEovnPpVqBxfW+zXxTuzO1jwNeSnr+U+OcHIM4yyQKmXQ0N+bIdN6WVTjzzqW59+DqW0ILZq/QRIQoKidZpVqtiae67h0KYU20FTetHUQ6hvDaZyHS17C2BV1nDfzKDsA0IIbbRVPT0OJfxth0zpJVMPH/W1HSmO2ZePmiQEoNILlEFtlaWIdpPup8iU7ZApvWTqIdS3jvfDUYOyItSK4ed+1FKizqe/Y0yduuOhhL9tRf2XTD2E+lYypYMtjdgAcQb81EoGszx1G5uxJ+3j1Eof28qjXjL18FHfGvVHjNiLFAjacTVLZyheAoRcuqLwID3UOGU7ZMoumXoI9a1FKZSCeuYIOGxaVMEGXuYXlsC1mnXvh+ZQ2Q7rt0umHkJ9a41/HCkkbgmkxLI6/ObT38QgFHZBwzXh75BQd6qn7JKp/1eo82/pH/78d3/3z//lf/3xW4ivEGi2xJSmMxpmdA+EQWa0X2nG/dnVDT20M4n+X9L8+KU8386jqv/dlJL/w//8i0zHv/yHf+l/87//85/+3TQt9IVI/9v/8X9p/ymGMP2mX35iT9X6lW4fv6ffulU1PFfsfP09PxHOz+/51V15fK+1fOpv/vwP/5v/6W//zx8S+Zt/6KP/Q59/7/8jD07953/8pz///cdfOHz6Of+O3+v/8ed/+M/N/+Xf/dOf/8n/7m/+9k/1z3/fd3+Hv/t7f/OM8IxBB2ZQmbEEsSOoZQPvMddcCoZ2pl3oF5tCX9qUt6PDa1N+fs9/i/f0ac9y4H+z9ux7bUoovVcOBVrvM+JzdtBUA4TkuXhyG36GSvxiU/hLm/J2ynttys/v+cewKfnalJ/BeWPTaTxg7d0FynEG524VCpEVaZH1ULPoLzbls//+p015O5C/NuXn9/xj2BS5NuWnn+JrvUwMkGM0oJLWLg8kkGgVyXrLh+bO/2JT5Eub8vbaiWtTfn7PP4ZNsWtTfvopIZCX1c9aKQFhZfDa8/wSvIoGrOkMRPjFpnwi37/YlLeXuVyb8vN7/iFsSgzXpvysSWqtdRwDrK6tI8oDPHsH7WRc2Xv049zHvrQpb69Iujbl5/f8Y9iUeG3Kf6vKca8z4snqCpRXLw4zglAwTKP2imfqHH+xKfGrWgcNb68eu0bl5/f8YxgVvEblp6NSYsDlniQudToqMqCsvZOIOfYRe/JDU1J/NSqf/B39xai8vdLvGpWf3/OPYVT+7VbHfPOssMA1pN6BUFeFSp6eSigKgQyrMHmg49FPTF8albdXZV6j8vN7/jGMyi1R+cvMDHXmrstTsdU4O+1J6bFCJw5xxJFGONM986tR+aqWVsOtpb1G5Q9jVPCyn59GJQVPOlQgU5ruyggMxUYFrS3WGRgpH9q696tR+aqYVsMtpr1G5Y9iVCxdo/KXER+x9tZSBKLQgHojUEwKJtkU1XR0PW5Uvqqm1XCraa9R+cMYFbn05y+eStK6IiBwDtNTiTjAilTwIr07W+50ZhzLr0blq9I3Dbec9hqV33Gxy5///J//w/jbP/3N+sHfTJPy93/+03/3df7xa0xz8Aeyc9/chRy1UjEHGzq9EqkIHopB69pZC2pPeMR2pN/uQtbwO6pm/85L/7vnr/JP/b/+03/6v8L//R///Y8fPU5//F/+pz619rfr1/vL734atQ825i8d6v/fz2n955/exM17OH9Tn/0K//HfP35fjz/+8w+6myMz4WzZocdVIlB0ftCtdWjmfdqgoU5nPM/0262hGn5HKeP9oH+jDl5zrJQzFJG46ssyaArzX0OU7F6wtjN5i/Tb/Xoafkd92f2g//8/aE+hD+IIY8Q6A0o20C4dUm298nDN/bjp/qqJSuPvqPm5H/RvjFssGKqsG13iWKNsKpRkA8RsetclNPEznS3ptztbNP6OOoz7Qf/GBx2YORQHoTpNd4p5ZYcCRMZcK5GXVk9/0F+1G2j8HWz8ftC/YbqlZB6SARmnM0a1zRs9vW7EeRKri9QzVRDpt2vANf4OXnk/6N9YO5K0Vw/TVlNuQHUolDE9stpDcMrrnp9Z5JR2CnPj74BI95P+jSvdU6prQob0iPORbg0shAY9TJ9shDxEjsdXX1dLxt+R2b+f9G+UsI0x42hKoDoIyGIBE3FgK1UElYIeD7C+LmGLvyPdej/p3/DHUndPowAnz0AzoppRdJ6fec2I1CQpnxlTkXbqiuLNjv3rWW9q6F0D9FITUF9lqdMJA0vmrWn3mo973l8Xe8SbHvtX+6Q55JBjINBcpkdWXEAbCnDuQm0Z73g8mP6awMebH/tX+6Rjdpv/EKD0HwNWCSxXXfNBYszzQ7dDnzRuoI3015If+x8g6N8rB7XRpt/WgLn6lMNKrvAKxQQrteA6r/9pOXxp4dNfSxbtDyOH0nE0DgZpjDjjtYrzRZg/4pHCjNg55nzGt8MNTJL+WnJtfxg5cBw5l0gQY1mLjKNAYTHw0KYHmLMUPLPNEDdgSvprycj9ceRQZgzgdT4WwXjGeyWBDw5AmXU6ijkEPsPWcAO5pL+WtN0fRg5BxqD5LEDFgkBMGWz0Bn2UYa1yZDnTYIQbYCb9teT2/jBymCpwVM0QsBFQmk6lZmdgzH2o99r7mbFguIFv0l9LAvAPI4dcKQUMHWqw6UrOdwOspwBCZXhNzKUeDzS/hjzpryVN+IfRQw215mwGEvJ0HlqP4MgVqjNpbYZZz9Bd3EFB6a8lmfiH0cO0AbXbVEFV/DHt2sAUO6SWY0d0G/EMGsQdYJT+WlKOfxg9MI2GYSTIbgnIUgRtLUFsGru5lWrHvcmvsRLezOR3+w89BAqmgNzrWlA/wBNOZciYrqRaVznvP3yZmsSbmvxmPYiaUJ8x5tAWVk9GAeW02rvcS6gq5mf6uXAHUeHNTX53qroWtpIyeF4zk6IIFIkOpWqN1JGIz4SbUTd2BSq+fb7J161i/b/+l/6nf+z/+F1Nsf8Weue+eUK71fl0xgFRx4y1el19L4UgcxViQ+rP9soTd+Prx/PtYzru3fj05FvuhkfkFKb3ENEjUFmLCyg2iOJaWycchyaNf7gbXzsSb582ce/GpyffcjeGuI9RIqTEbfpU5OAl2gzEc/cxoy8/lLP9cDe+JL749qEJ9258evItdwPRnNET+IxDVz5iLadQh8axcbYWqZwZ/PzhbnyJv/Htu7Tu3fj05FvuhtF0nEIe891Y8zK824w31CCVyqY55tS+IRb/shYA374T6t6NT0++Zw4VJvIYEVxtzfZezY5kCUJtaV6bShq+waf6sjAC377b6N6NT0++x6eSMa9GdqjWBQjdwFhW73cPOsybjDMFhR/uxtdVIvT2HT33cnx68j3rq0ojxDTvRQpjOlVrynIaCeoQHNox4jjTUfvxcnxZMkNv3zVzL8enJ98zMlg9Y0gDsvd5OXT6V4UbQ5Yygw7Bivk7Xo4v64fo7TtT7uX49ORbLsdamMolR4g8H40ZbBBYqBlG4yGjYk2HJiZ9vBxfsnG6bPxejk9OvuVyhNrRyBmMVjzeTMDqMMioXVCD9fodl+NLOE4Xjt/L8cnJ97hVrUppNiPw7vPlQGpgHRPkZoZ91IL1TJHdx8vxJR2nS8fv5fjk5FsuhzRiH31+oh7XmpIyYw7TNcVuBucUq0o4RQDjRsUhXTp+78YnJ99TcVjiSGwIo4c0H44aYaWogFWFrA0rh7p5PtyNr52qS8fv3fjk5Hu2SUjCwTIfCpQOJLycqtYh1xZpRuSY4zh/N772qS4dv3fjk5PvSVXhdKNCFIglrd6uzqCYE6SUWnGzInaqUj1uVBzSpeP3bnxy8j3xRszUsifAuIbs6AzLjQKCcNbeo45YznTEfrgbX1Yc8oXj9258cvI9d0N0UJIGpasANS6gaW33wyHz2dDmwc7fjS8rDvmy8Xs3Pjn5lrvRWyzMZJA4OZAxga2lZuZlhuMt69BThCNuVBzyReP3bnxy8i13o/YcWXBtlsnTp2JJoEIII/ecKeaGx7r/4k7FIV80fi/HJyff83CEtcRjBuOBFYEid9A8narW+3wyah8u3xCMf11xyBeN38vxycn3vBzYsY2moKOtiCNk8MozGo8BQx4lp2N1I3Gn4pAvGr+X45OT72nkyB1rJoLOuArW+wzHgwSwkmIPveOM1b/hcnzJxvmy8Xs5Pjn5HjaeiMZq/tPYClCNA4zcYVistcYs8dBqtI+X40s4zheO38vxycn3dDmxa2LJIEwMpF7ARuC1MNKKrbUC8VTreNypOORLx+/l+OTkm/pjW83V1wr7MF8OKXlGH5ogS2513hVMxwLytFFxyJeO37vxycn3VI6EMAMLI0hZGpCFCIpcoHDXpiMm66e8qrRRcZgvHb9345OT75nHE0PV1OdDUcNK5I4O1nIBL9PX0pIzHWsATBsVh/nS8Xs3Pjn5noCDhKoYrubYANQwQOmZIFiikLhI6KeqcdNGxWG+dPzejU9OvuduaPDgaV4GLWntZGHwKVsYHXOYT4fHfCqNmzYqDvOF4/dufHLyPbF4tIw0FCz6jMVdOij3DkM45UBsbXzD3fiy4jBfNn7vxicn3zPjMIhE6w0w1bVvoBA4d4FYKdB8UmrhU91/aaPiMF80fu/GJyffs29gWAqMBUQWGl/0T2U+HtmkqdQUkp3Zof3hbnxdcZgvGr+X45OT7wk4au2e4ow12ow1iAjBWjGINhSRrGn9BsDxdcVhvmj8Xo5PTr7lcpQipeQ13tC4r0lVtDhgBR+VsDQdLbZvuBxfVhzmi8bv5fjk5FsuhxaRZlzBbN4LGmO+HJ0iJCMjjmWkYyvO0k7FYb5s/F6OT06+p+KwotBalovecD0fAoYkMwSpNQSp8458A+P4uuJQLhy/l+OTk+9JVplPr8oV2HyNjk4dSkMDLp6p5soRvwGOf11xKJeO38vxycn3uFUzsogjOFDOGeZ1KOCZ8/SyJGISa4NP9cfiRsWhXDp+78YnJ9/TASjGXnOEPNoMOWpHcGQDm4F6cw8x8Kl4HDcqDuXS8Xs3Pjn5HsqRUg/DCgj2DhQ4gEYM0NMISM49yCnKgRsVh3Lp+L0bn5x80/zPUlstBqjZZjSeCTzMd2NQHJ6buvZvuBtfVhzKpeP3bnxy8j1z3MoMKnptkNeecbLE8270AbWpWfOqeGzjOG5UHMqF4/dufHLyPZtqGpJVa9CRIhBngUKaoCZJPArV5qd2nOFGxaFcNn7vxicn33I3Rkg2Kg5w0jzjjZXETV1h3pkwg43i/dguDtyoOJSLxu/d+OTke5Y4YfMkwSDJAhy1BPCRMhTpbU1ZkNFO0T/cqTiUi8bv5fjk5HtaY7GsnX9xBhzr4RikUMb0rGrR1DFp0HCK/uFOxaFeNH4vxycn35OpSrlRXIs4ZlQO1LlBqS3AUMwugUYO30D/vq441IvG7+X45OR7Bo604qkhz9tQ6nw5ioHOmGN+KRWLcGM9NakKdyoO9bLxezk+Ofket6qStrrWDawRuSQZQUM0KMGcUh0jyKl9HLhTcagXjt/L8cnJ9zRySA7KCaF5mAF5iPNy9DjvCo/c1oR1z9/hVn1Jx/XS8Xs5Pjn5nqUDnlJ0FOAQ5+VwtTUnNwD23pP0wa2eouO0UXGol47fu/HJyfdkclN1XdmpbLQ6ADWA1p6gd+ToacbD7dRcBdqoONRLx+/d+OTkmypHWknBEdAoA8WYZrBRGEojtVbFSviGd+Nrn+rS8Xs3Pjn5nkr10bz1qjMG9zh9qoFQau4QpFGW1gy7n78bX1Yc6qXj9258cvI9adxUptuUMtiqwaU0v7h3BRpoUQrH7qcax2mj4lAvHL9345OTb+pw0kgjR+itr4rDKGBdOjQzttJmpH5sqzJtVBzaZeP3bnxy8j1t46kOMXVIvax9A4v8sSlUq1IouVI6VVVFGxWHdtH4vRufnHyPT6XFOxnDCFqAMM/IA61BCjkrElOkU0VVtFNxaBeN38vxycn3PBzoLjkzJFnDcZvUtf4vgHlIVTu10E4NjqadikO7aPxejk9OvuflEEVPNL0qDDPioNyhZC+Qok1fa16W4qf6OGin4tAuGr+X45OTb0rjlsDDfIGNGXIwC5QYFEqrXntPmv0b8N/XFYd22fi9HJ+cfE8HYJYxHaoKAYutHWcCFlICV8vVJeYyvoFxfF1xaBeO38vxycn3DADFousOgOQ+Yw6fobmGKrBmHw7SUoeeGqtAOxWHdun4vRyfnHxPQM7MRdyhjbwyuS2DTt0Cc++xcW4ZT2VyeaPi0C4dv3fjk5PvuRvNepDSIaeymPh8PXysJcs1mw9GpXSKAPJGxaFdOn7vxicn35OrIrKcaoUWOQGV6uBCAj0ye+lKbZwKx/m3Kw4tXDp+78YnJ98TjWsLjQKCuTj8P+y9TZIuuYq1OyLMhAQIhoP+5j+EK8+6jUz79MbxjqtFllVU7FzVy/2YwNcCaG42NisVUJfXqph2vfU9G78Sh5bCHQ82DsqdpLpj77IKVJ/yLFZf4BP/ucZBXMxnm1+54/y/E4eWwhwPNg7KnR2H2tx7YmgLNxvP8mgvUiCpbThGwfLZaCz/78ShpfDGg42DcqemyinpHAXmwN2L+7PtMNFzSBbXkDUG36ipfiUOLYU1HmwclEvfqVK2XgXqhgNopQxW2KF5aSzCk/WrUBW/SBxaCms84Dgod5bxjNKH4IAu8zn/RxMstwmNn6Cu2JwtX4DjV+LQUljjAcdBudONZ5zE1sG6PZujBcHHLrIcfS6qM/ONbvxn4tBSWOMBx0G5Y3H0MphKB+E6gNQNbAwCr65cyTGPr04O8IvEoaXwxgOOg3KpHxej9vh//nyr6k2hYc1QG3qdpFu/0XP8MscthTkecByUO4djsetoZYKTPSOA5GBpEaRWaVTu2eWrdTz8InFoGO54wHFQ7iwAnbXmpgsq9grUuIOrOyQuaZnUnvSr5Ij878ShYbjjwcZBucNGsZrdC/TpDDTVoLESdCvUbHHC/FVVJf87cWgY7niwcVAuTcfSoIoOZdW12VgLvD/z44VFPPmc6SsHUF4kDjHc8WDjoNzZGz3zWpgFhKwAcVawvhx8o8I2asHy1eS4vEgcYrjjwcZBubSPJ/HqqlDH9Gc2djfjeQ1okyxRl11wXeg3fiYOMczxYOOg3PmKy3OzsSao2O7F8z9bcnODSUNb3115nl+Z4/IicYjhjQcbB+XOvQFpQ4t0GOm5HIt9QqORQQZWV6IiRb5n42fiEMMaDzYOyp2kepP9NKQGPp47NaYN9PlY1WtOObcmNY3v2fidOMSwxgOOg3IFDho+99sxwXXuoopdwFtK0FuvVLj3/NnhWHmTOMSwxgOOg3LH4eDOeSUD7JSAmju00QrwaKmw7JeEvtqpIG8Shzms8YDjoNzJjUjLXEWgiz+D4/s3s1QAZdHsXR8L8AIcP73xHN54wHFQrsAho2wWqsGY/1xV3mWVFq3Qelq8evY8LngcvxOHOczxgOOg3JlyKmxViAH92Y7bnu246hNWHguZkNu4YI7/ThzmcMcDjoNy6ZJTQuyOu+doE0grgtPowE0muiHN8dWVs/oicZjDHQ82Dsqd5bhDd5vBCF2f5bjNnsThU19NLt4yyvxsyKm+SBzmcMeDjYNyp6iyirrygrybCyCpa78b/Iw8rZJn6X3xVw5gfZE4zOGOBxsH5Y4DSLuCqtQgD96vBRqDeclgM1makhaN9j0bPxOHOdzxYOOg3NnHI5ITi8C0sfsN8g6tdIbUSlqJbPBnFwDri8RhDnM82DgoV9goLquN3XzXmXZNNQaCjpbA8mRObivjV/cG6ovEYQ5vPNg4KHd6cVlrVjTYbcfTixNCS1Nhtrp8eq5ev0qq1xeJwxLWeLBxUO5Y4958tNWfldEVyFp/livsH7MZa5GW9KvcSH2TOCxhjQccB+VO4tBX0TkEsvNuOIpmUK3PCmlJmqfzWhc+4v5OHJawxgOOg3JnjsPUqtEAJCYg3YT4JANP1l0yGuUL3fjvxGEJazzgOCh3PuPO7KRYgJNsONKa0BozmOry1JTdb5RVP73xEt54wHFQ7iQOU2st7wa8Vfvn5oDD/uOGoyWnPtNE+SqOW98kDkuY4wHHQbk1Oj72G8GQ8/LdabQB6kawO3GvlVaXz9bx1DeJwxLueMBxUC7BgdoqNsD2uOO5L2i7SQebbTfDlKroV4lDfZE4LOGOBxsH5Y4D2LI2b5sIyROIOYO5Elh6rpw1waFfJUf0ReKwhDsebByUO2zUiS0NhITdYBdRCIqjgVWRMnZjLvjVPh59kTgs4Y4HGwflzh63ltbgmmE9Wz9pyX5BGj0l1lxjlzQ596++4+qLxCGFOx5sHJRL7viYKy+D3kd6ZmOfmmpV8NJzzm2ifbaPR18kDinM8WDjoFxhw3lq0r7bcHlGYwkLtOUKblbLGIU0fWWO64vEIYU3HmwclEuHahZi6Q1Y+Xk3xjP9l/m5BNhbqyurf3VvQF8kDims8WDjoFzaN7K77poIuNHuN2h20GkOeSCOxZzKZ1eV9U3ikMIaDzgOyqWPuImXPYNNayFQHgOaU4ExnJfTaN6/Go3VN4lDCms84Dgod75UecJWO4Jhf14OLmBlMUjhwlhrxRtV1e/EIYU1HnAclDvLeKbZRBHwkp52nA20s0Md65knH7TKhU9VvxOHFN54wHFQ7kyO99ZzqwI86nMbUxd43k15986r4ap1fLU6Wt8kDinM8YDjoNx5OXKqWWoB6rzLqmENHH2XVSy4tA4snx2O1TeJQwp3POA4KFfgqGlRKjMDsgqQJwOrz4fdVVczLM3kq1SVvUgccrjjwcZBueNypGplDAF7Fh1SNgTl3Xw4VpPxbAH1r6oqe5E45HDHg42DcudDrnRlpgTOY7OR0v6trgq7mKqp88SkXyUO7UXikMMdDzYOyp1u3HufzZ9zHEWei+MKNnZ1NfFJVLFubL7aVWUvEocc7niwcVDu1FTWWYZPaIvK02/sZnyVf45lpr7rKV2f7Ti0F4lDDnM82Dgod/y/Lj6wFXja7qemaqCrFujOZSF15PnVaKy9SBxyeOPBxkG5NBnrbv6Y4VQHkNXNhm5Alg+l4laRv0rj2ovEIYc1HmwclDv3Bog8izGM9eyNHrmCZxYYc/aZdyPS9Str3N4kDjms8YDjoFwqqvLkOhboeG5jug5oMxeQ0Vv2icV4XoDjZ+KQwxoPOA7KpUs1Oru7QNX87DhMCK2TgliepHkM0q82VdmbxCGHNR5wHJRbcdxsT1kl9Rkc77sTd0UCszpHHj27fJUbsTeJQwlvPOA4KHcWgDr5nMyQVku7Hy8DtFeGZcnnaliZLuRGficOJczxgOOg3FkdzX3YWAhTKu6ySg1axQQLR0dyWcVuwPHTHZdwxwOOg3JnPlZbMVUH5LVfjlKeeaekUMbIu+UQ6fmjssrSi8ShhDsebByUO8mRmaqJZFCcz3XM/Xo06fs/sLdSVk7L8SOX499s/C6qwh0PNg7KFTbafi+yZ4L9vw5EeXccZTAUpT6Jqc6viqp/s/G7pgp3PNg4KHe6cdHcVjJIgwhImHbDkTu44GrUeFn7KFX1bzZ+Jg4l3PFg46DcGf9TYzQVSFgNaDQGL1WhW8GqzwEC/ChV9W82fiYOJczxYOOg3EnjklQyryCp+HM5VsHK7sWlr/VcI588PzLH/83Gz8ShhDcebByUO8cxq8pgGTDLY/+ZM+hziyN5enzxgTwvfKf6mTiUsMaDjYNyaTeuDWpWYDV5FuTuF0QFDYpzx5y1Fv4ocfhvNn4nDmtY4wHHQbmVONwdd8vQpTegZxWoVhzQ0hwVu6SmH42N/weOn4nDGtZ4wHFQ7uwbWTK1rgzTcMMxcYJzVphppjWX7/9zA46ficMa1njAcVDutBylp2XuoKsLkIrtskob1PHkc9sSqxcsjt+JwxreeMBxUO7A8TQceffjjLMAjbl7jpw6SHl25tZRKn+0Hfc/cPw0x2uY4wHHQbljAJL0lPKC7orPWoUONlkBkyD2Piv7jYb8pztewx0POA7KHZdjllpznVAM14aDd4ElXECWtyE1qX61ANTwReKwhjsebByUS2ncXlNjhDppAmUU0Mcdl9bHXG32ZPY9G7+LqnDHg42DcmfHobqNLLvZsPSwwR28WoclzK3kVKR/NB37bzZ+11ThjgcbB+UKG3P32+U5wpFMnrt/6f8/x4Fd8lIhXfpV4hBfJA5ruOPBxkG586XKK2JFg5nSbsZlbTZmH1D73B2HrrnooyNn/2bjZ+JQwxwPNg7KndFYa5ZSFth8CNDKmw13hPQcOfM5vX51APDfbPxMHGp448HGQbmUqkrecDff+tyoIbW5f2sKudSkbRQsGb9n42fiUMMaDzYOyh2DQwfX3Aas9dRUuCq02Xf7sQuqJCkJ8kf3Bv7Nxu/EoYY1HnAclDuhKlltre5Qesm7qLICrdtuxlcaZPIsrKILcPxMHGpY4wHHQbnzcqzK0nlBSc+mqjx9vxxewKXkZ2tux68unP0Hjp+JQw1rPOA4KHey6i2Porp7jGUVqMpuOXT/GLZ/TaxsXx2O/Q8cP71xDW884Dgod24OVEq6loGIC1DBCrZYwcnKWj6l0leT4/gmcahhjgccB+VOcITzyrkZoLPtl2Mk8EICPbNWbLOWdCE48jtxqOGOBxwH5c5edSkt1TXAvT5HB8p+OVp6HpKc+6hYtH/1tSq/SBxquOPBxkG583D0tN8GN6hSFpAuBG21Aac2mw/KeXwVVc8vEocW7niwcVDupKp4V0/PYGx7Fo+Q4n5B+v6jmXBCScPbV4nD/CJxaOGOBxsH5c4UxxIUygjdWgNqPKEVZEjmZW5sxqpfueP5ReLQwh0PNg7KnaS65Zom4m4wxJ/rmAae1q6pcq42Gq2kX32pyi8ShxbmeLBxUO58xZ29qbQMKe9yilj/2Y07oJa6nOrA3aN/z8bPxKGFNx5sHJQ77wZzzZ0JTHMBSq7QfP/Rl+fGA1cqX+3/zC8ShxbWeLBxUO5McaCM1HTth2J3GdR62m34WGAyiopk4s82VeU3iUMLazzgOCh3EodqMyEtQKcNB7tAMzfAnGl1WrTahY+4vxOHFtZ4wHFQ7sw4Vcu99QqL1IDK/KcbJ1C1TNPz87HqAhw/E4cW1njAcVAuwVHIvDD0Tk9upGZooyx4rI/yCGhfZdXzm8ShhTcecByUO7kRa6no5F1HkWw42P8vQZJt5DQx4WbkAhy/zHFMKdzxoOOg3LkASFpL1w4p1wQkuYE3LrCeYxysuFuSr2bH84vI4aYj/PGg46DcuR3ro/CqBWpaDjTS7jqK5qc5T+xYtH7WdZT/nTnccIRBHnAclDtGR8678RgKK2facDxrDuvcXYc6ztqXK361rqr879DhhiMc8oDjoNwZAizTRpkTBqfddfBgaGVkGL1pkdoT2Vd1VfnfqcMNR1jkAcdBuRTJ1VJRCLq0XVZN6fCsUwC3MhWlibevolXlf8cONxzhkQccB+WODUjNJo4EbdEAWrNBG3kTotMK8UK2rzarl/+dO9xwhEcecByUO8HDnjLR6sC6kSBUBqf83AFcWYYWa+VCz/EreLjhCI884Dgod14OTqvpckjGj9NR9xtSU4fU7Rkd91HKha9Vv5KHG47wyAOOg3Ln5cg+h/Djcbg90cNnW9VEkFJ8dc7D7avx8fIierjpCJM86Dgol07WNJ5jMqxWGMh7BXNPUEi1uwhZ/8okLy+yh5gwTPKg46DcsQGzFy/47OUpvgurkkD3owE6qnIuqmveeDt+hQ83HWGSBx0H5c5QR0+S8yrQp+zKSuemo9CELiK2DFtuXw11lBfpwyfhFXQEHf+vcoeOPHLiZzcuPV+sep3gc/82KreS2Lx+dkW2vIofYtjkQcdBuRPOXfOpniakPAdsVhDaTLTpsJlNR/L61cbD8ip+iOGTBx0H5c5cR6NWc0YgG//cIFBonfgZejJJvdXy2cpDehM/xPDJA46DcucGwazDxiBYS59N0lbBpHWwkkeyjm3kr3xyehM/xPDJA46DcqfrYJvpuTnude7nYzCC7158NyHJpZCnpBfg+KOsCp884DgoV+DoeRNgo4E+E+SE88nmKsLcDfksS2y1r7ZX0Zv4IYZPHnAclDs+eZI+O1YgX/ockx27rCIEo8Yl0TT87Ag5vYkfYtjkAcdBudOQj9Um2wBU2Q25zN1urLygteGtpiI9fRVcpzfxwxwuecBxUC6dWpbhzynAUfjpOXZF1UZpsP+1bjqGVrlQVv2OH+YwyQOOg3Jn5GmMpjkRTLX9cpjtXrwXgjqk2xyUklz4lPtH/DCHSR50HJQ7Hfmalpt0oJkmEA2CxvyY5KMgrWHTL9RVf8QPc5jkQcdBuUIH6pTK2uD5OgWEz6IF4d2cN8Os/GyQ+ipgRa/ihzlM8qDjoNyZeqrTy8gD1sp109EmuK8Cg0peTQybfHXfiV7FD3O45EHHQblTWe2u3IwZ6qxl9x24K6siz9jTbKX05Mtu0PHbJs9hkwcdB+VOV74fiueoMtjs4/9uPGlJA3JKroIr1RsBqz/ihzl88qDjoNyprCavVZvvyurpypXrs6FHwJhkesLu+lU4l9/ED3P45AHHQbnTlKeCLdcGXZ6J2TwS6JD+LENMUlt7Aljfw/FHXRU+ecBxUO6ESFbPUhmh9c0FzdV2T84CzDUNnYJaLrwcv8uqEj55wHFQ7vjklKxZTc+Odd1wVAHPz5qe3GbHZjnnr6518Jv4YQmfPOA4KHdWLcgcybQ/FwKf+KEWaMoOOj0XHko8v1pEwm/ihyVs8oDjoNyZ6qh51uUVlpcM1LxDW5rAy0hlKM/FX2Vz+U38sIRLHnAclEtwiKHLBDQh2DVWAe3DoWYrbWjDrl/FD/lN/LCESR5wHJQ7Z54KcpeZgHufQH3unmMVA5H9L/Yf26QLX6v+iB+WMMmDjoNyp+ngWdPYdDR/Vq4r7bpqqkNK3ktWNrELTccf8cMSJnnQcVCu0KGtde02diU1CtCYBtafroMcc56rpXSh6/gjfljCJA86DsqlA5oo7DMDe+ZNh4z9drBCNy77DWnJ57pAx2+XvIRLHnQclDt0DErDqUHGtOngRuB9/9ZYqJtoW58ds+FX8cMSNnnQcVAuBaxmqxsCkP97O+YEI0OYVqzNsgb7V0cC+VX8kMInDzoOyp37smuN3PfbwS03oMUDLBUCQR0Zc537x0d0yJv4IYVPHnAclDuLc7Vk21UUFLNnbFY72JwMTM1ZG1f7bGJW3sQPKXzygOOg3Hk5Go4xuUPuz/bD4vvlWO25hmY0O5mNz7ZKy5v4IYVPHnAclDunnjz32sYCs7lfjiIMrrv9yE5JMjPuhv17OH7HDyl88oDjoNwZl01eGknZnYY9wXWtYNgJBu1eZLhgn199r5I38UMKmzzgOCh3Nq57J86WoSed++VY++VoQ6AWcsW0Rvps04K8iR9SuOQBx0G5NEouKBMXJN+dBqVWQScqYJrTLLXe04We43f8kMIkDzgOyh2jAw1Lsv1opORPQ96hWWVIiW22xpKofQ/HH/FDCpM86Dgodz5XZS5ZVwKuXR4bMIO6FyimMm3MZHShrvojfkhhkgcdB+VO/JB6E9MGVRMCSc3QckVI0nDuMiubfBWwklfxQw6TPOg4KHcuEvQ2m9QOjLjLK+MBDYsB5SZlaprjxtfcP+KHHC550HFQ7uwhKdSaPuHcWjcT1P9ZXlUhW6K16uLvtq7Lq/ghh00edByUO2NPo8j+GyNQu+6uPDs9ldVuPnK2Utpoa3w19iSv4occPnnQcVDuVFZsCddzOHM8m3N17sqKkaAjtTFHmfWzHVb1TfyQwycPOA7KnabcRmv/DJCn9SSs6gKtu85alkTmcmTB7+H4o64KnzzgOCh33I7WaI3dcPRlDDTHAtclMDKKT+8pp/k9HH+UVeGTBxwH5U78kH3//ecBvHjD8TwaWvLjk/Nu0rUMoa8+WNU38UMOnzzgOCh3Xo6RGBOO54zNhkOeqY40FJitudFA46+cwPomfshhkwccB+XO56rOUowaYOfncxUlaHN3H94xCw/Dmi+8HL/jhxwuecBxUO5kSDqToyHkmQRIE28uLIPoKJi69ilfLempb+KHEiZ5wHFQ7mwh8Zx1Px4gizKQm4Lvcgoc0673WbSlC2XVH/FDCZM86Dgod4yONrtkTvBcIgcabUFzZ0hOc1odWPUrk7y+ih9KmORBx0G5M/S0qlMpA1TpiR/u1qM9dZai7d81lda+WitdX8UPJUzyoOOgXKGDc84tYYPF1IFwLlCSBl3raN0btfTVBqv6Kn4o4ZIHHQflztuB2jyhQE3Pkp7W+q6suDzrczulWrF9NvZUX8UPJWzyoOOg3Hk7WiaUNqG26UCqCC7cwQvXPIej2IUMyR/xQwmfPOg4KJf2Sve5UDt0fG496Ui771gThg3SKamn/NUmEn0TP5TwyQOOg3Lnk9UoUzAT5OrPCc1dXTVsFarPRYvmxM+mnvRN/FDCJw84DsodK3DKyo0HEOt+OWpJYN4a5Ewjt5mftc7fw/FHWRU+ecBxUO605Lu5eBLqIJTsiR8KPG8GzF6rIRbhz47Z6Jv4YQ2fPOA4KHd6jiSUpxjg7jCAOgvozA7SMev+C+y7U/8ejt/xwxo2ecBxUC4dCUSmnBhwpgVURgd/rj15klVx1mztwsvxO35YwyUPOA7KnXMEjHNaUhht1ccH3A15Wg2cck9PvAr5wteq3/HDGiZ5wHFQ7nytWtpbHgRNntWgWBq05+NVG6s5ypyzfmUD6qv4YQ2TPOg4KHdswGehgg/eLXiR/1uc69MYeOy6ynPr6jfo+B0/rGGSBx0H5Qod1DQvpN11LB+bjs2JqTSYY6AON639q4CVvoof1jDJg46DcmeYXIZnaQoypQNRYWh5vx3OXNJ0JW9f7QbVV/HDGi550HFQ7mw/TNiF24JpnoEmF2jPcYLZ23Bpuye/8cXqj/hhDZs86DgoV+jwRogtFyjPsCzNNsHqNJg5LyFuE/VChuSP+GENnzzoOCh3PugWamVkAbF/+o78TDztVwTb4FZqHd2/Ggq0N/FDDZ884Dgol2YCiXylDsmfy+Q0BJRWA6zT8246EtpXbYe9iR9q+OQBx0G5AsfuObSaECSWDUfbmHja3TkOadNK0ba+sgLtTfxQwycPOA7KpTU9M3MWhPLMclAfu6wq7RkuZ7aqrflnO6zsTfxQwycPOA7Kna+5Y+h8Yrmj74pqd+f8LHjbz4eVqTN3XXShrPodP9SwyQOOg3KnrFpWdI4Kdf8GZLTAK1VYmerkNlv/bFrW3sQPNVzygOOg3DlHwAvX/osKtQ0Gylp2Q54rPJPkWiQ/u6a/h+N3/FDDJA84DsqdCAl2Vt5I1PFsP+xI4N4LcMOh3SzbZyNP9ip+qGGSBx0H5Y5JXicVRYO8W49NR1IwtE1HJspDs/Tx1cyTvYofapjkQcdBuVNY1Y51V08w0qCnJW+7sEr7RxppVrQNzQ06fscPNUzyoOOg3ImQaOKZDQHxORHYnvOyCx1UbbU8bYPzVXTdXsUPLVzyoOOg3PE6lKZk2aUUPZXVLA1s9yJQSl8yUJDnBSPwj/ihhU0edByUO+PklZ8AIoL2NDcduqBZdkjuVSyhs134ZPVH/NDCJw86DsqdysqF8QGDn7WgpG135a3q/q1Ut4nT5JvKKqf0Jn5o4ZMHHAflTja3WvLK6VlftZ8O2R2H96LAIzXRWkykfA/HH3VV+OQBx0G5U1fp6twmg3AloO4TtPIAban3jAUrf3Ov4z9w/FFWhU8ecByUO1YgISWT+VwJ3HDUvLlgUpiZ2iidraZvWvL/wPE7fmjhkwccB+XOIpJdPUnGZxGJPatBy7O+6hmXTamLLM7s9j0cv+OHFjZ5wHFQ7nzMNbdsOqFhwuf48gBTL4A4Bw3BhR/Z5P+B43f80MIlDzgOyh2XHNeYVZ92g3ZDvh8KMNys6H4+bLK0Wr8Zlv0PHL/jhxYmecBxUO5MddRa++gCZdMBZD3thrwwrF1q7YLfSduFT7m/44eYwiQPOg7KpZknSSt3hSS5ACnuV8PIQOrYvz9WR/0mnPtfOn7GD3e1F3QEHf+vcsfpkJQy9gx91fGslW7QJhXIaGgyC1m74HT8jh9iCpM86Dgol6yOTF6VIdeUgcb+rekSoI2FpcZD6ILV8Tt+iClc8qDjoNwZ7LANB3KHOfB5O5qCaypQbWOzUk6CF5ry3/FDTGGTBx0H5dLbIdl2Rw6t7XqKCBUsZYG6lmQlmSNdMDt+xw8xhU8edByUO31HK3niSmDY2/NBd4BPkY1ITzpSm7189Xbgi/ghpvDJA46Dcmlitmjy9Uw9qe22g5/FuWk8s7OjCqlY/soKxBfxQ0zhkwccB+UOHLzSpFog9Segq4vAx8pQUmtmC+u8AccfZVX45AHHQbljdrigPGFczGUBLc+7JV8LBnqrq2hv+s2Ct//A8TN+iCl88oDjoNxZ8JbXxDkaeH3uEZA6aJX9crCj1ZVs9vQ9HD/jh5uOgCPg+H+VO/HDLLx8DaiL67M395/WPIFnLF2XjKZf2eT4In64/wk4Ao7/V7lTVtHCknKCbD3vsuoZJU8VwT3Xqk+GRL5ZDfofOH7GDxHDJA84DsqdWx1SO6oRaB8KhKOCl4aQ5yxp5K6pX2jI/4gfYpjkQcdBuXOaPI1haSJQ2SUVOfLmRAdwyh2xjZQ/ix/iq/ghhkkedByUOyY5d6mTCSbP8ZyXffa7Ke8/Sm5Za8GPrnX8l47f8UMMkzzoOChX6JikY3IuoK3unrzYACtSYdRkWfJUKRc+WP0RP8RwyYOOg3Jn1YKnlWh20H/ejuwdHPfbQYNYZYwk7atwLr6KH2LY5EHHQbnTldPklUeD0uhpPmoGXyqg6tLEp6f+1VAgvoofYvjkQcdBuUJH72qLDcEq6n47uoCPjQhO6nXmpCJf9R35TfwQwycPOA7KncLKKluqZbfi9mw/5GeuY3fmNYvJSqarfdV25Dfxwxw+ecBxUO7szZWW0CpBHw8cLGmXVE9d1bBtcBaRfTXWkd/ED3P45AHHQbnzwWo5zcQDeD7T5DMN0GwdTKwJ+n5UProv+x84fscPc/jkAcdBudORd8pIvqD253uVJwFTpf3Hlo046eoXeo7f8cMcNnnAcVDuxA+bWvVcoHN5FryRgS7cXfmqtpas2j/bm5vfxA9zuOQBx0G5kyHZHXchfnYsdAPSvMBLyZCnTh7KnG/0HL/jhzlM8oDjoNyBY4lQGxmKqe+GfO5Ho+QM7Di5G9Uy5Hs4/ogf5jDJg46DcmdxLnXedZVDbYN3R84I9nQeU2YqTmm1+s0RtP/S8Tt+mMMkDzoOyh0bUDH3ZuuJkMgTzh0PHRVyYeyDakX9KrqeX8UPc5jkQcdBubOjZywcuzGHOp7zspnmbsc7wZDGuSY2pgttxx/xwxwuedBxUO5Mk/dCWbzASJmAdjEFLftuPrAUVE5t1K/ih/lV/LCETR50HJQ7GZJGNNdz/axp3m/H2mC4dFjcFqcsijecwD/ihyV88qDjoFw6hFaEWfUZme1AIgxWWWHhsrm8ITl9REd5Ez8s4ZMHHAflTohk1OUy9tPhzXZTzrab8rogOe3efPEY46vVoOVN/LCETx5wHJQ7X6wGcqpc91PhG47m+w3h3XqMjlxMeWxCvofjj7IqfPKA46DcKatEateyQPpsu6xqGTRLg+V9+tSMXb5qycub+GEJnzzgOCh3nMC8eu02YC5bQGW/IerO++UQSTo1NbpQVv2OH5awyQOOg3IHjtokjzZBEj5LpROBYpONSUpjZec2voofljfxwxIuecBxUK7AUfWpnRSBCztQrQVaFQOxRoscq4yvMiTlTfywhEkecByUOzageTPutpuMNoDGVLCMDVSLYO6EqBdejj/ihyVM8qDjoNypqzhX7gWhmj0deWUwmgVSYhlSZVb+KkJSXsUPKUzyoOOg3FkrrYl7rxXWlP12NCbwkhoYjzbWbKvWCy35H/FDCpM86DgodzYtJJyUH5djPgEryQJWBkLvTVtCHnl8tYakvIofUrjkQcdBuUJHa6ipU4JGz0zgMgYfuz1vmVUrtpbsBh2/bXIKmzzoOCiXKisp+iwDfb4OAfWO0HxUGIw+xkzMfVyg47dPTuGTBx0H5Y5PPh4KSoPSab8dyBlsrgLZUtXxRHftqw+69CZ+SOGTBxwH5U5hlVPu1QVKK+U5hIbgqS8wnGV0qrXRVx906U38kMInDzgOyp01PWlOGeTQ1RJQJQVVXtAdS22azPJXyxboTfyQwicPOA7KHSvQrbKgQVPZTcfc/cb+pQOvYS2tKZ2/asnpTfyQwicPOA7KnZ7DhVdqBhuE3XPkqruiqg6K1RYxGulXI0/0Jn5IYZMHHAflzucqES59VhjD98vxjAI61wQ6TLv3jY5+dayD3sQPOVzygOOg3BklH3P0ueGoOgkId4Hlnib09hiDvuqSC3D8jh9ymOQBx0G5A0ce4lUQprVnb65OaH3sssqst+WiJV/4WvVH/JDDJA86DsqdCIl2leIVmpcFlGjspkMSdC/ZxVEEL3Tkf8QPOUzyoOOg3HE6qPpkNkBcz7WOZWCNJ9Q12rDk1vsNOn7HDzlM8qDjoNzZK21TOhWGUp5DTyll8InpoSORSnL+bK80vYofcrjkQcdBuUJHRipr9rVbca5AlHD3Hbs9r8IJZWBR/WoPCb2KH3LY5EHHQblCx1qYc2oOI9W86UAGf25pzpY9qdiq/atFJPQqfsjhkwcdB+VOV+4LJbcCVAoCLR6gu+OA1IpWT0TDv/pmxW/ihxw+ecBxUG4l10edFaHW50oglQxN9x+526K5EWH8yifnN/FDDp884Dgod9yOsrqzd1iYDMjqs8MqJ8iaG+8fS9ZX9zr4TfxQwicPOA7KnTU93EufqtCWOJAPA5P0zDy1Rq2NtNpXuxb4TfxQwicPOA7KnePLddTktp7UCAMxdfA0CywlYV7F8vxq1QK/iR9K2OQBx0G5Y3VQbT0zA7vJLqs2HE1pwVgDd0PezPkrq4PfxA8lXPKA46DcOUeQrE7fT4XnVYFaT7uswgkl85KSEtf2ldPBb+KHEiZ5wHFQ7pRVY4y1dkU1Rt0vR7LdfYglqLmVTY3W3C98yv0jfihhkgcdB+VScr3XjLMD/3OPYMgAZXw+6MocPZGyfZVc51fxQwmTPOg4KHfejiUqnBKk2hDIE0Nzxt11qHQsNCreeDt+xw8lTPKg46Dc2ZzbZi/GBdKQDIRjtx1Udxdiqw9pSQv2C3T8dsklXPKg46DceTsmLqQ8QKbvt8P2D19rQsXEXntnkht0/LbJJWzyoOOg3MmQZM+WW95MyALqde6WI+9Cq7c1uvsk/Sp+yK/ihzV88qDjoNw5oZnKUqYJy9KmYw2FlgfCnJlGYStevvLJ5U38sIZPHnAclCtwGKdFpSRo6ymsatpwpKfO8rKcWtXcviqs5E38sIZPHnAclEtdB61/hjlGqgr07Ad1HxNyYe++yG3g93D8UVaFTx5wHJRLe3NrHnk16PTMPHVcYLoLrPZszaXks+evVq7Lm/hhDZ884Dgod8Zll5Ja5t2HqwDRPxvXNQG6UvNhzdtXqxbkTfywhk0ecByUO0ulB3VKT/Kwjf0jYwV/zs22llWnSiv21VSHvIkf1nDJA46DcqfnoGk0naDis2jh2fJmqVSY0uvKVNjsK5dc3sQPa5jkAcdBuWN0UNvl066ozBMBuS9wGRmSFhnKqYzPdvTIq/hhDZM86DgodzpyHPt1yAg4NxjEi6DRKMCWJza2zv2rmSd5FT+sYZIHHQflUmHVXRM5SEqP0zEIrI0OhJar0yCfF5yOP+KHGiZ50HFQLlVWkqcSgz1LFqiMBiqeQKom7KyJP4uQyKv4oYZLHnQclDurFlLrnKfBmHkA9d2BeGkdau1Zn8ua7bNjNvIqfqhhkwcdB+VOhqRXYhwOszxjT9QaGAtCpYK9J6MqN/qO3z65hk8edByUO31H1mpmC4r6Y3mU3ZUvzFB9iXjvlPQrOuqb+KGGTx5wHJQ7JzQx1cnmMCwpUJYMhoiw0pJhs08pX7Ud9U38UMMnDzgOyp2Xo/sqSwe0nHdd5brrqloKcNklldEs1b/yyeub+KGGTx5wHJQ7TYd7binvRnwoP9PkE7Q126w41dXm/qd8D8fv+KGGTx5wHJQ7C94QvdeZoaT9aNDqBFpUAYVWIl8z6Vc+eX0TP9SwyQOOg3LnWEfjRIU2Etb7fjnygF1nIczE3nrl1j7bQ1LfxA81XPKA46Dc6TkS1UrWoZsWoIQE3nKFIqZoI0kfXwXX65v4oYVJHnAclDv73VKt2bhD8bTLqvxPwIoyrGWMhd3xs6XS9VX80MIkDzoOyp26SqmSeoZen1hV77sZX9Wg0qiJFmu70ZH/ET+0MMmDjoNyx+lgzNj/Ob5cE9BmBRr2+hzQNBPy+vwt/p6O3/FDC5M86Dgod96OWlKriXez0QgIu4BjEmAdKqOUwXLj7fjtklu45EHHQbmzG9TNlviup/g5g1YXgpIukFSS7eejFv8qul5fxQ8tbPKg46Dc2e/WOmbX8nzAHbsrJ4ZWTMF1Pxx1aK/pxtvx2ye38MmDjoNy55tVG5N54jNPPoHosQLnM+KRrWsdUnL9Krqub+KHFj55wHFQ7lwmH22OmgnEn+2HUio4tQTt2Tedls/kXy140zfxQwufPOA4KHfW9FCvude2kZgFqMnmArNAFh3Lx9xV/4WX44+yKnzygOOg3PHJPbm2QcDPflDiyeC7lgJClFlMOqWvsrn6In6YU/jkAcdBubP9cEga5AN2972RSNzAnrXrfbcgtKgh0ld30PRF/DCnsMkDjoNyZ5a8GMmcCnmUBFR2gdUyI2TiPoiqM30VItEX8cOcwiUPOA7KnbLKOFumCZR9l1UjF9C8G3JeyF5l7kflQkP+M36YU5jkAcdBuVNWpayLeoY6SwWiwWCpyi6rsHJPXKlfKKt+xw9zCpM86Dgod2zAmZMMqqCyfzxNBjjPBqXnYq1QtfrVPQJ9Ez/MKUzyoOOg3BmXLYPGGs/iQ3wCVuag1ScUYhVXbnXdeDt+xg83u0FH0PH/KncqKycrtptw07bbjvnMkRcXKJnJM9eZPosf6pv4YU7hkgcdB+UKHVxH4kwKxfEZ7KCnKZcEcwyXTpZwXPhi9Tt+uP/fgo6g4/9V7nzPHdWwdwUdu+Wg8Yw9Zd10lG6NNLWiNyqrnz55TuGTBx0H5U5lhbONMnaj0WcCIsHNCe3/wO68/5E++Ss67EX8MGP45AHHQbm0VnqKj/FclX1OaC5Zz4K3BG1gMq5e22dWoL2IH2YMnzzgOCh3rED12VgImHPZPfmaYNwTLJxdrHNJ+lXCyl7EDzOGTx5wHJQ787Ji4rMI8Mj1mZelDQcOcCa0539y/2qHlb2JH2L45AHHQbkCx/S0ctYCI/fdkSeauyPHDFxY16A8U7oAx+/4IYZNHnAclDvzgCJcsRYwez5XtdTBZmEwYholE+r6ag+JvYkfYrjkAcdBuVNWoTLT43Sg74Z8pI0J7x/NRSYzD/MLDfnv+CGGSR5wHJQ7AaucqCF1EHsacrH57HfroDSwGiaTz44v26v4IYZJHnQclDtGR144W0lQqBkQ+X411BF8lLqoDV3+1eJcexU/xDDJg46DcmeWvJHa4gSjlA6keYMhNoDm9Cpr1tW/muuwV/FDDJM86Dgod6yO1ZY90+Oy2kNHKaBKBGTY1yxuGS+Y5H/ED3O45EHHQbl0Bq2atyGgmDcT0/oz2OFgmWeeXcrCG5XVb5s8h00edByUO+FczeT78QBcGwzKzw5dzwyZbE2sheSz6Lq9ih/m8MmDjoNyZ8Fbcp0bAtApE3YbXkFTmVDborRGw44f0fF8p/rf8cMcPnnAcVAuHV+Wzr778dk6P21HBX+uBNakTNiakn+04O3fcPxRV4VPHnAclCtwNJtdU6pQc2vPatAE3rrASGQ8ylDlj3au/xuOP8qq8MkDjoNyZ5pc9/uQkaBa3k2H8ILG+/mw0gctrGT6UcLq33D8jh/m8MkDjoNyxwk0SyrdAStnIGIB9bn/A5fZF0knTh95Hf+G43f8MIdNHnAclDsvR6VWanOw/jTkq41nqmOBLJzMFYeMj7b0/BuO3/HDHC55wHFQ7jgdaDbt+Yy7GwygvCsqnRVhysojtYGr2/dw/I4f5jDJA46DcudTbl1cUOeuo9ZzfHlz0TQR+FiDVzLJX011/BuOP+KHJUzyoOOg3Annqg97trqVopsO9QS+eYHdqD/X0WbyvC7Q8Tt+WMIkDzoOyp25jta0rd2DJ6IC1A1B2xzQSkprTOORP4qu/4eO3/HDEiZ50HFQ7oRzbWHDXUrxaHm/HaOBi1fwXF1wZLL+0dTTf+j47ZKXcMmDjoNyh46qQ8okEOsExDmBFXSY2dnUqufmF+j4bZOXsMmDjoNyxyavSGVif06TD6D6LLOa7rBM5RnzqINudOW/ffISPnnQcVDudOVujrUMSKKbDhwKzlggL7ZJztT5q64c38QPS/jkAcdBuRQ/bPvlEAa1Z2K2jQHKmp8xD1Tqxcv4aMHbv+H4o64KnzzgOCh3ug6thezJVQ31/XIk3XBYA50rceVCWb7yyfFN/LCETx5wHJRLCStd87l8Jjaf4LoStD4QWnM1GpJ7+yq4jm/ihyV88oDjoNxJWOGup+ZSSFrW7singuXuUHCliaMSfzVM/m84fscPKWzygOOgXIFDCUtz6dCRdlm1S6r9cqwCE9saOHik9dXHXHwTP6RwyQOOg3Kn5xj7n0YEvmrZL4fs7kOX7/48zcrOU+pX33LxTfyQwiQPOA7KnaXSUnMZ1cCtpmeDVQabwwANaxZ3WfmrqQ58FT+kMMmDjoNyp+kwzNxxANlEoGwNHBdBFS9rlNJ2T3yBjt/xQwqTPOg4KFfokLZKL6MBk+3CCrGCcsr7j1V9tyRc84XC6o/4IYVJHnQclDvhXOU5RRXIy347KLVnae4z/5RIpnOlz+KH+Cp+SOGSBx0H5Y7X0cqiviq4GwG1Irs91wbL5/LObTchH93r+A8dv21yCps86Dgod+hITTA1e7Lqm44nl+s+0/99z22m2uVG3/HbJ6fwyYOOg3KHDjfseVdW0813PcXPTYJVoGDvLG6Sy1chkvwmfkjhkwccB+XO4tzEY7cYCDhH2k+HJPA5C2BxmzaTFvpqwVt+Ez/k8MkDjoNyJ7jO9UnnDuhNM1BNAxxLgorGnop7yl8lrPKb+CGHTx5wHJQ7VuBKz8rDBMPXhgOFwLA2KLI01TnNx1cfrPKb+CGHTx5wHJQ7TiC1/XTMCoWtAmlH8OYd2hSVLCPn/FX8ML+JH3LY5AHHQbkzLVsaV+91t+Gy4bC+9stBDZJpl7Gkab1QVv2OH3K45AHHQbkCR037scimkLzxbsibPosWEuRaci9Cw258rfodP+QwyQOOg3Lna9VzOJNWh0H/pKx6AR08oVMrq7rJwK8myfOr+CGHSR50HJRLRgc3zVqgJDSgVAk077a8O7H33kuxr0bJ86v4IYdJHnQclDtDT4OU6sowOu/CqiNDS4KwpE9bpc2VvzqCll/FDzlM8qDjoFwa7DCmpBkmOgJJ7+BjDvDEq9S+kq+vIiT5VfyQwyUPOg7KnXDurpxSGguQsQHVZ9WCtQx1jdVykZL0QlP+R/xQwiYPOg7KFTqGtKLoA3Tas3W97spq5A55YZFMVPRGhuSP+KGETx50HJQ7fUdGo8focBkE5LWD9Wogs83k2rmtr6Lr5U38UMInDzgOyp1PVlLHbH134bxrKppNwb0wpFK5crZU+1efrMqb+KGETx5wHJRLFwl2Rz4VYfzzPbc1AiueICebTu665ld1VXkTP5TwyQOOg3LnENoiWbkK6O4ygPrq4IYIdbSyhOdY/lVLXt7EDyV88oDjoNxZtSA4V2oDmKYDLcmgu9OAsbsPrOie6oWe43f8UMImDzgOyp0QyTTZr0MDTkWA2BD2wzE2IUUyV6rJvzqDVt7EDyVc8oDjoNyJH9ZMgrggrfq45Auhjd1z4EJairvEKhd6jt/xQwmTPOA4KFfgoOXL1mxQdK1nM0+DhshQZIPBVsT7BTj+iB9KmORBx0G5Y3RY6m0UhZras6MH/7mdmffTIbW33Lx8duapvIof1jDJg46DcsfpKLv1JiSYvipQKgMszQ5DG9Nzf7nzV/HD8ip+WMMkDzoOyqUTgdIwKz1pXANaY4Lrs5WkSVnjWQ/a+AIdv13yGi550HFQbo09GdJUYDEFqlTAmxF0zvlJ5hbsN96O3zZ5DZs86Dgod8K5ben8ZyNo6QOo+7NXOidITVNmxlr8Bh2/ffIaPnnQcVAuDQU26Z4HJOrzCecS6MZlt+Z5/1uc/N1pcnoTP6zhkwccB+XO8WXK7DZ2n8FVgKQx6EgdWsNSJvso+NUOK3oTP6zhkwccB+VOiITbXM+S9YQr/d/2w4ZDwal3qYNsF1jfw/FHWRU+ecBxUO7ED0eVhlKg5mep9EgJbO0ftdpyWpPssx1W9CZ+WMMnDzgOyqXg+nN4gBKMbAto5QU2skDnKQvZ05hfJazoTfywhk0ecByUOz1Ht4mWE+zGQ2FXURXM53Nf1lyGDq7+1WpQehM/1HDJA46DcukKWsFGY3calvbL4cbQvCvYfjJGLUlTSt/D8Tt+qGGSBxwH5VJDnkjZG4yC85kH3D3HeG6i5VWxYx55XCir/ogfapjkQcdBuXReFuvy8ozHjvVssCpgHRXy6DKKlNznVxESehU/1DDJg46DcoWORGP3FalBXakDVVFQWgS90mxeqeC60HX8ET/UMMmDjoNy51xHyrO33uHZvb7fjvS047OBFt5Pxyoo60Zl9dsl13DJg46DcmfsqTnjbAVS0WcPiTRoujuQolIbWqUNyQU6ftvkGjZ50HFQ7mzObbkJlgHYdABhZXBTh11V9Ympm312k4BexQ81fPKg46DcufWE62nFFzSh9P8nrLrv31JPvXSbE78KkfCb+KGGTx5wHJQ7hVXWXUOlZ3OV76ZctICKTpjVS1ukk+grt4PfxA81fPKA46Dc+Z5rY9rcNKCT7PeiIbTqFWrKXtuurpi/+mLFb+KHFj55wHFQ7jQdFW2uOmC33vvlyHW/HDR3S77yLIhYG3/1wYrfxA8tfPKA46Bc8sknM88ExsOAqGVoKxcQnKM7YiO7UFb9jh9a2OQBx0G5E1yX7nUUArRn43qfDobeIK3eqeDuPPQCHL/jhxYuecBxUO58rVqozpphyLNxfWKCpjzBWqsJtS9aX33L5TfxQwuTPOA4KJemOrxw8wmTd7tBA/3ZfvgMP7WxkHWm/FXAil/FDy1M8qDjoNzZs5BzT2gdCs32DAQu8OdYIFe1lfJamW/Q8Tt+aGGSBx0H5Q4dU7g24v1irF1Yqa5dWK0BC9uimnXNz07Z8Kv4oYVJHnQclDtfc7HJwJJA87Ojh7yCkyGoYFq5Ca/11S0bfhU/tHDJg46Dcie63pPZSBnW6gkI9yuic/9I1R5rcMzRL3yx+iN+aGGTBx0H5c73XLRqMgv09tjkZXcg1qbB6HX9Y6HneuGT1e/4YUnhkwcdB+UOHcStldTA2ypAkxDalATPGRszZukFP6JDXsQPSwqfPOA4KHfcjlIUqU0o+SmsOjVQrxV05brfDaLJX10JlBfxw5LCJw84DsqdTSTFRfpkWPSMky/zhwsCs11iEY/V5lfBdXkRPywpfPKA46BcmibnRvj4HCnvpqPxBB21QxWbgytiw68mAuVF/LCk8MkDjoNyBY6RWccz4yT6xA9lCrj0BlYKTlzUu321VFpexA9LCps84Dgod3oObpUJM6A9PcdTW1nLCLWtKW7NvjsSKC/ihyWFSx5wHJQ7cOxKKlV3SG0WIKsDNOfnWmBLSqWnifN7OH7GD0sKkzzgOCh3hmVLq2Vxh77KRsKfnkNstyDaM+ZU1xxfmeTyJn5YUpjkQcdBufR07NZ7/xWELs9Yx3N32fevsB573IYzzQsd+e/4YUlhkgcdB+UOHUOTJc7Aaeb9dmgF248HVH/QaBuS/FX8UN7EDwuGSR50HJQ78UNZtas0yE7+jAQqtJQSuHf3weq9fxVdlzfxw4LhkgcdB+XO8WXzlp0rzNHW7jYkgVL/59ose8kzN/8qfihv4ocFwyYPOg7KpePLlmXOut8ORCB8ti7sBwMYJxntfr2MCxmSP+KHGD550HFQ7uyVXtX9n0s28k+IxHF35U9+vdRss5fu9BUd9U38EMMnDzgOyp1sbsrJujfY74QBcS5gbTQgY7NdWa39rnwPxx91VfjkAcdBufPFSkrOU3ZJVbw+KxYqqBSBMjP1umYl/8rtqG/ihxg+ecBxUC5tP6w2RRF6X7TLquaw//zPh91kzlal+Pdw/I4fYvjkAcdBuRM/9Dq5zwK19gK0W3LwoQN6yl7EqMuw7+H4HT/EsMkDjoNyBY6auVZME3ZzsTuN9dxdLoRQHWvVylr6hYb8d/wQwyUPOA7KFTh0OimawX4i0pMhMXD3DjkbytLa542vVb/jhzlM8oDjoNz5lDs1C/9femQCPSsQmySGlrP2ibyWfxUhqa/ihzlM8qDjoNz5XGVWC/YBgx1307F/86QLEktL2iw3/epYR30VP8xhkgcdB+XO9sPO0rMLzEr7AcmW9tuxnxJRTE+D3tdnixbqq/hhDpM86DgoV+hA4jme1W4qT8BqPxjPGeYKisW11FTXZ+c66qv4YQ6XPOg4KHe+WLmQe667Ka/PvQ5V8FEzVEqFkjTh8dWlp/oqfpjDJg86DsqdT1at0q6nGmRb++3gWcFsMYy+yuA00ih0gY7fPnkOnzzoOCh3ElaclGZNUIfuvkN9gVYRqCkV3HiIpK8GO/RN/DCHTx5wHJQrcPRRyuKpgPTMkyfx/XTohMc/76kKin5VWOmb+GEOnzzgOCh3vliVpKsmh43I7jpqYvCOAst0sSQqmL4aJ9c38cMcPnnAcVBuXQms4lSg+nPMhp3AZm0wEFfpXRDTV/FDfRM/LOGTBxwH5dKanrk2Bg6dUn5u2eyyqpUJ1ByVsfHCrzpyfRM/LGGTBxwH5VLP0efjBMKoNvbL0XZDrqPvP0qSlYYV+coI1DfxwxIuecBxUO68HN0RrRQQ6xuOtXtxU9P9x0xFKSUZXyWs9E38sIRJHnAclDsb10saLN6g9DyePQsC7gtBCk0RU9f11SEbfRU/LGGSBx0H5Q4dc/cVoyyoEzcdcwk03Q264vTF3TTLV6Pk+ip+WMIkDzoOyp2PucLJJRt4YgcaG4z2OB3aKmonqlNvvB2/44clTPKg46Bcsjq6dk4JxuqbDt0PiJcnur4LriVKw/SCSf5H/LCESx50HJQ78cOyZhnVoCXtQFkULNcEsyekPnC/KBea8j/ihyVs8qDjoNzZDdpzxrwrK9qQADEn0KwCu1GfqTBxsa+u2eir+GEJnzzoOCh34odzui0U4GG4+w7sYKUT9EU82Wcv8tUmEnsTP6TwyQOOg3Jn6gl700IDtHh+VoM6uO/2PJfRWWx49a+acnsTP6TwyQOOg3KnJ6fMyCuDtrJfDh+7Jxd8Vr09dvmzdp0vvBy/yyoKnzzgOCh3mg5NXFpLMLLpcyVwN+ejIayV8xCq5v2rpsPexA8pfPKA46BcgUOecqqYA2Itz4K3xyffPQf5M+2ReDchXw2T25v4IYVNHnAclDvHOsbux1sWWGVz8YSqwBoOSNw1d6G16KuRJ3sTP6RwyQOOg3IFjiLYMY0EedYONHsBb8WgiOyuQ7HM9VVw3d7EDylM8oDjoNwJWPVBrQwE+2dv7iQCnZbAc66URXpeF3qOP+KHFCZ50HFQ7jwd/4ySawPl+hzrmAusq8NcGWcujWu/8Lnqj/ghhUkedByUOzt6rBLW1p9hwN11rIXQvKX9imTilhvr1At0/I4fUpjkQcdBuXSRYLVJhrA8TaCaEbQ5Qdcuq402M34VsLJX8UMOlzzoOCh36FBppeUC3XABNclguSHI2HCs3GvO+QIdv21yDps86Dgod24SpFm8Y4aa6RnsmBW8d4PuJmOhL6s3+o7fPjmHTx50HJQ78+QzScVRAPWfix3suysvE/Z7MiVL7rl+9Hbk9CZ+yOGTBxwH5c4JzTaoiCdIvpsNytjAdO22o43BWLN4/ajt+Dccf9RV4ZMHHAflTtexuprzgrz+2Sq94Wjrn0VWrricEn51mfzfcPxRVoVPHnAclDvbDx1XHXP/F83cgVLt4CUr4BKU0jMW/Wj74b/h+B0/5PDJA46DcscJxKw8lKFSTkD/H3vnkqNZynPrEVkCbHwZDtf5D+HA93eydHhDuwMtS6VQZK5uPYm917JdIoHO9ZA0qSGkGEXoUojkXzh+xw+z2+QOx0F5Mw9oM9jsEaT3PdVRJ9SRCqQxdMzch+GlbO6/cPyOH2Z3yR2Og/JmNWgpKoIdRHU35EmgUBFoZSTLmrrEfh+O3/HD7Ca5w3FQ3gzLNpujz7Ta8LCnAEeBGkaFFlobNraBfum87L9w/BE/ZDfJnY6D8oaOrLWNGKFxx51cVyhll1kD26gqMculUfL/0PE7fshukjsdB+UJHb233HtOQDa2Sa6r6yA2QIk8B6YRbp0m/w8dv+OH7Ca503FQ3rQdrXfLJDAs77fDJmhpBaTUwFTnyHbpIsF/6PjtkrO75E7HQXkzMFvqTEQKk7uspnwhorPqvhYoOa8/Fr50Bu0/dPy2ydltcqfjoDzatbAThlXWi5EXE7SXWZXaoY20WhIVQnrwPfeP+CG7T+50HJQ34dzVaQwKEWpdYBDHsfoOJGDsSaOOQnirsopf4ofsPrnDcVAezQRGCawdisx9X5YSWJ4IsaXWmIzrtaY8fokfsvvkDsdBeZPNJeyU+oCEe9kCTt0L3hKUJFhoTEO9FT+MX+KH7D65w3FQ3rwcM9SacgDknlZZ1Quo7f2gwhhbb7qa8vtw/I4fsvvkDsdBeeN14Oq8uRbIqzEHKrqvddBcBdbIpWkadd7qyOOX+KG4Te5wHJQ3n6ssD47rvcBKYSHBFWrJGQS1V05ztnHLJo9f4ofiLrnDcVDeDMvWOFpVg9R4f63KCqVVhJlsX7SZpPHSFbR/4fgdPxQ3yR2Og/LmU25k7vse+bCRgcIOIg5mCBGxS4yEt5ZK/wvHH/FDcZPc6Tgob+4RhGA6pEMLoQEhJyhkGUYaLVutEu3WzFP8FD8UN8mdjoPy6LxsHN32VyredExEqAkbhNbSpNKntAdOxx/xQ3GT3Ok4KG/oEB01S4WRRwIquyfX2mH9LWcKhuvnAzp+u+TiLrnTcVDe9B01Uiy1gVDMe4MVr6Z8GJQ4gq6eIyS7NRMYP8UPxW1yp+OgPDpNjj1nydBzE6A6FLR1hdZzypzF+ouA1R/xQ3Gf3Ok4KG8+6EouPeQAra4f1OJ6O4QmlBA1zyl19luVVfoSPxT3yR2Og/Lm6bCBMWCEoPtKoJTVdrRWgXE2Cyn1rpdOEvwLx++6St0ndzgOypue3Ib1yBE0WQTq64cGY2h59jCSWJu3rMD0JX6o7pM7HAflTfxQR6SZB1CRPVKOFYxGAmQ1oz5MxwM4fscP1X1yh+OgvFlEUifmhgl6pLzjhwZaooBgm5x0Uku3vlelL/FDdZvc4Tgob14OKRxWdwGjtAXHDBlKRIQ2NGaNheK4FVxPX+KH6i65w3FQ3mRIyFJnWx1431+rIg8wFoOc8g4gZrV8K2GVvsQP1U1yh+OgvNlC0nKvvQcoQxhodSCgXAisinDDTLE8eDn+iB+qm+ROx0F58y23r6djH+soWfZR2TZBqTawNnKpdY5ebk3Lpk/xQ3WT3Ok4KG/eDimrDd8nl40XHbZeEctVIfceWQIN6g++V/0RP1Q3yZ2Og/KGjsSSZ2tQ++7J9343a02giVbUOOvsLyqr3y65ukvudByUN7tB1ZARBdhwrqYcMxSdBrGPhUqhoHRrYDZ9ih+a2+ROx0F5Y5N3bCJ5vR0y19thJGCYEmScuXGqRezS8eX/0PHbJzf3yZ2Og/KmsjLqvG892SqogDgY1GoN2hhbqDXRrcoKv8QPzX1yh+OgPJoJlO3/VVjN94IjVoTSYoJGyppmxRBufbLCL/FDc5/c4Tgoj6zAzqONDBZDWT15GVByHhACBZM5E9VbA7P4JX5o7pM7HAflzfFl3UZ5QaDcDWgUA215YdIoRNs7rMqthBV+iR+a++QOx0F5BEdvabcbY+5VCzLr6jl4rD9GDdab1XTrexV+iR+a2+QOx0F5ZJPjMOYIYSAD1cJQhhm0jCMtMGjEW5+r8Ev80NwldzgOyhs4WiFN6+WYqvP/pjp0IMIYPAJJyjncGpbFL/FDc5Pc4TgojzauI4ZaCkSt2wYcC46aE1jIOkavocV5H44/4ofmJrnTcVDePB2SA+7jy1PnAAp9QJmsUEdvlXqfVm+dCMQv8UMKbpI7HQflzdtRqbZZEwyri46297ttkzxR1VpDSqXeWrSAX+KHFNwkdzoOypsPVkFpljRAOK+efKYIpdKE0ANK19BbetB2/I4fUnCX3Ok4KG/oYFmvhhJMGQVIqYCmECG2XofGENdr8oCOnzY5BbfJnY6D8oSO0IlzlQkNiwJhYqiaDEbrMeXIc/YXXflPn5yC++ROx0F5EyJJ1AxbhZ6G7PhhAx2pgxWesfcegt3aDUof4ocU3Cd3OA7KEziwUa8dFaoFW005tvV07DPMJSq3BQunW5+s6EP8kIL75A7HQXkUPww2ChugtIVEjBXMJELXbiH1OVq+9cWKPsQPKbhP7nAclFcHCXobGID6rEChDTApHUqNqKX2xNcWvNGH+CEF98kdjoPyBI4RRkkhGgTKO5sbM2ijtsqq1amv5kPXY3Ifjp/xw/WuORwOx/+vPNpDMmZqgwHj0PV8yOrFsTbgEjmvhiQUfPBy/IwfUnSX3OE4KI/25lYJssoqnHuWw0aDgjIXITFzkBCZbmVz6UP8cL1bDofD8f8rj7K5ISh3BpEwgKRVqKWu/jz3gCFSqqXdh+N3/JCim+ROx0F5U1dhQewNoen837GOtptxgdp6iTipY37wLfeP+GF0k9zpOCiP6OhZiAeEuHf0NEJQQt0rEGduCWOjW9sP6VP8MLpJ7nQclDdfc1sPhfZCt4UJUNgmee0BhpTVjgTVOF9UVr9d8uguudNxUN405ZP2Tdl9O7MSUGoBtGNfdGTlHFZTUm6Fc+lT/DC6Te50HJQ3dGQZSQOBJVx0YGAoxAqSxVBHTnE8+J77R/wwuk/udByUR1ZgxRF7A+7R9sWODiYhQEtBBtU+57VzNvlL/DC6T+5wHJQncHBQU7UEOlcrToUDVKlzEUKzkfaidOvpyF/ih9F9cofjoLypq4qMHqxBrF33OHmG0oJBk7aajkh1ygM4fpdVyX1yh+OgvNmbq4l0DwPOkCPQLGXBUQQSR0Xte6furb25+Uv8MLlP7nAclCdwlKlkfcHBMsKCY/0oKWSIhQtLrBnDrZGn/CV+mNwmdzgOyptZcmMaQxlGEFpw8Fg9hwwYFq1inrmUW7Pk+Uv8MLlL7nAclEcvh3GjjFBj3KMdA8FodR9mrdY2hQfdGnnKX+KHyU1yh+OgPBp5yjXHJMBpzwP2EEEp7BZkpD5NZwy39izkT/HD5Ca503FQHp0IbG3mMIFCViAqCGWfJsescaJq6u2B0fFH/DC5Se50HJQ3NuCIHI0qdNy7QWObYNo2LClI0dzuBazyp/hhcpPc6Tgor3zAzjNlqDuDSLEzaKQBGFYL0nMTyrfmZfOn+GFyl9zpOChv6IiJVFdlNZuuyqrFAoV2oiQHDMki5fGi7/htkye3yZ2Og/KEjvV/f8ipNhjD9m7QKmA5TihlGFdOXdIDs+OP+CG6T+50HJQ3u0GRm6RZ9g201XdkTf9Hx76LNtPQgjldooO/xA/RfXKH46A8WrZQqjCX1WzEBlS328HYQTLOVve6BbpVWPGX+CG6T+5wHJQ3LwfTSAkVOu6hp5gHVNyZkkotK8XQ7dY4OX+JH6L75A7HQXljBZZpFLFCZJG9a0GhRmnQ2MaY2CjNW00Hf4kfovvkDsdBeXSPIOYWSobKO2ElaPuEZoTCceTVjWSqt77m8pf4IbpN7nAclDcfc1WxYV2dRjLb9l8H1ZggKVvSyoXHrfghf4kforvkDsdBeVNWcQ2hDIPU8g6uW4eyWg1gwTjavmVDt6Y6+Ev8EN0kdzgOypuRp9WCj6p5b3VLQLmsN6S3Drljs1RsrgflPhx/xA/RTXKn46C8iR9KKzGNAFPX+0E2V9NRaD0iY2bVWmY1fkDH7/ghuknudByUN5tzUyyziYJY2GcItEHNghAXHZiNOPRb4Vz+FD8kN8mdjoPyJpyLs1SKBLvD2POyCta6Qas5d6kUIt/atMCf4ofkLrnTcVDeBKwixb74gPVI2B7sCFDZDCy2ORUn43hRWf22ycltcqfjoLyprKaI5lxXo7HDuVMaqDBD6F1i6rlHvbUblD/FD8l9cqfjoLyhYxD1jgar/V6ImDLUUQh6TPtgR2+t39q6Ll/ih+Q+ucNxUN7cl9Wys7gRpI8FhyhCKdyBB5Y+Ucust54O+RI/JPfJHY6D8uZ7Lo6e0AbsqfL1cjSBhcv6I6PGLiKYb/Xk8iV+SO6TOxwH5U1ZpaS5D4KIlYFWFQXaqwJH7bFzy7HeasnlS/yQ3Cd3OA7KEziwCKUoHRLpAKK6R56IYKacRVVCk1teh3yJH5Lb5A7HQXnTc5QmKeb1VASaQIMECieB1aTPGTRIzLdGnuRL/JDcJXc4Dsqbl2NICJor7BQiUMoNqqUMYT0f2mbM9KLn+B0/zG6SOxwH5QkcXTUz4qqjZl9lVagCtZYII84WpbKGcGseUD7FD7Ob5E7HQXkTzq0NtfQdqyqrrpqhgo1VYTVKKaLk2uatcK58ih9mN8mdjoPyJmCVqHQd+/hy2GulUwdLhUAxYUfTrvHWWmn5FD/MbpI7HQflDR1FW5U0IE1cbQdTg5J0Qgk2rFCpsTz4mvtH/DC7S+50HJQ3ldXQOEsjYB1xNeWdoA6tMHMhCTrDqLdmAuVT/DC7Te50HJQndMzFQ6qFYfZ9k2A0gzJZoZpQ6CVQxAdmxx/xw+w+udNxUN7Mk+tcHUatwNHCXoGYoIb1gMSGrVhJueRba3r0S/wwu0/ucByURzOBRiP1DDaQ19NhFWrWvA92JE2safRbbYd+iR9m98kdjoPypuuwbtwWHMop71tPAbRrAeRSeyJ8A8cfZZX75A7HQXljBeKIpmPRgDJ2/JDBBHVhIsKaK3Mv9+H4HT9k98kdjoPy5r5smzoyEnTRBFS3T15KgboXvHWUbtcuk+uX+CG7Te5wHJQ3s+RlPRt1dOhkCJTnnuqYBXq1OVc7TPdGnvRL/JDdJXc4Dsqb1aDVIiaKMLOtlyOWDIXW81Gk5oQjzYS34of6JX7IbpI7HAflTVlVC5ZKBOl/BzQnLjhaFhg1jMJJjdKtQzb6KX7IbpI7HQflTV0VFLWsjlw2E7SvA2qLHUahTqXEbHzLBtRP8UN2k9zpOChP6CgD1eaYoGPPdUhYNVVoDVIPU4JRTXwruq6f4ofsJrnTcVDebFoI2HSogKW+3g7JDKojg61G3aStysoemOR/xA/ZXXKn46C86TsCW50coQlPoIYNjCRCstATplCr3dpgpZ/ih+w2udNxUN70Hcjah2XIwh1IhaDk9VvojGHOnuK1gx36KX7I7pM7HQflTYikpaA571xuGkCFV2UVECHPKFTbGDhuLVuwL/FDcZ/c4Tgoj2YCpWrgAhZzAsL1iNRKFUJC5pmoF7t1CM2+xA/FfXKH46C8+WJllrg3AaFU1vMRCGxwgC65q/Y6LdwaJ7cv8UNxn9zhOCiPzI40MJDCzJRXWdUK1CIVWhNdjwfmVG99zrUv8UNxn9zhOChvBgJHnTPVBK2nCZTa7jnCgDbLasaV5rx2rcO+xA/FbXKH46A8gSOiTGUe0MvYLwcblDgHVK215S5drh16si/xQ3GX3OE4KE/g0P8dOltPxTSJQLkR1JAF2KRx0UadHzTkv+OH4ia5w3FQ3mRzJaW82/Ah+5BNHWM15CVAI0pCLQdttzZY2af4obhJ7nQclDefq6blwKnDbCHB6jJW08HrR21SrXLEXG9FSOxT/FDcJHc6DsqjRQuNss4J0qmvwqpH0IIFUpnYlEoY7dbQk32KH4qb5E7HQXlCR2hCc58ILLbpSNhA6wgwk7RcGldZ/67fp+O3S67ukjsdB+XNqoUwgtVVWRUhBLIUoXKJMHvHKImKzFvxQ/sUP1S3yZ2Og/Jmv1sfqVZRSNx4b+lpYDEIsNYudeDM9qIr/+2Tq/vkTsdBeRM/zCFHFIM2e1uV1SCo6y+gUopxzp5DveR2YPgSP1T3yR2Og/LoSmDTEcvcUfUBFEeGnaqCUqX01PaSt0ttx79w/FFXuU/ucByUN3CYZq7EUPaoE1UlUA28u/OUBpKyXYof/gvHH2WV++QOx0F5k7AKEinJBI5hAmHKe658f92VxBZVtV5qOv6F43f8UN0ndzgOyqP44ciIo0DZn3QpdAMrqpBRyno1Ok655AT+C8fv+KG6Te5wHJQ3RuBoKHW/F7SHAlUS1NoG4KgUkQvbfNBz/I4fqrvkDsdBeQNHjMpiskfJ23o52r6CVhVSzCzKVPHWJZt/4fgdP1Q3yR2Og/LG6EiFZhGBVPKGAwOUGWVVWdliy4lHujTy9C8cf8QPzU1yp+OgvAnnNsoj1wbrpYhANiIoUlywhGqlS4u3TgT+h47f8UNzk9zpOCiPWvLVj+deIY0WgJLtoadEwNTqSJEp5AeF1R/xQ3OT3Ok4KG/okNFTnAl6Sh1oTALtIULDVVVZrolze0DHb5fc3CV3Og7KGyNQDFPWCiHgokOo7t2gEYbUvX0dNdcHX6z+iB+a2+ROx0F5E7Ci2USkQP5fhiTYAIuYAYlC51al66VdC/+h47dPbu6TOx0H5c1e6U65TFFoGgSIg4HtrK5JqpZXT07h0tgTxi/xQ3Of3OE4KG/cDh5D0kDA2v+Xq8J9zibAXhjacIZQ8dYH3fglfmjukzscB+XRsgVEsyIguC8SJFJQwwEskWmmUUgfvBx/lFXukzscB+XNQQLDOiZlEJO5WnLJULgixKnYFE1ruGV2xC/xQ3Of3OE4KG/GZUeKZaS8vQ5aPUcMoCk3yDWXuo1B6bdGnuKH+GEObpM7HAflTVlFtMMiGXptChT24kPZjQdRGJX6puM+HD/jhzm4S+5wHJQ3DblhazWuXhyprR9tT3VwWXBwirVO7XTrW278ED/MwU1yh+OgvOk5qLdFQ4KhMwDVZlC7LkK0Zy0WU6uXtpD8C8fv+GEObpI7HQflTdOhFLVx2KfJC9DM+1vunJBSSDx4Gs8HddXv+GEObpI7HQfljUkeY5XcGUTLHpeNEzS2DhRztxCV8q2DBP+h42f8MAc3yZ2Og/Imfti15tASzKm4mKB9mnwvQ4xNkY0jp0snAv9Dx0+XPAd3yZ2Og/ImftgjM8YOpcf9ObcuMEInCG1BQqNhzC/6jp82eQ5ukzsdB+VN35GMwkgCtFAAMtZFx2xQI2skrYb8IEPyO36Yg/vkTsdBeUMHr+LJYgCxEhYd/1u2oAbam4ZEDfO1wY70IX6Yg/vkDsdBedOU14h9rsIqpcFArRFoiLzXSlPhGtTGrTU96UP8MEf3yR2Og/LmEBpPtGIZGHeIpGoF2xc1uXaOKJxnvzUwmz7ED3N0n9zhOChP4Mhj9NlbB842FxxlgoUYV5XVU5AhJaZLVwL/heNn/DBH98kdjoPyZk0PtjZSKlBz70ClMNQ5B4w0J7YqIY10H47f8cPoNrnDcVCewDGUsaIqYCl7HnB0qEFWC7LTJYn3DahbS6XTl/hhdJfc4Tgob8qqMlixEGBLAyinBKVpgpZIVmNuVcatb7npS/wwuknucByURzYgoWIKEK1koLbaDbVEINVij7FNSbfmAdOn+GF0k9zpOChP6IgSueSeofaGi47coI71dMS4+vG9pkfrrYBV+hQ/jG6SOx0H5dHOdQ1xhLZXu60fs4TVdfQKXKfVnnvkW+dl/0PH7/hhdJPc6Tgob3pyiozGE/a+EaAQO2jFCKWkPFR60lunyf9Dx2+XPLpL7nQclDefc2dAbsWgqMqqrFZRVVNqMGNuqWcZq/R6QMdvmzy5Te50HJQndCweqnZrkIMtOkpbfUdhg2Szhyo9ED3IkPwRP0zukzsdB+XRaXLWOFdRFWUvW0hCUK3N9YDkkCq3PuRWiAS/xA+T++QOx0F5k80NXEMqEUI3W4VVUDBa1dVqx9f/SJXTiLcmZvFL/DC5T+5wHJQ3L0cIeUwbUGtecHBDKLkyTFxd+b4RmOKt+7L4JX6Y3Cd3OA7Km2yuTuOSCXh137slD2CFGMR0tDqy5XHrgxV+iR8m98kdjoPyxglcPFCsGfYiUKAodR9fZghJuI8ZZ8BbHTl+iR8mt8kdjoPyxuqQ0FtPEVrGBEStw6qvFJQ41xASzvGgIf8dP0zukjscB+UJHCU1qd0CoM66eg5sq/uIFWbrmGrPoV5bYYVf4ofJTXKH46C8eTmiaCvWoVBYDbkkAcVUYAZqAZNQuBYhwU/xw+QmudNxUN6ceSpxJJpjHyTvQEE7WFaCjLFSi2mGeCt+iJ/ih+gmudNxUN6Y5GmsvqJWiKXP1ZKvmkrzEGCMQWnVNYFvDT3hp/ghuknudByUN3ulY+FCVmAU2psWCoGVTlB09ePa+xz11o4e/BQ/RHfJnY6D8sYln3kn1xNQ33tIcuhQY4uQmfqMOobSrWly/BQ/RLfJnY6D8uaTlU2MVPfE7N7vFusAjavQmphQeL0s8dp+N/wUP0T3yZ2Og/KEjkCx1BAGpLxHZrNmqKMiBEXjVfRLk1ubc+lL/BDdJ3c4DsqjW09ZxwwNYuhjtx19ux0ZBEvOOLvkemvZAn2JH6L75A7HQXlTVyFxTIUhVNrX0FoDpSBQMU/uVoPFW3UVfYkfovvkDsdBeXWuY8dHEHTsU4E9RLDaJ2CYfcQ4Ssi3ji/Tl/ghuk/ucByUN0ulA49CyAuJKAsObFAsZei46qoecpV8y+ugL/FDdJvc4Tgob6Y6muhss0ELY091kIJGHNB7y4ZzTL62cZ2+xA/JXXKH46C8KatGlhBaAeNeV0NeE1QKCLHTrEKthPSg5/gdPyQ3yR2Og/ImQmK0F7w1YOa55wEzlLLekJS0VxQkvWZ00Kf4IblJ7nQclEdbSNLAxgLSkIAwBCiJA4xAMc2Um45byXX6FD8kN8mdjoPyxgbEUAdNXHSsH4RpFVaZE9j6kbtKHPKg6/gjfkhukjsdB+WN1UES22gTMOUMRIsOS5Ng1ix11CZEt4bJ6VP8kNwldzoOypv4oeZMOhUar86cZmHQPgaEPnfRNXPJt8ae6FP8kNwmdzoOypubBKNLSKqgInF15V2gtLzKK+uosWlWu3UHjT7FD8l9cqfjoLzpyqNy3fmROuJ6O5D6zo8MoLLoKNxHKbcSVvlL/JDcJ3c4DsqjE5otSxsTeuf1dHQqoJMzKMXRxpBKemvBW/4SPyT3yR2Og/Lmi1VMrdEOrmtgIOXVdQwz6DPWpWEP89aanvwlfpjdJ3c4Dsqbl4NLnHEhgVP/NxFoqyXnAZxDmUi11vzg5fgdP8zukzscB+XNMPnUMShNMFt9ODVuUHI0sE4hmsnkeGvkKX+JH2a3yR2Og/JmS4+VfZFgvRdidW/paausKg0MBfPMFOa1Q0/5S/wwu0vucByUN3AknGVuOCgtOMZAqKVFqN1SrKliSbe+5eYv8cPsJrnDcVDebFxPqVUWhh7q3ptr6+WYs0Av2rDGVkK9FbDKn+KH2U1yp+OgvLEBSy6BdyE1xj4RuCMk0Qi69VKIKRW+NRCYP8UPs5vkTsdBeWMD8mghMMN6Q+J+OyIo7hwJsmSNvdkoD+j4HT/MbpI7HQflDR3r8ZDSFx22fUAVAV0FFcwUWlZL2l98zf0jfpjdJXc6DsojI5Andcmr71Beb4dmMJsdonQxyZyK3tornT/FD7Pb5E7HQXkTXS8p6ZAG0nY4N+OiI6UCmBozjyx5PPhk9Uf8kN0ndzoOyhsrsGOtc66uvJSdsJo7XCVjdeWRa7Qcerr1zYq/xA/ZfXKH46C82URSW6wzEWiqHYhDgzJShBRGyL0ijzrvw/G7rmL3yR2Og/JoYJaMQt73yAsCyfqtahQQXfW+VR12bWCWv8QP2X1yh+OgvLECR5+TyoTVfK+yKnGB2jRCnTJZuJjiraaDv8QP2X1yh+OgvOk5VsMxBFdH3pHXy9Hr9skZam+USq44w61xWf4SP2S3yR2Og/Jm43qzpogVUkqr5yghgEpZXXlKZY4+bL7oOX7HD9ldcofjoDyBg7sU445Qrdoqq1ZXXiohSOgsnQ1LveWS85f4IbtJ7nAclDcmeW1laCsQQ8pAsQkU2ntzc7VAJc4wbk2S86f4IbtJ7nQclDdNB7G0OAbEaglISwWz/UeS0cMUTOlB0/FH/JDdJHc6DsqbwkpW1xtZ4X8JXcoLjJq5gfViY/becNzanMuf4ofiJrnTcVDeTD11k2lx7PjhHgkcHdRSg4oqk1OTJA++5v4RPxR3yZ2Og/LGJZ9kbYYCNpPuL1YRSggGQkFaT1Gs3dpDwp/ih+I2udNxUN6MPUWpqWkFjBlXZbVqrBpjhBFTpEKzt/zgk9Uf8UNxn9zpOChvDqH1kHOqBr2IrbdDC2iLDbimSUOq9XxrE4l8iR+K++QOx0F5c+spU2JqBqFtt2PMAiVhgCCFLPW2GLl1JVC+xA/FfXKH46C8SViVYIlnA6zUFhxh7P3SHfJIWrU1zXSrJ5cv8UNxn9zhOChvth+WFklrA9GWgaQgGMaxncHedObUwoOy6nf8UNwndzgOyqOBQKE2EkHFsDryMgRK1sXKHL0hRaNxywmUL/FDcZvc4Tgob6wOSb00GlBY6no5QoBtAMLIOGPpvVa+tf1QvsQPxV1yh+OgvOk5MOmIi4u47y5TmAFqCgSUis7BbC3dWrQgX+KH6ia5w3FQ3rwcZfXdpOupoP0pF9dvGhFBR02licZst+KH8il+qG6SOx0H5c20bO1IVBhS3eFcsQlaCwEWLKYNS5i3th/Kp/ihuknudByUN0NPMmpoMYLUHP4vYFVUCGZuPRbWUOzW0JN8ih+qm+ROx0F5QsdIRUYLFbLSajYYI2iRCGX1G1WillhevB2/XXJ1l9zpOCivIiStMwtEXS0HjdL3Kc0KqxdJWCYWklu7QeVT/FDdJnc6DsobsyNiHjQD2NR9mjwrlBoKlNCwpUYV260tPfIpfqjukzsdB+VNZRVTmzQnZKOxP+gK1Lgqq4EjiCnZ6j4u0aFf4ofqPrnDcVDezJPrDhkaAUtJQH0YKGoFC9Lr6BYG32rK9Uv8UN0ndzgOypuxDh0lRKow24yr66gJVDUAztgodx5FbmVz9Uv8UN0ndzgOypv44Z65KwGhEsm+TL6PPq2+HHvvSdksxlshEv0SPzT3yR2Og/LohGbGIKvJiLF1IOoMGtfLkXMgTlZ6lQc9x+/4oblN7nAclDd7SNTqrEFAxjYCO652g/uA3mvHkFrXfiubq1/ih+YuucNxUB5dJicJmAXS1AnUuELlxQpyX21H6IHyrfihfokfmpvkDsdBeZPNjZaLtNWBU1o9R5IMpWaFhm0HrwpNvLXBSj/FD81NcqfjoLwZJTfTSFZWC76fjrTaD92wMFcNLXZN7VY4Vz/FD81NcqfjoDyhI3IjYWEYqdhqyWOBKi1DsNBQU6l8bTeofoofmpvkTsdBeWN1cLM8CCEm3T5gxb3pra0W3VhWu06Tb50I1E/xQ3OX3Ok4KG/owDwG6oBi2FZTngNo26vXA2vnnlLnW/FD/RQ/NLfJnY6D8mawo85aAyqk1YAA4SAoLTKEIZ1io1DrrUUk+il+aO6TOx0H5c3bMQwlzgxzgQC0HgywUhVCa7io6Tnjra7cPsQPObhP7nAclCdw9FhSHIUWEtKB0ohQde5zs2nkkjIWvdWU24f4IQf3yR2Og/KmrlLk0ROCTFp1FaUI1m015pLLDCUIzVtdh32IH3Jwn9zhOCiPPudmDNQFuGcGKjVD5WTQW1mPBs7K1+7L2of4IQf3yR2Og/ImYUWkGpqA4th7c8veYdUidLXOZHGOa9sP7UP8kIPb5A7HQXnTcyBaKLHCaHtaFmNbcNQAMfa2/qaKtAdl1c/4IQd3yR2Og/JmHrBgLplXG47r+SCjVVaFgavK4pEWGYGvrQa1D/FDDm6SOxwH5c1+N069jrwejZZolVWDoBZkSElrZGzE17Yf2pf4IQc3yZ2Og/LmRGDFfeiMQZQmUM8KVcIqrkinlfV6xJwe0PEzfsjBTXKn46C82UISVmMxySBr0/12GKitpyQy20QtQ/OtRQv2JX7IwU1yp+OgvPlgxVgytgoUbZ8IZISC1qHNzDrKVKEHbcfv+CFHd8mdjoPyxgjETKkHgx739kPGCUp71UJqqx0XTbXe2u9mX+KHHN0mdzoOypuAVYlEe83CDImBbFawGhBkEFXuFmd+8Xb89smj++ROx0F5880qcmWLAXD150CpdrCEA5T7+pscNdGleXIKX+KH0X1yh+OgvLECR01WV8eRggpQxQCWU1mPSFGkGYbqpaXr/8LxR13lPrnDcVDe9OQoKcsqqbRpXnD0DqsRr5BGS//7omu3VoP+C8cfZZX75A7HQXljdvCImotCtbnjh6slL1MarFIrpilhtPHg5fgdP4zukzscB+XNy9Eaq8UEQ5oBBVwvR+8IFij2lGKct77m/gvH7/hhdJvc4Tgob3ZY6SyTlQH3MhJqk6Dk9XKM2MNIiSZxvQ/H7/hhdJfc4Tgob5ZKI3bOhDB0TCDNGXT+75MVWQthlnwrfvgvHL/jh9FNcofjoLzZ79YDcl4NeeEegIQVCvYEkXvW2HPBcGn74b9w/BE/TG6SOx0H5U1HjlXztsYptAKUjMBazSCVm5YyG7dLM0//oeN3/DC5Se50HJRHp8mxy66p0v9McvzfQQImqK3N3mJqZV7a0fMfOn7HD5Ob5E7HQXk0LztCsIHQRVZllbDs7YcZqM8waX/RnQ9M8j/ih8ldcqfjoLxpymsdOWWEwFr3pae8OpCwyitc0BTJmeKDL1Z/xA+T2+ROx0F51Hcoao8dhLYT2NuAUrcdqLFg6yxFH9jkf8QPk/vkTsdBeRNdb0SjmkLvkfZuUARt2KEPndosr3+7Ly1boPglfpjcJ3c4DsqbwopCbRMjhBYGkA2FMpOCxBJb0lyjXbov+y8cf9RV7pM7HAflUV0VZpQQocQRgRolKKkUaLlJ4jZLKOE+HH+UVe6TOxwH5QkcqSXDTBN6y6sln/s0wQgI0SpKCSlHuTQR+C8cv+OHyX1yh+OgvOk55tDCFUFwjL2IBGFhkUFMSdCkSbjldcQv8UN0m9zhOCiPgutisdYAQaoAiXWotgqsvYWdR7NKcutjbvwSP0R3yR2Og/KmrOp1IAsCcVo9RyQBC9OgxSk9WA2p3oofxi/xQ3ST3OE4KI+yuT3F3BtoC33vWdhGR0hgKqtF5zaslftw/BE/RDfJnY6D8mZxbqfaCRNQSouOngoYN94ZxEkaNWN88HT8ET9EN8mdjoPyZvuhradjzghY5uo6Ak3QonO9HavemrjKrVu7Qf9Dx+/4IbpJ7nQclEdX0ELARgZpvRL7IkFYz8bqQkqy0hcgEflFZfXbJUd3yZ2Og/KGjiqWsqzHom0jsNCA2ligNF4tR64sdmvsKX6KH6Lb5E7HQXnTdxguBoigBCtAs0fQWjMMY6tp/TE/qax+++ToPrnTcVAenSaPhWdD6Pt6JjWsoG0m4C7UWlpVV741FJi+xA/RfXKH46C8sQIDstZZIY/WgJIKVIkKo0jgQh2l3Ppklb7ED8l9cofjoLwZmCUroUSD0rGvrmP8z+hI0CKX2axw0VvZ3PQlfkjukzscB+UJHDWwttpkJ6xW0zGwgSZhKAVz5DZF6VZLnr7ED8l9cofjoLy5TE6NU8kNUtcdP8QBtZZFSFczjMrt1mXyf+H4HT8kt8kdjoPypqzSsKonGxCDrbJq1gI1xgqNOweJk2U+6Dl+xw/JXXKH46A8ypDUVrEFWMWVroY8INQgFaRZz3P9V+ql+7L/wvE7fkhukjscB+XR3twgyczAmG2VVcRQe0FAJuuDe9FrAav0KX5IbpI7HQflzQarrqV1nVBSjkCU5qZjAuvI2qJ1HrfGOtKn+CG5Se50HJQ30fVYpwQe0BPRXrRAUCzY6tBbp0C5tHZrv1v6FD8kN8mdjoPyJpxbcWBLDHP01ZNr2btBC0EvfUqKqyOXWxus0qf4IblL7nQclDfxQ2yt56HQynpAqKzyahEyIcUee0413Nu6nj7FD7Pb5E7HQXnzdoTMFoSgalYgwf+NkxtoLhZHUCr44JPVH/HD7D6503FQHlmB2AcHgdn2UGClBGZ7N2jA2UpZnbncCufil/hhdp/c4Tgob87ZzMSCYw8BxgaExqsppwq9j5px1Vjl2pVA/BI/zO6TOxwH5U3X0UqgtDrxKLhvPZFBnaUB1sJMQWq8tokEv8QPs/vkDsdBeWN25F5s5gmhDwJqXUGJGxRqLKOnTOPWgjf8Ej/M7pM7HAflzQ6rFChaHyBhNR6EOUBFC9B3RTWGGtZbXgd+iR9mt8kdjoPy5nNV7FGnVIgJEWimBNV6gBYCTxk6Od9aKo1f4ofZXXKH46C8meqYuRhzB52agEJZPYdQhhaRiVOykPp9OH7HD7Ob5A7HQXkTP8x7wWFOgCSrrKKaobQUwGIsoXRV6bemOvBT/DC7Se50HJQ3exYK15B0QNPUVkceBWqbDK3WIKNSWbw8oON3/JDdJHc6Dsqb71Wjx9bXY6Gh/283KEHtQnuWnAsTJmy3rnXgp/ghu0nudByUJ3S0OishNchplVdEsSw6mgInJax9RE23Ni3gp/ghu0vudByUNzOBbGW1HAF4hw7JpIGlTNA7zrn+4U5j3ApY4af4IbtN7nQclDddudS9BVQhhh0/1G6r76AEHZnHMKF67fgyfoofsvvkTsdBeRM/jDMXWpUVYtyHCQZDtVSgDRuZKyNeuxJIX+KH7D65w3FQnsCBuRWREtZbIauwWuXVXivdoYYFilq3eS1+SF/ih+w+ucNxUN58z20xpFAn5LJ+0DDewfUBc2ri2rSNcKsnpy/xQ3af3OE4KG8+504pVOOiIda6yirJoLTTiCoWBtto18510Jf4IbtP7nAclEerFkIJZTUZq4ZaPUeNCqU0hGFVKAXTWW/55PQlfshukzscB+XRCc2isTUDHqJAURuUODrMoDqwtID11iw5fYkfirvkDsdBeeMDJmq9xAo6St2XyQfU1YNAXq9GmTSolAdfq37HD8VNcofjoDyBo+BsPWSGRchqyHOJsMqsCZUS6khFEj6A44/4obhJ7nQclDeXbArpqq0SJEED2vPkhmOAhUBNtEeSW8l1+hQ/FDfJnY6D8oaOKpK4GlhvfRVWnfcGqwYBI1uJpKtjf0DH7/ihuEnudByUNwGrYTGF0PZK6QjEgaFqK6BW1VbRT0UeWB1/xA/FXXKn46A8GnuiITkb8CwDaI5tBP7vgKZKnaONfG03KH2KH4rb5E7HQXmza8FGLDw69NR3wCpVUOodWPOihmIY9QUdv31ycZ/c6Tgob75ZzTZjLAo1DdvfrBJUaQmkSB3IqFL0Eh35S/xQ3Cd3OA7Km+2Hwj3gfivq3AveUttPRwGplQpm6SS31vTkL/FDcZ/c4Tgob4LrQ8IMe5ycqwBZGlCEKySeo1JDEh334fhdVqn75A7HQXmzGnRObRUrlLHvy+Z9kGCaQFauaTYUnQ/Kqt/xQ3Wf3OE4KG/Kqs4hp9phjrDKKuPVc+C+EphDtN5juHclMH+JH6rb5A7HQXljBPYa8hwZKu9NC00Q6sgFVHX1IkoY5ZYRmL/ED9VdcofjoLzpOUqNKkYwwl4qPW31HHnBYZbS6NJaH7cyJPlL/FDdJHc4Dsqb4Lqk3gcV6FkqEE5eZVVfVVaOGEuQ3ujWFpL8KX6obpI7HQfl0YlAmRb7ejUkG1BYv5XI6yUpFAfmODLfsgHzp/ihuknudByUJ3SEWkKoXcGyrbcj2wStun/UQCRCml68Hb/jh+omudNxUN60HbMG4bbqqR7XA8KTwLQksBaKtiml262RwPwpfqjukjsdB+XNHhLTHFYvDhz3jcAe17PRca+Zthw0x1nCA6/jj/ihuk3udByUN125DRrCCTqHvRs0K6jOAasnb2yhNun1AR2/fXJzn9zpOChvKqukI7eZoBkXoJoi2P9u2nBGS0q1zluVFX+JH5r75A7HQXnTlGtMsXAHqT0ABcugPDusvyzB+rB47ZwNf4kfmvvkDsdBefNyVGbEVCDQhqP1CoXiHp3NQmW0hnwrRMJf4ofmPrnDcVDe7M0d2DHEAanbQkL3ZfK6Xo4qOmaxxNlu+eT8JX5o7pM7HAflUTZXiQwJYqa+rwSujpwTQkIpypVDs1vBdf4SPzS3yR2Og/JmwVvTUTPN3ZDHVUzVAIXrHg8sJDxi1GtTHfwlfmjukjscB+XNt9w6p87a1nsREhBLg4piMGwWllCs9Qdfq37HD81NcofjoDyBY2Doq9HoMGJdZVU0hBpHBS7WmZWQ563gOn+KH5qb5E7HQXnzLXdYkCAFpm4bMOJ6OmILoKvMKjFg4XIrYMWf4ofmJrnTcVCe0FFHo86K0HY3TkS614IGwILUSkysfGu/G3+JH0pwk9zpOChv6IijMxaC3GUHrPbS9ZETiNQeR+izjxd0/HTJJbhL7nQclDd0BGzdUgamikCpFCicI8w55ijBWNe/6/fp+GmTS3Cb3Ok4KG825yZUrMkg6T7YUWkHrGRAi4GazZYWJg/o+OmTS3Cf3Ok4KG+2H6bQmWeEHNOOH84GWseEKZJTqdbS+j/3Dh3yIX4owX1yh+OgvPlkxbmmNjJowgSkjcBqizBmqkkS51JvfbKSD/FDCe6TOxwH5c19WU5lJh5gua2ePHGHYpFXcTVHYomZyq1srnyIH0pwn9zhOChv4ofJemYa0BEZ9pdd0BEr5Fka6sirY7/VdMiH+KEE98kdjoPyZvth4Wa23gvuQ4EaG5iGDhXZkGKlbreWSsuH+KEEt8kdjoPyqqyKk/p6OWIte+QJoWiO67eai8aEjLcSVvIhfijBXXKH46C8Ca7vDT1Jynoq2lxITIGqAyHE3GkgT5m3Rp7kQ/xQopvkDsdBeWMDljStNoZFwXo50sxg2AL00jK1LpLzrf1u8iV+KNFNcqfjoLxJruvg0C2ChrF3gzZaT8dUyD21Jr1fXJwrX+KHEt0kdzoOypvvVTX1bHFCV8TVkieC0qxCmouZ1a5HbbciJPIpfhjdJHc6DsqbwY5QShuWofS53o7RI9RODYKOYEEnFikP6Pjtkkd3yZ2Og/Lmcy4GohICjNV9AM20OBkRoZaC3FIbKA8iJH/ED6Pb5E7HQXlzfDm3MWQaqGkHsjDAiCYoiSLxqDW9oOO3Tx7dJ3c6DsobtyMOSnMvkta86MidQEsmwMG5NhnV5q3KSr/ED6P75A7HQXkTP+yBaQSCFk2B6qquSuk7jchl5rQPzMp9OP6oq9wndzgOypuxjphDbbNDzrjgkNWOa659FVerC2lsKO3W91z9Ej+M7pM7HAflzWrQEPOQnCClGIFanlBpFkihtDLLSNYevBy/44fJfXKH46C8uS87p41UI7SAcQ+T/++0bIBOUrFxLSPfGibXL/HD5Da5w3FQ3vQchSUmRAjcdvxwXyJQmtAljZpHb9pvJaz0S/wwuUvucByUN2WV9JaxCljf92XrqFC45W2ar44jz2bp1p0n/RI/TG6SOxwH5c3e3J60RZswet2XyVNdPUdePYdY6nuAdsxb84D6KX6Y3CR3Og7Km7qq0frnuRmEHv+3323RUSxCsBlGmAMD35p50k/xw+QmudNxUN4c0BxJ+sgRoo4BtBpwqMIRagvWQuwx0IOW/I/4YXKT3Ok4KG+mnjqNSS2CsdLetECguiqrNtVKHSFjvHVAUz/FD5O75E7HQXnzORdr0FgVcikGe9sbmAVahZYtVEKm3G4t6dFP8cPkNrnTcVDexA/HtjT2ELlEAWq2A1ZlAidpCS1Hri/6jt8+eXKf3Ok4KG/ejsba0Aa0WlZl1ecEi9ZgTA0JcacPb13ssC/xQ3Sf3OE4KG8+WQmjbnc8c2xAsfKCQw2MonITqsFuZXPtS/wQ3Sd3OA7Ko/uyRpWywU7iAglm0D4CJCGtuVqt5daaHvsSP0T3yR2Og/IEDjVEQ2YolPc0ORcoo05A0o7ERdMLOH7HD9F9cofjoLzpyHvLEaNCotF2cD3tNT0damiFmEYv41Y2177ED9FtcofjoLyxOrC2FpNAGDkAzZig5rYaD03Rcszr8XjQc/yOH6K75A7HQXmzaIEoa+sVqMQJVLFCHbQKLNamGDqna4sW7Ev8EN0kdzgOypsdPVTVuA/QFAiI2no5JgVYnchkTQM737IB7VP8EN0kdzoOypvk+ghpNipgLWyTnGU1HX13HqX2nEuI1/Ys2Kf4IbpJ7nQclDddx+DOqgh54mrJMy5OxlRopqUENqV2a67DPsUP0U1yp+OgPFpDwoiTInRqsnryzFAxJAipxm7RktVbu0HtU/yQ3CV3Og7Km8+5WDrvQwQYW16VVaygrRDMaiXlFmvJt8K59il+SG6TOx0H5c2Wnl4rimQYaTBQNQMNNAEbkeU2qYVbW3rsU/yQ3Cd3Og7Km7EnpJ7CejFoNgQqZVVWRgOSzYhlstC4dCUwhy/xQ3Kf3OE4KG9Wg/aoQ0KE0njPk+8dVj0p4OxTkNmCXnI7/oXjj7rKfXKH46C8ufWEU2urBkHC/mI1EWyMADkX66TY57g0MPsvHH+UVe6TOxwH5c3LgYXrWF1GHWFud1zAWlaIlOpUxBHHpU0k/8LxO35I7pM7HAfl0fZD0zqUoS8wgDCunqNoh9RFe23C4dYOq3/h+B0/JLfJHY6D8miH1dAaFxdIssoqnLzKKkZAiblq15n00sfcf+H4HT8kd8kdjoPyaDVoSwVngmQ9AiUtoDX01YJUIs5q1/bm/gvH7/ghuUnucByUNz0HpUmCDUbY2w+RO6ik/ckqz0Z5DLNLe3P/heOP+GF2k9zpOChv4ocoKKkr6L4TSCUq1DkahD4p9yxW7dJp8v/Q8Tt+mN0kdzoOyhs6ko6Y946ewftaB43VdewV7Ba1YImFbs11/IeO3/HD7Ca503FQ3nywkrxejc7rxdi3bFIpYDGvH6vniDxqs35pR89/6Pjtkmd3yZ2Og/ImYCXWNe9JjpFW31FTXjXWGMDSaqKuFNOlcO5/6Phtk2e3yZ2Og/ImnBs5E7FAUGYgrhFqmARFZJZQBEu4tGvhP3T89smz++ROx0F5MzIbLGTa52yqrK581AFqXABzi61LKYlu9R3xS/wwu0/ucByUN9nclkQHLiS2O044ZL0aqzNfzUhMVMbkemli9l84/qir3Cd3OA7KmwVvq+8upa2Xg3m9HBIHVI4VMFifPCxzuWUFxi/xw+w+ucNxUN6s6WEr3UKD1PN6OWg3HRK3bb7PBM5ZFW99sIpf4ofZfXKH46C86Tmira7DdjE1cPUc+7tubwqtRtv5QwzXElbxS/yQ3SZ3OA7KG6uDWzeRvsqqmoBCXL+h4SIkaJk1Rbl1juBfOH7HD9ldcofjoDyCY3ShSdBpH1/WurhIowHnVrnQzB0vXbL5F47f8UN2k9zhOChvguuNikUxqGVHSPJsUILGVVZNDDJmTuPS9sN/4fgjfshukjsdB+XNfjfNyPv0WS1ldeQxx/10BGhFtYahsciDp+OP+CG7Se50HJQ3JnkIIdaYoI+9W5okQ4m23o4wMIyxp54uXev4Dx2/44fsJrnTcVAeWR2zEuYB1vfx5TwqVAsIzMhWkGnorXnZ+Cl+yO6SOx0H5REdtOkI0G3iasoHgzEWKFN7mC3NgC/o+G2Ts9vkTsdBeUJH4Zpq6+vtkKpALBGsaIGQayIe2PXWqaf/0PHbJ2f3yZ2Og/IoYcVmHMouqtaPFAQKSoE6LDDmOka7FV1PX+KH7D65w3FQ3sDBLdQaEuRCqynPpYHOFoHHYqZyWoTcSlilL/FDcZ/c4Tgob+AwXU1GqSDK+/jy6FCaIrQUs0yduNC5D8fvskrcJ3c4DsqbNT2SY7Nu+zNVXE3HPr4s64dxihWzFAy3QiTpS/xQ3Cd3OA7Km1ULLZU2mQBN814NWkFzCpCwSIwLjcQPyqrf8UNxm9zhOChvbPJYjGpVwBEb0DBeL0cziDhUe4vKt86g/QvH7/ihuEvucByUJ3CsoirkGAUS42rIV4UFlcaEgA01ro4j0wM4fscPxU1yh+OgvIEDW6htCKzOfMHBs4GWXIFDxplkteV4K36YPsUPxU1yp+OgvKFDV28xRoW0r5KTdFp0yEJEGDsXXHQ8aDr+iB+Km+ROx0F59L3KODfM0FvaBzRp7v1uDYKudrw2Da3eMsnTp/ihuEnudByUN4eeovQkjSHHHICmVFDWAXG29XbUGYc8aDv+iB+Ku+ROx0F5s/0Qi3UjhV72SYIWVmW1LzDHMJC1x97zreh6+hQ/VLfJnY6D8ubtqNOwxQgp7HBungo1r8qqatI6aMypt+6gpU/xQ3Wf3Ok4KG/oIMNhcTXk6/8boF4z1MYCtQ7TNE0p3eo78Ev8UN0ndzgOyptPVjZmndohxL0atOz4IUeB0ooRpx6G3PpkhV/ih+o+ucNxUN58seKYRwsCikMXHJygMNfNig3BjtRujZPjl/ihuk/ucByUNy35HMnaQoJbT9sKzGBCBq23mptyknlrqgO/xA/VfXKH46C8WQ1KjFJFYMiIQCNOsFoGzFRi0pmr5Ft30PBL/FDdJnc4DsqbbG6Jm4gEbdieJc8TihQEJBZBGdLjreA6fokfqrvkDsdBeTRKngqrEcyMBmRawGZmQNTUB1Iu/cHL8Tt+qG6SOxwH5U1DHqZIrLzg2BvXZa7WXBvDKCPFUoZke/C16o/4obpJ7nQclEcr10lil7n6jVAXHTZBe4mgxNRbFkzhVoQEP8UPzU1yp+OgvCmsem2VcwFdBdZCJGcw1QDYqCfOoaVrG6zwU/zQ3CR3Og7Kmw9W2lEJBQbtCEkYFRR7AeaWY2t53396QMdvl9zcJXc6DsqbkwRFEg0LEKkUoDom1JbS3n6Ig0eSpg+8jj/ih+Y2udNxUN7cJGC1FOuAuNpwIIsCNVqBnqRrsjlGuBU/xE/xQ3Of3Ok4KG+68tV8/2+tW55I6+0QhrpNQY4ohUc3Grf6DvoSPzT3yR2Og/LmJEEfUxANWuwDSNWgplIhhSbYe0hz3LpMTl/ih+Y+ucNxUJ7Awbr67tg7WA0GtH4Hy+s3tNxGqSnlfCu4Tl/ih+Y+ucNxUN6UVRR7ipZAJ+6V62Wf6xAD1hFjrYx2remgL/FDc5/c4Tgob75XxQUFcVovx17To9xAe67r+aBEMafUrp3QpC/xQ3Ob3OE4KE/gwFFt4vbFdR8JRGzr5aAIk8PUusqsOvp9OH7GDzW4S+5wHJQ3LnmUuYc3YHZeZVVKA6qsrpwomPScY6q3Elb0IX6owU1yh+OgvDmCVimqjQjDZMHRbb0cuSTgmEsroWOQch+O3/FDDW6SOx0H5dHx5dZGnavfmDEDRSpQbK7fbEjAKjHwLZOcvsQPNbhJ7nQclDd08JyYIkGWPUteS4CSJ0KYtP4Q295E8oCOn/FDDW6SOx0H5c0wuUhIvQwode93S2xgq6CC1XDkSa1bLPSAjp8uuQZ3yZ2Og/KmKR+VkHuHEm2VV6FP0BwEYmtYQhrU04u+46dNrsFtcqfjoLyprEYqEi2C1jFW8zEIbO6zaCVZmSNz7A/Mjt/xQw3ukzsdB+VNwsqoV8z/j713SdYsxZl2RyQzQEKX4XCd/xAOxPc3ssx491kdaMmqaldEeDPjSaTlLikBY2+rK9+7QVtU0DGj5txan7d88vwhfqjBfXKH46A8OmcTqNOioWTV/clqgKawng6Rlgqlxu3WOZv8IX6owX1yh+OgvHk5amo5rPfC8tzXbGKAmnfrYasV6RoojVt1Vf4QP9ToPrnDcVDeWIExi0zLUEpfLbnJhiMjtO2BjIbC+VZwPX+IH2p0n9zhOCivgus2cIdx05xALU+w1BrkQVOJSuJ062tu/hA/1Og2ucNxUB7BURuX3kG4y3o52qqokhDMRL0TZ+p2a8Fb/hI/jO6SOxwH5c233JIxG1YoIy044mrNbeiEmFJSIV1/mx405L/jh9FNcofjoLwxyU2o1VVW4dirQXMoUGrLIEFjMeFhdiu4nj/FD6Ob5E7HQXlChxirDBmgFv7fJZsScwKbTVRH6EFubbDKn+KH0U1yp+OgvDmCluqMQggpjPV2cJ/r7UgRWmmpxZRTmeMBHb/jh9FNcqfjoLzxAWUhQDJh0B4mx4ZgjAFqlxwbmky8tWkhf4ofRnfJnY6D8uZeB4amXQLkVDtQ6gp1VoLeUshRS2N5ECH5I34Y3SZ3Og7Ko09WRmHPdPTaFh25Fqh7fS7LbGXUSKW9eDt+++TJfXKn46C82Q2KuWAqHartympogLLXTJdKNKJak2s+OX+JHyb3yR2Og/ImRDJTw94TlFgWHIQVTPeC6VanaQ0h2q1PVvwlfpjcJ3c4Dsqbl6P3QiUoTIoCxNpBc+bVotdYhuDs/VbXwV/ih8l9cofjoLwxO8qwvTkacIbdko8BpQTeO6xqpoEsdithxV/ih8l9cofjoDya6mhmu92wsTeuj9ZAMQUIFGafO0gyH5RVv+OHyW1yh+OgvDn0ZHnWOju0bOvlqHP14mlkiKEMLlLjLLdCJPwlfpjcJXc4Dsqbl6PMsvoOgjlpxw9HhZqwQ22cSKTPJy/H7/hhcpPc4Tgor2518LTUYEdJgHpjKKMFyCVTGxKylnofjj/ih8lNcqfjoLx5OlrKva6OPBAXoDk3Hauu6rj+lIqFKA+Mjj/ih8lNcqfjoLyJkNC0RmmA9LJa8q6r69D1lISxP1eV1XfwrbkO/hQ/RDfJnY6D8uaWTRXGKgStCK+3gxKUMPp6QMSaxYZKLyqr3y45ukvudByUN8dsNMyAiSBMbkCiDMZjFVopmRVTDunBF6s/4ofoNrnTcVDeVFYcSmlaIJJNIM4RyupFYLKGIoH6zLf2SvOn+CG6T+50HJQ3lVVrwt0SjMwVKMUE2qfATD3I1CwUby1bkC/xQ3Sf3OE4KG/WSlcqyGVAXZQA6cxgqxUH5Lqakaw12q2DHfIlfojukzscB+XNsoWhe9xpPRqDAhDOCIuHDCXGgi3lUa/FD+VL/BDdJ3c4Dsqbl2M2jLh68NGm7tWg6+VQnf8OlXcqqWd68HL8jh+i++QOx0F5c182pmlxrI584F5EstoNk1JghhKydqVcb32vki/xQ3Sb3OE4KI/OEeAUngadW947rCKUniIYYQstEGe7tYdEvsQP0V1yh+OgvIGDeowjIAxePwjNoDJGUIy9ZRmZ6oOvVb/jh+QmucNxUN7YgKHnFGcDsUlAe/e6SdjLFnrN+1RGSA8a8j/ih+QmudNxUN5slc516mgJyqjbBpwJrAWDZJFQVtsx8QUdv+OH5Ca503FQ3tARGKWVBplWr7EKq7gPaBbg2CRU6VnarbkO+RQ/JDfJnY6D8ugiQQ/dKKx6ar8dU1ZRNXOEuNrzoaHlSLfOy8qn+CG5S+50HJQ3n3NbniPtScDZeU+Tz11ZIZQ4tHPqKdVb+93kU/yQ3CZ3Og7Ko74jJYqFYD0Uiw7ZYITeATXMOhNL1VtjT/IpfkjukzsdB+XRTYIZu2mBkMpYdIwAWg0h0TSLCXFcswL1S/yQ3Cd3OA7Km4SV8ij7g+7oyvvWU4LShSEx5oQpmNVb92X1S/yQ3Cd3OA7Km7pKpOS0Go6oe+gpmkEp0UBLG4nTKruu7c3VL/FDcp/c4TgoT+DY985SsQqKIkBhZFDtCppLYrKIfG3lun6JH2b3yR2Og/LmHkHkEbFmwKYGVFczbrsttxBTDZNIrt2X1S/xw+w2ucNxUN6UVQUthTohpb2lp/cKFo1hIDaaZUiKt6Zl9Uv8MLtL7nAclDfnCIJyRGtQA2cgrAQ6i0CMQyT1pOXaBU39Ej/MbpI7HAflDRw5hxp6AKZAQJwMaieB1qmJJSv52mVy/RQ/zG6SOx0H5U1yPUmb1Ayk9/V0lCigggK4f45UR6QHHfkf8cPsJrnTcVDe2IDY2Pak7Gxh0SHcd4lVITJj6PuEhz34mPtH/DC7Se50HJQ3m3NjjthWT96NEajNAcarASlhtcOcNNf+4IPVH/HD7C6503FQ3mywCmHikAa5pwBUc4FqnGBQzNYsxJBv7QbVT/HD7Da503FQntBRgzHlPqCLrcqqaQLTpPv4chypLEbaCzp+++TZfXKn46C8GZnd95bjUGgY2no7OKzKKjcYAXsZfSxm9BId9iV+yO6TOxwH5U1TPiaPOgRSzquwCm09HaEiTKIkWUpr+dYJTfsSP2T3yR2Og/ImYVW0BRwM1OsAiuvl0N4mDGWhNMes13xy+xI/ZPfJHY6D8mjBm4bWuEIYZEBjIqhMgjKshFLGTPnWByv7Ej9k98kdjoPy5r4sW+g8CDRurwNLBsPWoHUL0WxYuraIxL7ED9ltcofjoLz5XLX6DcEkkLsVWIWUgYaBMNa7oVpn6fLg5fgdP2R3yR2Og/ImYWWhSAwMFnfP0XvacPzbYxXbDq9TuuWS25f4IbtJ7nAclDc9R8FcKfPqwLGvhlwQrPQAMWdjGZbztUM29il+yG6SOx0H5Q0dzHW2BUa2vs/L5gFaKEI3i2FqTrk/+Jb7R/yQ3SR3Og7KEzpaDWkMWv9ES7D1dmiEoqFBqaOWMCTk+aAl/yN+yG6SOx0H5U3AqtSIrASTdPXkYbUdxlNhDOtJwrSe2wM6frvk4i6503FQ3gzMYs1NZU88BQXS9XbYlApqWmJd/8V2a4OVfYofitvkTsdBeVNZRQ61BgRJLe3vuQV0tp236oP6rLmkW0OB9il+KO6TOx0H5U38cERjbHvX+uhAWQfUahEkj5lbpE63dlhx+BI/FPfJHY6D8qawSi2PRhVmYwFqe2K2UwBueZ8jaDOMS8sW/gvHH3WV++QOx0F583JMmjFphiA57x1WDKvfQOBodQrjZLt0keC/cPxRVrlP7nAclDdNh/JItVSIGnfCanUeVVRhzFaxzEC1XMrm/heO3/FDcZ/c4Tgob+KHk0fOi4u9PRdottWRJ2o7oDvapN2UX/I6/gvH7/ihuE3ucByURza5aYilge0xcpKS/2+D7t6Zm40bznhp4/p/4fgdPxR3yR2Og/JmHjBIqIZpPxqrrFLqoNsvH2woIY8406WE1X/h+B0/FDfJHY6D8ia4XhKXMQSwjgY0ZEBd3QYYawotU2xyyST/Lxx/xA/VTXKn46C8iZBgblysgxCvpoNlT8uOCAVnHmFU4nopfvg/dPyOH6qb5E7HQXlCR6TAxKFBmCUC5dmgjsoQaqUaZiqcHjgdf8QP1U1yp+OgvNl+KA2poIBkXHQ0Ws9GowRlFMYcBVO6FLD6Hzp+u+TqLrnTcVDeHLNZrQXFucCwuF3yxUmRvn7VSbrFkVN4UVn9tsnVbXKn46A8GgocNoIWEJW0KisKYMEKxNQ19DRpPqHjt0+u7pM7HQflzdvRs1TSsIedyno7OoOOHGHgHEHUBMOt+GH8Ej9U98kdjoPyBg5LWnd+ZErdn6x6BCNGmDaa5Nor5ltNefwSP1T3yR2Og/ImYSUjhxALKO1eI2qDYtzAEq62o0hRueWTxy/xQ3Wf3OE4KG/Mjt415VIg6J7q0JkXF7ZDJCn39ZjUILeyufFL/FDdJ3c4DsqbEEmSRpoZyqDVc5RJYH0gVJl1VVxh8K01Pf+F43f80NwmdzgOypuXI6ZM2iskrrKnZVdFxYZ7tCNUq1Iy3vpcFb/ED81dcofjoDw6R8DZOFXQ/i+bmwk02a6y2iqxBGuK4z4cv+OH5ia5w3FQHvUcmQQXDVIs7S0ku6z6t9BKWmtzWCvpPhx/xA/NTXKn46C8GSUvFWV/xtUkAch6hoIUIFLPaWKopTz4lvtH/NDcJHc6Dsqbj7lZBScR4Nj73WJbhVUvBmGmWCKjEN+KrsdP8UNzk9zpOChP6Ei0Xo99GDAM2lNPBaGG9YBYC339BdYRx4MPVn/ED81dcqfjoLyZJs9BsOOAMXUChaxQ9y20YmSl5imT5QEdv21yc5vc6Tgobz5ZKWsfucDI819lVdez0RgycmtmgXu8dF72f+j47ZOb++ROx0F5tKYnT1WZwLS7cqq0E1YVaE7jNIvkdCtEkr7ED819cofjoLx5OjiNJszQWxGgkSsUagkkaO4951LCAzh+1lUW3Cd3OA7Km4HZarEEyYC1/bv1NKAmGqCrwkpImkq9VVelD/FDC+6TOxwH5dExG7SuffUbuTUg27cI2iDA2LXm2sO8tokkfYgfWnCf3OE4KK96jj51IYFS1svRQwadtAhJtaO2lAffWg2aPsQPLbhN7nAclCdwlLwnnPqEFPc9G6UMViSuX3XNmCOW+QCOn/FDC+6SOxwH5QkcFFJNIgo4ZR9fXo1H7bmBYNIc9sBHv5UhSR/ihxbcJHc4DsqbcwRlWEuqIJpwNeSlwmqCFRYZhoJUQr+1oyd9iR9acJPc6TgoT+gI+3NtWtUUduG9VTpBpRZhaKsyuRcdL+j4GT+04Ca503FQ3rTkGMwIC0TGVVght9WSawe2noNQpCAPPub+jh9acJPc6Tgob94O7a1NW+14igaUUcHmqKA1duU+OLVbAav0JX5owV1yp+OgvNm6jjY6RoaEQ4FCM9CQCqz/xcoDQ64vKqvfNnl0m9zpOChvvuey5pJmhFJo0SEzgcY6QSlqmaOFIrei6+lL/NCi++ROx0F5s1c6pt6sjD3OsYcCmaHwGBD6zNy2+xFu+eT4IX5o0X1yh+OgPDpJkALq3mFFaS9bmKuwiutHr3OKZOnTbs2T45f4YXSf3OE4KG+WLZSptYT9PZdWTz4DgoWRodBCQ1Ms6wG5D8cfZZX75A7HQXnzwapFiaXl/Tl3AsUaQTUQxMGlaByyGvb7cPyOH0b3yR2Og/IGDmtSjHeIpCHQIIaKJQNVLlpnaXE+gON3/DC6Te5wHJQ3s+QRK0tOEPd+0NV3rJ4jx7m/WREzDuNa78PxO34Y3SV3OA7Km/ihjhL2U2E1JSDqCsqC0EU1hrRT7Q8a8t/xw+gmucNxUN7AUUJrsTPsTYfr5Ri0k4cdOmqqkUKZ89ZqUPwUP4xukjsdB+WNDTisGqNBbDz3zBOC9b3pLffWg/Xc5AUdv+OHyU1yp+OgvNnvVmZMzQbIKrFWYbVNchwFuNsYghL12rUO/BQ/TG6SOx0H5Y3VUWvukg1sVVVAgwNUzR0Iu6weJKK1B23HH/HD5C6503FQ3nyxGpSFGkLJIwOVVMGkJpBRtGFIQvyisvptkye3yZ2Og/ImnCt7hVUqUHpaL0ZpE2znrXIeHVsfIdRb0XX8FD9M7pM7HQfl0cis7NscCtg0ATGvvmNggYFx9eWtBpu3Kiv6Ej9M7pM7HAflTVPO1NtYfUaM8u8QmoCV7ZMvTsLqyGO85nbQl/hhcp/c4Tgob7qOknrvptDi/mKlUaBomaBpGjfpzfKtEAl9iR8m98kdjoPy6vhyy5MjrMY8AIWpYFkKGLP0OJCm3ZrqoC/xw+Q+ucNxUN5MdfTaZ0oVJs0JJBFB9x3NxjhiyauqCrcGAulL/DC5Te5wHJQ3ZVVfpdOOVGHBvf2wVqiIA0phrmNoSdeMQPoSP0R3yR2Og/JmSQ8bcsllPRW5AtVJq6xKqyFvtXAUTJxvbT+kL/FDdJPc4Tgoj16OanOmCZ3aKqsK76XSzDBDrzWzmV07ZEOf4ofoJrnTcVAeLc5tTXveV8mDAOUZwPb7kZgDhdj2VOADOn7HD9FNcqfjoDyho/PqOcQa7O3qQOmfDTgQuOex47lx/XxAx+/4IbpJ7nQclDd0zFXZr7+p0IIsOqb01XZQgNwWMi1bVH5gdfwRP0R3yZ2Og/JoJrDrqqIUiPtqynUYWGzrRzJrueVcU35Ax2+bHN0mdzoOypu3A2sLPReQPhlolflgTQRymYothjr7gwzJH/FDdJ/c6Tgob+7LYgwtLRxQxmrN+2o5zOaAVPb/lSqx3urK85f4IbpP7nAclCdwsEllzgGMA63qahVWKtWA1YgoqeVxywrMX+KH6D65w3FQ3uywKjm2XifMUQUoLC5qXsVVxo5dV9Vl41bXkb/ED8l9cofjoLyBYxYy4Qlh7pXrtn3yYRU4CddIyqHdsgLzl/ghuU/ucByUN2UVl8YtNWg204ajgNWRodJYf6zNer81Lpu/xA/JbXKH46C8GXkas8RsGSzaAGqMUBI2KMLUZ0g19Ac9x+/4IblL7nAclDe3OkKrJXCGXGnukScF3ReYW8cxm6y/wv3WjcD8JX5IbpI7HAflzSR5H7GHsNqNXhpQwgjFcoDScOAgSbPdmurIn+KH5Ca503FQ3tiAw4LsLiNxWXVV3Sb5qBNWV049NAvl2rGO/Cl+SG6SOx0H5Y0NuN4IjhJA/+134857jFxgRGqrN2cd6cXb8Tt+SG6SOx0H5Q0dvP6+cKzQZjagsp6NYqPDJMspFG2x3Arn5k/xQ3KX3Ok4KG9mAvctG1pduGAhoNjrekWwQpmdVj++aqt6ayYwf4ofktvkTsdBefM9F2fpSTvE1BcdJgilLlhKnzxEW+N8K36YP8UPs/vkTsdBeeSTrzpKxoSWwu47YgEtgyFIj6HxCPPa5lz+Ej/M7pM7HAflzdNhNjm0BMP21BPZAJ3BIIaOUxhzD7eyufwlfpjdJ3c4DsqbrdJ1BrUYINS6Xo6IDap2BYkxSFHJmW/55PwlfpjdJ3c4DsoTOHBgWj34HiSXBFTGjrDPDqmOTqVpiOFWNpe/xA+z++QOx0F5AodmWl13E+g5NKDVfoC1OqHmHGK3Nme3+3D8jh9mt8kdjoPyaEuPjmhjNRm8nw/sBHWEDiUgd4xpNeW3jED+Ej/M7pI7HAflzd7cPPZO6QLaQwayuteQzAA10dQ8sORO9+H4HT/MbpI7HAflzVTHbCqKqyGfbW8hsb1nIXeYypVQqrDcyubyp/hhdpPc6Tgob5LrcXIrLUFqcZ8mxwTFagGmHCgVS7k8+Fz1R/wwu0nudByUN3SkSIZDAdVWYSU9gpWaoKVYskajyrfCufwpfshukjsdB+XNXmmqQ0kmlLg/WE1UqF0aWEgzYOpD+Vb8kD/FD9ldcqfjoDyho/SR26zb5uj7IPlqOWwyrackkHbeRuCLvuO3Tc5ukzsdB+XNUGBVzHF0qLoDVjILFOUAmVPJCSfReJAh+SN+yO6TOx0H5U38sHJdTKwXg8fqO0IaYLI6EKG2j9nM3vHWaXL5Ej9k98kdjoPyZq5DxmQRgpHkn9sxQONs0JXn3u8WY75VWMmX+CG7T+5wHJQ3I4Ga/oXTYa7OHGgvlNbQeT0fSacElFgewPFHWeU+ucNxUN68HCmnNCoBjdV5rL48Qq2DodRVYiUUzPMBHL/jh+w+ucNxUN54HbvzRoxA1SrQLAIWR4UcRpmrN2cNt7wO+RI/ZLfJHY6D8iZhpaH13vcpGw17NShDzWSw52R7NdmXPO7D8Tt+yO6SOxwH5U3CKq8evI4AJUQGCrbKqsgTEuY+NbVCcit+KF/ih+ImucNxUN68HGF05tkAc1y1VUsDqqQCOm3vBu1JtN+H44/4obhJ7nQclDcDgaupIJkDJOAqrmTkfclGQEbpPKjMXm7t6JFP8UNxk9zpOChvZsl5xJYZgWV/r2ILeyJwgIURQ2+p9HlrR498ih+Km+ROx0F5EyGZTHm2CW32tN6OVGFf6IARVtthpVmj+oCO3y65uEvudByUN015oRj35lxuYzflCxGjHkBrEY1JR4y3TpPLp/ihuE3udByUN5XVaKv7NoJJra23o+KOWjHYDIkiYRwvvuf+ET8U98mdjoPyZsFblBpozwO2vkMkuG89aQHqsc2Y52zhVleuX+KH4j65w3FQ3iSsMsqgItB1XwmUvNqONCaoSC6DY27hltuhX+KH4j65w3FQ3nzPJcyh2yqkxr7XYUmgUoiQSkUbq+/I9ODl+KOscp/c4Tgoj9b0cIiaAuwZDqBkCaqFCWxllFS69fkAjt/xQ3Wf3OE4KG8WvI0UTJoCZl4dOQ6CmhcrMjtZwVnbtTto+iV+qG6TOxwH5c2mhRxnrLhoCLa68ll1wdERRixFZxbKemv7oX6JH6q75A7HQXlzQbNyLmiLhrIXvJXIUPqIEMaYk8U48S2nQ7/ED9VNcofjoLwxyUu0EEoB0rDgkLB6jrSqLErIEUWR6VaERD/FD9VNcqfjoLxpOhqVFDRCwj0ty71BjbHCqrdYClEb9uDp+CN+qG6SOx0H5U3XUSdbLgms8AQKxaDInIBlpBJ4toYPnI4/4ofqJrnTcVDe+IAY2Dp1qHP2HV1PoEkWHRYaTuOM88Xb8dslV3fJnY6D8uaYzWiT0qqnuGBbTTkKWNe02pCoipqo1gdfrP6IH6rb5E7HQXlCx0itZ+KwF5EQUA15vR00QWKQOgLW2G6dl9VP8UN1n9zpOChvwrk2WffS3Cp19R119R211wIxlY5SOcxxq++wL/FDc5/c4Tgob5pybUyBI0TZX3Ul5p21QiiWZFgI+8PufTh+11XmPrnDcVDexA8RdbXfDIHrtjwyrZfDKsRadc5gJNeu2diX+KG5T+5wHJQ3H6wkEUpkQOl7loMVatQJHK1LMUG2W5tI7Ev80NwndzgOyhs4Vq/RVg8OQWtbbTlXKKkGaKUOyjjjelnuw/E7fmhukzscB+XNKRvSILJ6jhGmAtkqqwypgpbCVnMtNd2alrUv8UNzl9zhOChvnA7tjI0GzMy2/Y0GmjmDlCoSNWWJty7Z2Jf4oblJ7nAclDefcrHF2czAUse9Z6HvDVYKuQe2zJEoPmjI/4gfmpvkTsdBefMttzcTrWPhgHvl+npE/jUdqWsL2DsZPTA6/ogfmpvkTsdBeRPOzVSFkKGwDqCOe3NuDPuoTWUNhHTtlI19ih+am+ROx0F5Y3W0PuIUAeRdWRUWqDwDjN40F+ap16ae7EP8MIXgLrnTcVDebD/UPqwkhYR9D8xSAyur75CEKNgbx2oP6Phlky863CZ3Og7Km658cg1RDWKdu+/gAIYagYLmnsKQOR98z/0ZP1x0uE/udByUNyOzknsde1+ullVZzdxBMRSQGbSv2kqQ2h06JPz/xw8XHO6TOxwH5U1hRaNhnRlqoAw0MILuDPtYLXlXtNnqpaXr/4Xjj7rKfXKH46C82ZtruaaaV11lnID2tysrujBpbeEhSdQuLXj7Lxx/lFXukzscB+XN8eXAJTUekGWssmoYgpnunSQ9ohhL00tNx3/h+BU/XHC4T+5wHJQ3ZdWURnHsvTxjIREyQQk5QC895FKn9XppTc9/4fgVP1xwuE3ucByUN3BE4thHho5l7AVvBNpwALJZtGyD6oOG/Ff8cMHhLrnDcVDewNFVSo4dOPz7gmurIS87va6hzmkjxHkpfvhfOH7FDxccbpI7HAflUXC9Es5WwZgMKI8O2kteL0eYjeukFC5tIfkvHD/jhylEN8mdjoPyhI4Qy6wxLTDivmTTJIHGOEA6rYbDyhB88HT8jB8uOtwkdzoOyqP9bs36LB3SXDUVdVGoKSDsGfNaUpki8oCOX/HDRYeb5E7HQXkTXTcKuDfzTKL9warl3XEkSDnKjDGq3jq+/D90/HbJo7vkTsdBeeN15FatBYIweHsdTUDDIOgyQkCqJfIDI/CP+GF0m9zpOChv7qB1FQ5WIUwKQIYZLBSFMTCQWGuhXlpE8j90/PbJo/vkTsdBedOVp1IsV4HGuPdKK4LlpHul1b6eqZP00tiTxC/xw+g+ucNxUN7MBCabwplBk+0rgVGgtNIA5ywxUuXIlxbn/heOP+oq98kdjoPyZhMJC1lIDMh7TU8qYQfXG/CChTSnFOhWwip+iR9G98kdjoPy5nNuiyjNIoj2upqOmsDYDKTPvaFn0Ki3PufGL/HD6D65w3FQ3pzQ7C2yBoU68k7kjgamQyCsar+Qtp7Gre9V8Uv8MLlN7nAclDfHOkIdtYTVi/c518sxDGrGBMojZsoqlm5lc+OX+GFyl9zhOChvnA4UTU0WHK2vHzuIqJhwPR8oCwxRrg9ejt/xw+QmucNxUN58yh1Jqo4CXGYDqhagrMcEKgVF0975mg0YP8UPk5vkTsdBeRPOzYRDeDPBq+kYYUKJfewGXePqSFLjWzZg/BQ/TG6SOx0H5Y1Jrk0m5wGW91yHtQZle4HIBSf1bu3aLHn8FD9MbpI7HQfljdUhGFV7AM3EQCEKWJ0BOgVrIZXe4wMf8I/4YXKX3Ok4KG/2kLQqbay+Y1ZM6+2IBWrluGDB1RD39T+8NTAbP8UPk9vkTsdBefM9l6SEIf8uaCLQekegoITVd4Q5MFEgfhCw+iN+mNwndzoOypt58ozCwhlorpaDoo3Vn2uAEDEzSzCbt/qO9CV+mNwndzgOypv4YW0ll7oqqaR7NWjcU0/rEcEeeLSQE/ZbVmD6Ej9E98kdjoPyJmE1xWJLBZDiBFJZcEitsE8R9Grdwrg1Tp6+xA/RfXKH46C8mZdtpDEiA4nthFULUEU7ENMMTVdPEm9tIklf4ofoPrnDcVDebFzP1GPsDF3a7sgLgfZQILWUKpZVcF37mpu+xA/RbXKH46A8OvREmONsUMr8d6Jjw5Ey4H5RLOEs17Yfpi/xQ3SX3OE4KG/ih0yJQ+ogtS84KE0wIgMOuYjKek/6g57jd/wQ3SR3OA7KmzNPhCPpzuZi+Hde1vYWkgKjiPUSMKzC6j4cf8QP0U1yp+OgvPlcFXqNlhNEtgJUawFrrYC0aBXbHHJtrCN9ih+im+ROx0F5dARtpjz3oY7UJ1DJFZRrAgkhUtTQc7p0mvx/6PgdP0Q3yZ2Og/Imul4XBcZzMbG3H2axPTmr67eljTZXqRVvbT9Mn+KH6C6503FQ3rwdaKMkUijRdPUdJUFZ1RYMxdQihYny4u34bZOT2+ROx0F5NNgxs/ay2vDJZUfXO5QZC2AUnWGy1GsTs+lT/JDcJ3c6Dsobn7xUktkMRAKt5oMyaFh9R0y1Zgwi2G5ZgfglfkjukzscB+UJHLmm0crIMOu+2lFqg32GAEadiWMvWPMtKxC/xA/JfXKH46C8WbZQWi5YKrRYM5DWCWVgA2zVpmKJjLd6cvwSPyT3yR2Og/LomE1QnINgMM3VkrNByesNQaymJZAhPXg5fscPyX1yh+OgPNq4TrkNHVD6hiOFCqVFg1h3bj3mnl/0HL/jh+Q2ucNxUN7MknO0NGaGptsIjDNATbxYKclaiDjQ7D4cv+OH5C65w3FQ3qwhWfWT7J1VM+S0Xo7UoTbLe9tCEGm6VLwPx+/4IblJ7nAclDfDsiVNJG7QLMSdI1k9Rw+8eg5DjDFWuxYhwU/xQ3KT3Ok4KG9swFrS6i724kMmoDIG6JSFCNYw89RI10bJ8VP8MLtJ7nQclDcRkpFTyxIAVQUI8+o6rAygVnX9URi1PviY+0f8MLtJ7nQclDdfc3OosfKEUEsD0hCgaG8QhVlnZdJ569ATfoofZnfJnY6D8mbsaRimPDoIyT4vWzOY1gBWrK6HpBZrt8ae8FP8MLtN7nQclDf73Tplyp0g2EhAgRrURggcYtQea23hwffcP+KH2X1yp+OgvIkfxtYMR4EiqyGnncutIw4YU7XsS4FFb3Xl9CV+mN0ndzgOyptPVoFEWBUatrIX53ZQCXk75k0CF2l864QmfYkfZvfJHY6D8martEnDtB6N1ZLv5bmLC524yizF0YTybPlWXUVf4ofZfXKH46C8sQJZuGttYDHV1XTk1ZIHI5Bkuc3Ro8xbPjl9iR9m98kdjoPyZpi81zyR26Kh9b1xXUHbej766stX15GUrq0GpS/xw+w2ucNxUN5kc3UgUjOYFPfGdZ1QtBaIailO7GVauQ/H7/ghu0vucByUR1fQZreWK+Cqq4C08yqrZlz9OUfRTmWJ9+H4HT9kN8kdjoPyxujQMWmMDnHIejkCJig41kNiw9JqSFLSWxES+hQ/ZDfJnY6D8uZzFVvAf29FT4sOkw4a8wQJiQulXqg/eDr+iB+ym+ROx0F5M/SkOuKsBq21AVT6gNJmgc6hVByjFL4VXadP8UN2k9zpOChv6EgdU1mVVZJRgJrmRYcY5AXK1PWs4HjQk/8RP2R3yZ2Og/Km7xhR0l7No4zr7djHCczahJi1J6Je87XdoPQpfshukzsdB+XN21Fy7qEOQLUAhF3AsAXQhjrDQDHiB3T89snZfXKn46A8cjtm66QTxtzfrEocUNusEGoU0m6z91sJq/wlfsjukzscB+XNrafSio3QgerqPWjHrDSODImCUVSNfdxKWOUv8UN2n9zhOChvhp4wJuIs0CNOoFwEalmNuQiXPDBbwlsJq/wlfijukzscB+UNHJnUUkqQq/J6PsIAK8KQ47SADXueD8qq3/FDcZ/c4TgojwYCQ5KeOyxAFIgWHIppQBC2kTsbtwdw/I4fitvkDsdBeTPyVExRkADT4oJEO5iWAbw3u6XeBlu/D8fv+KG4S+5wHJQ3X6sijcCropLZVs+BNWyXPEDQVEUmzRBuOR35S/xQ3CR3OA7KEzh6ZzE1gza7LTha2tcBJzQ2Y+w1VtP7cPwRPxQ3yZ2Og/Jov1vV0q0CF8n7W24Dk2KAPJi4d2zXbMD8KX4obpI7HQfl0QHNXlhihD6z7XAuQh3WgUIbOC3Hnm9tsMqf4ofiJrnTcVDe9ORJAuVaQf4dXw6ZQVfzAWH0tlryiqneOteRP8UPxV1yp+OgvBnsmNJpYNhMIFBFW32HKGifSjyyjPSCjt82ubhN7nQclDeVVVIr2AdELbh3LUwosyZoseUYaxINt/a75U/xQ3Wf3Ok4KG8SVmocZpggmiLQzBOsWoJeLOOOWQnfCpHwl/ihuk/ucByUNzusOteZ5gQV2R90SaBmHNCsUwxRmoVbhRV/iR+q++QOx0F5sze34UAs+wQBrpejtb63HzaovSpbyrXUW24Hf4kfqvvkDsdBeXR8ubdVP0UYwxiop/VyTEXoMZghq2S8FSLhL/FDdZ/c4TgoT+DIGPvquitMGv8cDgHNvUOgTCVSwHDthCZ/iR+q2+QOx0F503OMVjG2ADHxXHAEhcKhQApVJi0y6ouy6nf8UN0ldzgOypuXo7OF3hqQpFVWSVMw+b89VtjGNOZ861suf4kfqpvkDsdBeQIHzjRt9rTvke+9uWJQB2XIM+IYIwScD75W/RE/VDfJnY6D8sYkz7yKJ0RQNAKKsjiRgXtxLlnhNPDazBN/ih+qm+ROx0F5s6OHwxw0IrCwAdGMoKUVQNQ+JA/Uaxus+FP80NwkdzoOyqMraHlKZ4FSdyQ3FtonnxAk97QakZBLefDB6o/4oblL7nQclDfT5KihBm0QVmsOxGP14z1GmDOvX0uTlB94HX/ED81tcqfjoLyJH0qY2rnDpB2wYo5QcRIYxyBtSDG7NdjBn+KH5j6503FQ3rwdVYKpVBgY19uRM0HRmWB1I73b4J701oI3+RI/NPfJHY6D8uZKYLI+NIxVWA0F0vVqVBkJcmypdQto105oypf4oblP7nAclDfxwxlb3XsWgpUKNNIeJ88JppashTiUdKvrkC/xQ3Of3OE4KG/ih6Fp3rtA0TgDBRLQFNY/4DxDnzlGsXYfjt/xQ3Of3OE4KG+cwErb0GigAwtQWi9H5ZRXz1Ew7QOC2m95HfIlfmhukzscB+XN5yoWy4kG8KyrIQ8lQqFVVhn3jUaSnm4depIv8UNzl9zhOCiPvlZZxtwIWp+24Ih7NSg3iNaz9aJR660bgfIhfhiDm+QOx0F5dObJbFSMEHuaQG0wWGOGPgJisBziuLXfTb7ED2Nwk9zpOChvIiSqqFINYl2tBuXe9mlygiyjlMDEo76g42f8MAY3yZ2Og/LmYy7yyIgCLdQEVGaBWnpcP1CidJz92tCTfIkfxuAmudNxUN4MdrAFipxWZTUFqOuEGpKBlRyIIw3OL96Ony55DO6SOx0H5c0GKxZab0WA3HsFqq3uj1UdIlnk1ZVjjLcGO+RL/DAGt8mdjoPyxuzAbD2HCaOFsO+gZTCtCkVbmZVGH/NBwOp3/DAG98mdjoPypu9YTTnHfUJzJgTCvaYHKUGqZqNp1kS3rED9ED+MwX1yh+OgvDlng6GOnR+ZM+/FuXu32/oTGKPjQEYMI9+H44+6yn1yh+OgPIFDGbmPxsC0uKDKul+OCTyEErU5ON4a69AP8cMY3Cd3OA7Kmw9WpXOxWEEi7amOWRcc6w1JRXDUNFOPtzaR6If4YYzukzscB+XNDiueZCFO0F7LHiZPe2UugZYaaP154/qgrPoZP4zRbXKH46C8uS+7N/H0REC2T2jG3KHmuH6MuNCIjYvM+3D8jB/G6C65w3FQ3sQPbfa5pwCtbafD6uo5ShKQkUphGYP7LadDv8QPo5vkDsdBefNyzJAjWQKzhjubW6Dk0mFIHLPLmLncipDop/hhdJPc6Tgob8K5e7U65QyTwv6WKwJ1711n5TQJuZRro+T6KX4Y3SR3Og7KG5Ocs2rMA3Iee600jt1wJNAmGplybfagJf8jfhjdJHc6Dsobk7zsI+SjrI7DFAhX22G9rAdEelRe/+YWCw/o+O2SR3fJnY6D8mZgdj0cVTWD6r7XkbhCTSYQwhwmiL3wrZlA/RQ/jG6TOx0H5c01G8mGkQpEtvWAYJ5Q1Bog1ra688w0H3yy+iN+GN0ndzoOypvoemyqVicIzwo0UaEaBqDeem6YZpdbdNiX+GFyn9zhOChvfPLauWYkyDWutqPFfXw5BdBZapimJcitBW/2JX6Y3Cd3OA7Km/ihmMzUK+S0v1gl5QXHCBBaL6g2MedbCSv7Ej9M7pM7HAfljRUYsf2joc68kySrLy8hGPRSuja0MK5NBNqX+GFyn9zhOChv4BAL1uIAxSA7uJ5AU+wwp6JFqZnTrWFy+xI/TG6TOxwH5U1wvSOa9ghYyoJj7FnyNhp01tHmsF7yrfihfYkfJnfJHY6D8maFVZTYLWYYbexvVLzgIETAPiZKyIL9QUP+O36Y3CR3OA7Km69VufehRQFj1QXH+lUpFiFHDguVJtxuxQ/tU/wwuUnudByUN5dsGNMUIyhpvR9UiKGGGCBO0hbT7A1v7VmwT/HD5Ca503FQ3pjkIRlP7cBzX+tIPMCYFx258JhqWOnWtQ77FD9MbpI7HQflCR01W13vwwAJ2xpPNYPW1XsgmUYNUwu/eDt+u+ToLrnTcVDeDHbIKKHpXrAw8j6+bKsprx0w1ByslhnarfihfYofotvkTsdBeRNdTyJjlrZejLnjh331HZobREplphFaa7eu2din+CG6T+50HJQ3VmAirkwJZtMEJFRAQy6QU+IWc6xxXtphpeFL/BDdJ3c4DsqbtkOwhrb68d6SALXVj9eYM4h1i33gKHrpg+5/4fijrnKf3OE4KG/uy3KboVqEmMaCQ9fzUWMpYBnLCGLc7MHL8UdZ5T65w3FQHn2wohZmEMg2BlDKuOCIBXpHyaVECe3SvOx/4fgdP0T3yR2Og/ImuG7CE9ejwaKrI1diMJMBodYqnIUxXAqu/xeO3/FDdJvc4Tgob0Ikg1E6r2JqkQCU0UAtIoz/W0ISa751fPm/cPyOH6K75A7HQXm0VFoSxRQgZdou+T5iQ0yAccRaYkzXbgT+F47f8UN0k9zhOChvjI5Kq8Vgg9qtAZUc18uBZfXntt6UlHsLl848/ReOP+KH5Ca503FQ3jQdKYrWbQMmTHuDFcN6MQTGqqqGrL/CJV6aefofOn7HD8lNcqfjoLwprEaOI6UJDVmBmBcnkwfMWji2TNxqekDH7/ghuUnudByUN/vdeh1hxg5S5qqsgq7KqhBBz+tna3XO+aAn/yN+SO6SOx0H5Q0dpmP2xiCDC1AjBM2VYE6mOEtCeREh+SN+SG6TOx0H5U1XPnDVTyMCD9vj5ENBRQMk7EVaYin6oiv/7ZOT++ROx0F5E13vSMqWQZAMqI8C1cJqQyiMKVZDKJfGnjR+iR+S++QOx0F588lK2+w2CIK0utqOVWJpLxOkY5mpaiz9lk8ev8QPyX1yh+OgvBmYnfu67GBgXc8HSdhbpSVCbSzUBorJpXsd/4Xjj7LKfXKH46C8iR+mMhF7BtTQ18thCmWSgDXjkCeVfuuYzX/h+B0/JPfJHY6D8uaEptYyhqw+vK3aitAYLJZ/66VHQgq1xVtfc+OX+GF2m9zhOChv4JDYg0qHPOoqq9ocYJgiRIrJVMUSPYDjd/wwu0vucByUN7c6Qmbap2Wb5gikKKshTwRFIrYsNVp98LXqd/wwu0nucByUN/vdQmKRaqvnyAhEo0Dh2qEHisUwW+FLG9f/C8cf8cPsJrnTcVAeJddzo146TGMGmrFCzc3AehyhK1KxS1ul/4eO3/HD7Ca503FQHh3Q1KhCCJzQgHiPy04KUEZW1ZF4phdvx+/4YXaT3Ok4KI82LdTKvQzgWdbbkfO+u1wL7AdlYULE5VZ0PX6KH2Z3yZ2Og/LG6+gSJw2Cqbaacl5NeRFKq7LqdczYhdOl7Yf/Q8dvmzy7Te50HJQ3ldXo2qJmGGirspr8b0sPguIMlOqUXm4tIomf4ofZfXKn46C8CZE0CT221WhYTNvtqFBKFzBbHUmuMmK7VVmlL/HD7D65w3FQ3sBRIo0RAxitB4MwGlgtHXTmGWabKaZbbkf6Ej9k98kdjoPyxgq0nDONBlRD3COBBCW0CaqsnRrlSpcuEvwXjt9lFbtP7nAclDdLpdtoPAQBs4UFB0XQnG1fmi1j75vudGtNT/oSP2T3yR2Og/Lm5RCiJGxQ5uhAuTewWMNeDZorkiqVWwmr9CV+yG6TOxwH5c32w1JqHbJpGAo01stRe2nQ5phBCpVMt/aQpC/xQ3aX3OE4KG8SVnskNpYBuUteZVXMULQYYMVcKK2npD54OX7HD9lNcofjoLy5TD6LGaW8pzpWWWV59eISGujIVQhb5/HgU+4f8UN2k9zpOChv9iyUvnqLgMAmtmeeJlRcZZYGC1XMGMODb7l/xA/ZTXKn46A8oaMLd26ZAXVvP2xNwQJPiKms/yh2a7fGZdOn+CG7Se50HJQ3bweVkENSGDWG3ZPz/1u63kVSUQ0cb0XX06f4IbtL7nQclCd0DLMUrShM3Ut6BhbQuMorU6QhoVotD75Y/RE/FLfJnY6D8iZDwppH0AYt7v1u3CLU2hDClIkaR+p4a4VV+hQ/FPfJnY6D8sYKnJZzstVttH3ridFgtecKrKVxzjW0iJfowC/xQ3Gf3OE4KI+mnkJlDQ2G7vuyPRWoKaXFSow1dUuZbs114Jf4obhP7nAclDd1VY11JkQwrqsnj2VvIukGMyYpbcSR8y0rEL/ED8V9cofjoLzZtdBmF+YOsfcNR65guSs0xTqrYcF6a+YJv8QPxX1yh+OgPOo5Fh4UI0RTBaraoWIIUGrJaVSjnG5d68Av8UNxm9zhOChvth9SD8zbCCxlbz+s+2OuKMRoRJESar1ldeCX+KG4S+5wHJQ3PUeWuRoLhFlmB8JQV89hi5VRa9eWOEq/D8fv+KG4Se5wHJQ3wfVVU3Eghik1AvWJsGophmIWKXMiu3aZHD/FD8VNcqfjoLzpyHl0yY1hRN7Hl3XVVa0PwJ6KRuwt5AdNxx/xQ3WT3Ok4KG/ihyVWHjNDbqvXoDAiaMB9RTNSY00V+Vb8ED/FD9VNcqfjoLzpybOQaWWQGhCojg41RgXVMjSm2fMTOn675OouudNxUN70HdKGhdWF91L7DudWMN5zHjGXJOvxsPbgi9Uf8UN1m9zpOChvth/S6KNMhR6tAunYE7OVoKdWeBiL1VtbevBT/FDdJ3c6Dsqb0+QViUYNIDRxnyZHKHt9LptFbhXHvQ+69CV+qO6TOxwH5c3TkVuNvU9AtLST6wIFZ4M0W+6hdJrlVmFFX+KH6j65w3FQ3lwm7y0RcoCEc8D61WrHQ4h7pryPMGpnvpXNpS/xQ3Wf3OE4KG8+WBWLI8286ijcVmCLUGwG2NESnNjzwFsTgfQlfqjukzscB+WN16Ehck0TAsuCI4rsl6ODisyuubPaLSeQvsQP1W1yh+OgvNlh1UmF84DQ9iy5Jdp7cwmGqCbr0m3cmuqgL/FDc5fc4TgobxryOozqGFAJV0NeVkVVw07pKgUUNWr91lQHfYkfmpvkDsdBebMalEdJFgimVfm/qQ6be9kCZ5rTGirdmiSnT/FDc5Pc6Tgob+jAlFIJCrkXAmpJFxh773rvKD1bp3DrvCx9ih+am+ROx0F5E86NZdZgCbrsgNUkhWK1QzbuKahMrrd2g9Kn+KG5Se50HJQ3b4dGEUsGo2lcdNQG2nU35hZZg3Ile0DHb5fc3CV3Og7Km0tPUVkLNhgcdvxwMNS9h6TFipU4t3rtmA19ih+a2+ROx0F54wSmVVYlM1DaZkeNFUpPCCPnhjXiXr3+gI7fPrm5T+50HJQ3H3SDpJzXi9H6vtgRhcAS0Wo+JPUy2urZb32zyl/ih+Y+ucNxUN6slU5zJ6wMZk+8ng4cUCQMSNms96XIuOWT5y/xQ3Of3OE4KG9ejh7anCiAEtvqOmYBayNCEmGeWksMD16On2VVCu6TOxwH5QkctREPDAwS5oKD169spAgzRRlBNZRrE4H5Q/wwBffJHY6D8maHFZFGHgZjgQBku+cIvUKeI/UZOFu/dY8gf4gfpuA2ucNxUB4tlQ5jVOnANnbPEf5t6UmAJWHosc45b53QzB/ihym4S+5wHJQ32VyJgYgT1H0Kbf1qN+QFIa9nI87Vj/d8a1g2f4gfpuAmucNxUN6Y5LlzTbLa8Lo6DSq5rpcjBBil49QyMI5bEZL8JX6YgpvkTsdBeWOSt9kio0IlmkCxCliaFVritnOI60F5QcfP+GEKbpI7HQflTdeBWTFjBp77vGxrq7BCSaCr2yDpJaZ4yyTPX+KHKbhJ7nQclDdfc5MqSgmgpSJQwAIlKoHsk4FNebbxoO34HT9MwV1yp+OgPLoR2NtqOQoorlacOE4oOjN0oZj6HolKt2YC85f4YQpukzsdB+UJHfteTNrbqyKnBmSEoKmuDgRLpiA29Vr8MH+JH6boPrnTcVDeJKysRdSSITVebwda2R90O/SM691ARKq3Elb8IX6YovvkDsdBebOmZ3KzUBIwhwGkux9P+0pgryUFjkT5VsKKP8QPU3Sf3OE4KG96csGawn4qZi8LjtDB4mrMB4+8dyHOcG3oib/ED6P75A7HQXkzTY428xgNYqYENDSB1U6QY525Ea8G5NYhNP4SP4zukzscB+XNxvWeKOAUCBppwREEyly9eYyxaQmFNd66R8Bf4ofRbXKH46C8MQI3AauuAtyDssTSV88RGXpFCanWKvHWlh7+Ej+M7pI7HAflTc8RBFOaCL0gA4llMGwdSjRd5VanEW9lc/lL/DC6Se5wHJQ3AasQMu5l6yMlBFplDJSKDbLNSBy5jhcN+R/xw+gmudNxUN7UVUELpxKh973fbWgFawsWnkNoFByKt+KH/Cl+GN0kdzoOypsIyRTplhXirqlo7BC7lrleEWqdg4Y4HnQdf8QPk5vkTsdBeWOSl2SNIkIseTExVmVV2556aqWPmXZC94FJ/kf8MLlL7nQclDd0BEttjLHo2DOBSAbGNKCP1npr2iu9qKx+2+TJbXKn46C8+WSlLXMuBNJHXW+HDdA9BTVlvR2xZ4zXxp74U/wwuU/udByUR8sWugnjDue21XcwE1ic67cxzzx7Hoa3NpHIl/hhcp/c4Tgob+7LxjKjVYQwbM+TS4eyRwTFRq0ZB6+6/z4cf9RV7pM7HAflzVZp1UkWGHLdh9BICOr8d/qpp7x+GyXdGuuQL/HD5D65w3FQ3liBg3ra2w9zQVxwhADVOAD1GYthratjvw/H7/hhcp/c4TgobwYCEVNc5ROMmcZ+OfJ6OWYDXtUWla5lyK1xWfkSP0xukzscB+VRQ869BqsQcpedsGqgMhTaXrFQaghd6D4cv+OHyV1yh+OgvNm4bhPj7BFiGNsb3/OAMdiqrUamGC2FcGuqQ77ED9FNcofjoLwZlu1cCBUBe+5AmhvUvTwXi2QNzKHGW8Oy8il+iG6SOx0H5c1AoOWSAxdY3UUGyrGDYl1teTSO09pQffB0/BE/RDfJnY6D8sbpCFhFQgYdE9fboaslt5wgppFRe2adD7qOP+KH6Ca503FQ3rQdaax/PbcC8d+mhTIzGKcEQbZD2GXUa6fJ5VP8EN0ldzoOypsvVqu96HU0QEqr70BW0EqrxpqaasrZtN2aCZRP8UN0m9zpOChvzA6JllbzDROJNhMCVUICbaUxhRqQbg12yKf4IbpP7nQclDd0hGGllQ5WZgQKVKGOTsCDci9YYp+3QiT6JX6I7pM7HAfl0QnNWWctq5yKY5VThQqUwAwjjpFKZJyrYb4Oxx91lfvkDsdBeXPraWQToQbW496b2xisrocEQ89adJsdD16OP8oq98kdjoPy5nNuRukaJ/S5rcBaIqxuowHPEIvVNLLeajr0S/yQ3Cd3OA7Km+2HGgSzriajtrB6jrB6DjEBQwrSiC33W06gfokfktvkDsdBeQOHoIY4O0QJezWozNWa9wKTlGqfHFZ9dR+O3/FDcpfc4TgobxYtoDaxmaD2ruvlSHvx4TSorVrIo9ict+YB9Uv8kNwkdzgOypt5wCyEMRPEofsIGnfYaV0IaElHTIPig7Lqj/ghuUnudByUN/vdTGdsxUDyHgjEuDvyxYli41GRadItk1w/xQ/JTXKn46A8WrRQLQaxPR+7flCtULDv6dlhC5gkGG5F1/VT/JDcJHc6Dsqb6DrFNHNiKFQF1m9wn5ftgFGJBLMx3ZqX1U/xQ3KX3Ok4KE/oyKlxUqrQc0qLDtHFSeiQo+T1F1hDCC8qq982OblN7nQclDffcxGThllAx76DVnqFVVEx1FVeUeCoRi+68t8+OblP7nQclCd0RNaIgRsEbWW9HbZqLKHtDJZamCPmeWuww77ED7P75A7HQXkDR+wjlyDQWg5AnPdlciGQNFotpcxy7daTfYkfZvfJHY6D8mYksEdrjAGmma2XIxAUswyhtok0Wqw078Pxu6zK7pM7HAfl0fbDQmknD4NiXC9HU9COGcpqxlOQ0Wa9tVTavsQPs/vkDsdBebU3dyw+FCyXBrR7cxthgLXa0GJBCbeOL9uX+GF2m9zhOChvZsl712ncQUbIQL0J6CwCEmtBpNV36IOe43f8MLtL7nAclDc+YKLUZ8+ArHHvza2gNYS9ciFLt0B87UagfYkfZjfJHY6D8sjoiNiyZLDQGWgEBiVMUFaVlWsjSuNBQ/5H/DC7Se50HJQ3yXXp0vfx5Zi4wHo5EDSHfUWTyuARo+CtCIl9ih9mN8mdjoPyZgtJNUzZEEy2SS6rujJuA2aLMaplnvVB1/FH/DC7Se50HJQ30fU8hghOsNYUSPdFgtYVopXMQ4daf2CS/xE/ZHfJnY6D8ia6PnKaTVZlZTaAMvXFSWrAlLUbl5jsRWX12yZnt8mdjoPyho4ilSVHQA6rsmpt1VhKDH2OmotpL3RrnNw+xQ/ZfXKn46C86cqTSrFOEMZChBoS/H/svU2yJjnKdTsizEBCAoYj9DP/IXzyeDuVdvWc6x1Xi8qqYxGxmxmrAN9boCOt57qNTGy1F/qIjl2TXsQPa/jkAcdBuQJHdxSdjIAPF8wbE3VdMDzXKe6evkpY/S8cf/RV4ZMHHAflDhybjTxzh1ZWB26pgQ9zWGsPI7kp5vGRFfi/cPzRVoVPHnAclDufc6dbQ2SYadKzcr2DVsygTIamqUr6KGH1v3D8jh/W8MkDjoNyZ6m06JjtQSI/2w87M5jbAk+Sas+eS/lo1cL/wvE7fljDJg84DsqdgVy1L+QFuebHJh8OTWWCJVOR/V/SCwP57/hhDZc84Dgolx7LWrcyCLzifDb17JlDn6huYuKEWs0vtFW/44c1TPKA46DcGciLa3n25mbZ5YNnfWaOJZCm9cI4u6X2PRx/xA8lTPKg46BcWrnuI41n3lCS/QN3EaG56ch79FhasM2PLtn8h47f8UMJkzzoOCh3vleVuaZKhkF71uAueyRPhQHJVfdEjpucC3T8jh9KmORBx0G58162djbqE2bJ66Hj38knhaFVRm2poH0UP/wPHb9dcgmXPOg4KHe2HzZNidChshtwnQp7DjGYUjq3mrmmj6Lr/6Hjt00uYZMHHQflTvww+64PY0LxPYvzkAHNm4PXkjOtwqvfmMp/++QSPnnQcVDuPOzQXpw4w1zt2X7Y9txRnrkDUeqqKfdaPqKD3sQPJXzygOOgXIFjrDGYd8GYe/7ecHQDw95hT+rYphbn+pVPTm/ihxI+ecBxUO64HZzm2HMGlH/PyT1naN0yjDaUvOlon00d9CZ+KOGTBxwH5c7n3JFSF09QcvtXOdaeN7JCrYm0r4peP7pM/r9w/I4fSvjkAcdBuRM/3ANGL8/e3PLAoQvBWBH6LhmZW0qjXIDjd/xQwyYPOA7Kne2HrS5kM5htZeCpHfaYQaCUWm6l1nxj5vgdP9RwyQOOg3KnrVrslqzDWEngWef2nCOY0PdfI11JOftHl2z+F47f8UMNkzzgOCh3KkdKnvueNCzPXTlKefYspAal9cQ5dV544VPuH/FDDZM86Dgod551NCMplHcjxY9JXia0mZ8igqkVmsXnhaHjj/ihhkkedByUO07H80HKyWGOznsk3z/MuoMhY9ZpWeSrcC69ih9qmORBx0G5EyFJ4pWfpev07/gyP2AgQp+DO1JTUbpAx2+XXMMlDzoOyp25Y67RrSnkJg5si8BdGjDO0nJPI7Wv3gTSq/ihhk0edByUO3OHpWJLG9Boz5kOE1DEDtSooNbO5F89J6dX8UMNnzzoOCiXPuguaa0RmNfnUaAaqGcEf0zAlnQk++qbVXoTP9TwyQOOg3KnsbLW8uIMiawAz47QNhDgrMt6Ri341diR3sQPLXzygOOg3Lkv6zZaU4XKOf/flUCr7rASzoSCU+SrqSO9iR9a+OQBx0G5UznKXDjyAC3Pm6dnm9XjccAQmyaTWPSr97LpTfzQwicPOA7KnfhhS5Tb5mKkmYBXrqA6BwzL5KuzzH6hcvyOH1rY5AHHQbnzqsOEFz3HOpoOYNcERs9akpltD+tJ2o226nf80MIlDzgOyp1FC3MwZV/wfDUFJrNdOcqePthSztJsjq++5aY38UMLkzzgOChX4GhIibo1GPWJH9a2K0eSugdy98qpk3/2kjy9ih9amORBx0G5M5GPvBuosoDWPxuwK+y/QLbpoJHFMbX+1bGO9Cp+aGGSBx0H5c4WkqRzVmpQV/PdTkmCtspzraPUTJpQ8atHT+lV/NDCJA86DsodOohnSktBis7dWa0MVhbDFG02CtblN2rHb5fcwiUPOg7KnXBu2f/vvHjj0HkP5SgC3nnCwCViezzXecEl/x0/zBg2edBxUO5sXWfaDVROUNsawIn8MTsImtqalFmwfrWlJ72JH2YMnzzoOCh36FiZ2YQhN2PgMeRJWDWYteQuJKWOr5495Rfxw4zhkwccB+VONjex58YVEusCziODc1ZoZQxW3v/P/dl78vwifpgxfPKA46Dc8cnV2cgycCPclcMG6Nw/cE8jGw7sI301deQX8cOM4ZMHHAflzmtybVjMEaaMZ8MCbzgGIyRMJZWKLcmFyvEzfpgxfPKA46DcmTm6W87UYeSkwJMIPGXbv0LfPVZ6Lpd/D8fP+GHGsMkDjoNyKbhedfVdL5xsPh9zDbylCtLRjBqSja/ih/lF/DBjuOQBx0G54wOWyiWvCnnuqZyLFfC5WTFyrL3mZn5h5vgZP8wYJnnAcVAubbAiz7IIyOtuq7Tos7xK90CustDTxPKVSZ7fxA8zhkkedByUOyb56tnmUzqGlF06aG46coWig4oMx5HXBTp+xg8zhUkedByUK3QQZl8lZ1j7F8B9dNBREhh376njyvWrdx35TfwwU5jkQcdBuXXoCce/N4DlefXUxx47LA0Yvab+jB3fHXrKb+KHmcIlDzoOyp3X5Hm6EHXg1Q24zQV74GBgG2VuYKjnG3T8tskpbPKg46BcoaOKGroXsKef4lwcnn2IMJlqm76UmS/Q8dsnp/DJg46DcoeOphkTZSjZ9Hkyy9CaDWiCpMOzJ/qqdvCb+CGFTx5wHJQrcFgvjKVPaNgeOFaH3WsR1GG1GWmpiN/D8UdfFT55wHFQ7mwiqVwSFgZURmC1CVr6HtGX+Kru+t32Q34TP6TwyQOOg3JnJE+pqihCxV6eU0/P0SeqgI5k1pzzZ2t6+E38kMInDzgOyhU48hyVFPeQkf+tWugDnPevFuZSXcpcNr+H43f8kMImDzgOyp2ElRdSTxM670mD3QSs1wyr9WbaZhf9ag8Jv4kfpnDJA46DcmfmsOfhBndI82mr+nNLc4wBwm3g4JGcLswcv+OHKUzygOOg3IGDsvc0Grj2udsqXuBUJxg33X88EO0ro4NfxQ9TmORBx0G5EyEpfRakJzjybCHpxcBLUsiUsNbOQp9tsOJX8cMUJnnQcVAuOR1YtFqG7GXXDvp3ymYPIVndaZQ2Z//qWge/ih+mMMmDjoNyp3Yss6ljQW7uwAN3jyW70eKNyBxoSKIX6PjtkqdwyYOOg3LnwSzV1NgQ0nIGlo7PKU2EOVlFBmn+7EYgv4ofprDJg46Dcmn7oWecT2rdnopRpoPnWqG3PFfzVNtnK6z4VfwwhU8edByUOwveepHk/Nx6Wo/bMQfYcw3NslnXNWWWrz7oljfxwxQ+ecBxUO745CQ2Rm2witDjdrTdWC0EtDyGpu59fTWUlzfxwxQ+ecBxUC4teBuyy0UHZ7E9k6cKWpChJfQhlvd8/tXe3PImfpjDJw84Dsqd1+QrS3n2STfE5/hyL6CbCdDhVhuVZP0rK7C8iR/m8MkDjoNy53sVL6yLd73YAziwqEFrA2HNUXvCPmdp38PxO36YwyYPOA7KnfeAmtIqNT1G4K4cRQf4qo8viFx4F4/82Vvy8iZ+mMMlDzgOyp0VVqKknQmGt6etqr7bqsFgskoqcyLpV3tzy5v4YQ6TPOA4KHdMcslNXBBs4tyVo/b9K3+OBXpH3EWkfLbfrbyKH+YwyYOOg3JnIs+11kkIu348Q4c3aGMUGNMNd1M1qX9lA5ZX8cMcJnnQcVDuxA8d/80XIEl2Y+UrgY6sMJTZiq2Z2w06fscPc5jkQcdBuTOTz1aMaoGiddNhnUHREHqpkhaN2T972FFexQ9zuORBx0G59MWqt10+FvTFY3dWpUKTIiB5saJU0XzBJf8jfpjDJg86DsoVOpq3lTGnzUR9nj0tBeUxgRqRVMyinx0JLK/ihxw+edBxUO4sW7Cal/QHB910mBD49H8/ci6LUuWvQiT1TfyQwycPOA7KpbEDUxpzgtTHJ1+7p9IhE3CYDG+YC3/VWNU38UMOnzzgOCh3vucmL+4zgdW5gKdU8O4ZRtM8qstq/FVfVd/EDzl88oDjoNwayXeRmBk6l7xHclvgTh2klFlwplzKBTh+xw85fPKA46DcmTm4N6MyQakm4LS5aHk+Rwlw+KQ0x2fbD+ub+CGHTR5wHJQrcGBeq1MdT66q7pljTx/quKBN5J6tZK1fbVyvb+KHHC55wHFQ7lQO6SkVWUDlGciRxuZiIRTmPamTDcWvVoPWN/FDDpM84Dgodx7LdpSOPQE1FuAsCVrt49mbW8ZzIpDkQuX4I37IYZIHHQflCh1zMOVZFfLYwzivQaC8i0itrZlscfGF0vFH/JDDJA86Dsqlj7nTMfUKQ2wAe+97Gh8GpSVZrbIrXRjJ/4gfljDJg46DcmcmX9WS5PFclt2dVa8LNM0Eg3drtTYh/bOl6/VV/LCESx50HJQ7r8k7jqkrwazrmTvMwJZUMB9FB3tq44LX8Uf8sIRNHnQclDtbeopao4xAvfXnYUcFxzVgttJ49r6H9QsBqz/ihyV88qDjoNx5T15SRZ4ZShHd7VVDcCsLRtaWV5bJ+tWzJ3kTPyzhkwccB+XOUO6euNUC1XDPHmshWNcJRpNM9l/OiV8tXZc38cMSPnnAcVDu3Jf1Mmj4njr6c80mIYHXXUgSZdFWtZf61bIFeRM/LOGTBxwH5dIHK7Ts3KFPeq4E9gTqlqEhsWS1kepX72XlTfywhE8ecByUO5WDJCMtAR+KwDMRaBaEhJqYuIjPr77mypv4YQmbPOA4KHcGcsWe15jg5M/2w/4seKsOLS1yW315/Wr7obyJH5ZwyQOOg3KnrdoFIzVWGB2fJ0/9yeYugo3F4tVWZfoqYSVv4oc1TPKA46DcgUPmnis2EktaAm40wEqpMPKYS+pA6xe+Vv0RP6xhkgcdB+XObtBeOLfSANvzLbflvjssUrBGnPaAvhubr1auy6v4YQ2TPOg4KHe2H65p6O7QqU5gYYbWbQEl3qN6lVk/u/Mkr+KHNUzyoOOgXKodT2xkIBD9+5rbFHx1A+0tpbKkYxsX6PjtktdwyYOOg3Infth0iQ0D4mLAmQSMdYLs6WPVnhPjV9F1eRU/rGGTBx0H5U7t8ESVkcCmrOdgB4KntMeQIYQjP+dsvjrYIa/ihzV88qDjoNw5vixr6uAF2TrC8wkXzPfwsbGog0hG5a/ih/omfljDJw84Dsqd0lEzyioEifg5YtMHWPYMNHajZbnn/Fnp0Dfxwxo+ecBxUO5kc6ksUlXIeW442sbEyBFy7X0Oz6P0r2ZyfRM/rOGTBxwH5c7K9UnUSdJuplIHpvRk1qsCcsW0xTzWVyESfRM/lPDJA46Dcscn5yljDx1Az7jBmgq0Wg069aySCkr56nuVvokfStjkAcdBufMx97kESMmg1vGc0JwC1laBYb312uvSLt/D8Tt+KOGSBxwH5c5AjuSpyu6juvKzVDqDcxNo7lL6NEv4VYZE38QPJUzygOOgXIqQcBdrGVaV/Lzq4IcLBfKC2Il8zAszxx/xQwmTPOg4KJd2g05z7AizJ3r6qgWWmOExOMZAGy1/lVzXV/FDCZM86Dgod2zAsfbc0RPkJPbUDoQmuodzabKpERX7Krqur+KHEiZ50HFQLo0dTU05wVJ/TPLxjB3OMOusOJtQ8wtjxx/xQwmXPOg4KHc6q2FJeRWwMnZnlbGBtzzANTdVl2nzwherP+KHEjZ50HFQ7mxdF/T9T4UxdwFhSgKtpgVda6qyBk36avuhvoofSvjkQcdBueN25JZLGg1Wzh2YtYP35VCa86ja0lpfzR32Jn6o4ZMHHAflzuLcpqssH3sUnxuO0TYcuQhIs5Yz057Jv/qga2/ihxo+ecBxUK7AsRp7TrPsWWOPHkw5g41dPsbaE0ezxDNfgON3W6XhkwccB+VO5egj14QOqfTn+HKb4FUQapNVjGV5/uo1ub2JH2r45AHHQbkTXBdNZfdWQMt35ahtQVvGoLx/Xclq/yxEYm/ihxo2ecBxUC7BgS1JcRgTd+XAZmBWEFRcUZ7Ksb56D2hv4ocaLnnAcVDuBNebztU6gfCzwqribqssjz2Qq9Q2Slrlq7259iZ+qGGSBxwH5dJl8ono1SBnqcCTG7QuDEO8oQ/D0b4yOuxV/FDDJA86DsqdgFUW1JorVH5WrvNzBE0TwfCR97TeEuJX9wjsVfxQwyQPOg7KnYDVdFrEBXA8z2XVOmjrA9xNxhgJ143vVX/EDzVM8qDjoNz5mqujMZYBxt137XCFppuTYn2JFZvZv1pDYq/ihxYuedBxUC7tIem+0lhAIzPweN4E4qajpzFxjx3Z+YIR+Ef80MImDzoOyqXdoN2pJ4FdRHbteHwO3z/3fL56JcqY7atwrr2KH1r45EHHQbkzlXvrRNOh9DZ27VgZtBR8XtCaSsqs+ZtvVhnxTfzQwicPOA7KnXcdxJycB9RGFdg6QWtZIRdU2qhQb/l7OP7oq8InDzgOyqXguhhuMGBxmsBpIKghgbbcMpGnkr4Jrv8Hjj/aqvDJA46DcufN02TjthJknOVZDbpAvReonVqr2jyPbxJW/4Hjd/zQwicPOA7KHZ+8Evb9VxA477Gck1Qwpwyl+uKhE2f7Zvvhf+D4HT+0sMkDjoNyp3I4W6VnFp/PDxoFnKmDi+dV29Ki3yyV/g8cv+OHFi55wHFQ7nyt4qzDcIHUvGeOTQq46YSSJ5c9mtdZv3HJ/wPH7/ihhUkecByUO9lcmkh9NEDNBiyo0BZXqMRlJCKt/o0N+B84fscPGcMkDzoOyhU6tIxSZReMbs9+t+QVlMoErUyChZd9tHL9v3T8jB8yhkkedByUO1NHIc/TBfzf6NFqAmu8f7t4Uu+Ka11wOn7HDxnDJA86DsoVOpxqHnu8gCJr02GawEdlWDX5riRzQ3PB6vgdP2QMlzzoOCh3hnIbKM/eqqbIu3akXTa8OnglJ5myjL55E/hfOn7a5IxhkwcdB+UKHdV6rWQGFdu/5+Rr91gZAdtcUmrJlL55Tv5fOn765IzhkwcdB+XON6uxcFHtkEZXYO7pudgxoWBLLnmQ2jePAjPSi/ghY/jkAcdBubTDKtcyyrOcZ+yxI/UMlndjNQSnNSrcPhs76EX8kDF88oDjoNyZOqRNFV8wU36SJKxga3UonHIuo00bX/VV9CJ+yBg+ecBxUO68Jk/Wex67Xkx6Ela+f5WMYTRMzyerOv0rs4NexA8ZwycPOA7KFTgKk4ln20PG3DNHQgWfZLDqWCnNoaV8lbCiF/FDprDJA46DcscmbxWf9glqe84RqC7whPz0Vt5pDXH85kjgf+D4GT9kCpc84Dgod5481VbW3LN4qfa45EVBU8swTSZ1o8xy4WvVz/ghU5jkAcdBufO1imzP3nvmyBUb8K4ToNITjCJjWV2bFvoejj/ihxQmedBxUO4MHSkjakXoXTYdjXzP5rMApUaiOI30wkT+R/yQwiQPOg7Kne9Vo1Z9dh6WZ+chD1ygvRFYV0LTPO0zk5xexQ8pTPKg46DcqR0VxZ+1oBk3E0wLwVEYChdJMjGneoOO3y45hUsedByUO0N5X7WyN+hIuOlwA52FYEjDnFfFPtYFOn7b5BQ2edBxUO5E120oV3OYc6XnJkGFVnuGlKgMtFw5ffUokF7FDyl88qDjoNyJH8rzgqMyJJ9zT+WWobWmMKxizWl06V89e0pv4ocUPnnAcVDulA4RRJoJaOqGY/CCNlAgD8HcHp9cvvpkld7ED1P45AHHQblTOcwWzt5h7REDmMvuq8QTqOvqtidiyl9NHelN/DCFTx5wHJQ7b55qo4FLoMhzJfC5hua6GywvtBavSgsvwPE7fpjCJw84Dsqdr7nDhmOdoNQZmHIB65PBRllzlT0Q96+ey6Y38cMUNnnAcVAubVrIGXt6HgBSAq4rP+8BCVRzztR4s/PV3tz0Jn6YwiUPOA7KnXMEu5uqdXZobS3gpG2PG8N35WiVUTT7+upWR3oTP0xhkgccB+XS9kNNNdc9ho9KwMVszxyugCR91jUn4zcnAv8Dxx/xwxQmedBxUO6sXF/S6qoMjZ/Xsq0TmJcKy3l0Tyvl8dWbp/QqfpjCJA86Dsqd71UdiXQ5DHpO2ay5eypLDVbdw3iiNPiz6Hp6FT9MYZIHHQflTsCK5uKSEnSl50lg0d1jlQ6lJG4j97r/+AIdv13yFC550HFQLp1Bq88VcoM9X6TnmE2H3U8Z9D6JUMrK6cIXqz/ihzls8qDjoNzprJDpn9khKOkJ5zpo+XeaHL3XkpzsxlT+2yfP4ZMHHQfl0oI3wZyYQDsVYHk+6Pa0QE1ynaNQb1897Mhv4oc5fPKA46BcgcOw5eFZgDrv7qq1Ct6edSROA92ydPzK7chv4oc5fPKA46DcCZFgU57VodoUYCcE5YEw0yp5ii3vX63pyW/ihzl88oDjoNzxyVNJInWXCm7/4ocFfKYMa01vQzjtAf17OH7HD3P45AHHQbkUIskkRgloNQdG7KDLCGpuTo3nWF2+h+N3/DCHTR5wHJRLC968DF4dZu67rUKpoDNNkFI47eGjIX/1HjC/iR/mcMkDjoNyZyDvJSfHAbPOAqw9Pd9ybVeOrtNLaqN/dY4gv4kf5jDJA46DcueA5tRpuVTIT8qK95CxB3I26KNx2oMH13phIP8jfpjDJA86Dsqd0rF6nc0X2LNQmjWX5zNuBq9oVFMXtwul44/4IYdJHnQclCt0tJb23GEJFlsGLonAqgxAc0x7XNe8voqQ5FfxQw6TPOg4KHesDqOZc8sg0581JGSbjpl3e9Uy4hpr1Bt0/HbJOVzyoOOg3Nmcu1y05wU4XHbt6AItCcMopt5zs5RudFa/bXIOmzzoOCh3aseStGpmKF2fqbws0NILjNTTHjlwdvtq+2F+FT/k8MmDjoNyZ9kC55ZG2rVjLn/CueP5ZrWewzaCyLuAyFebSPhN/JDDJw84DsqlK4GlMleE2j0Ba8JdOsaAJbV3ba3h/Cq5zm/ihxw+ecBxUO4cX+7ixVOCtkiBV6rP3twOhSxhWrQLy4XK8UdbFT55wHFQLp3QdMJVBVYqz5qelqGR2O6yUPZUnrSvr4YOfhM/5PDJA46Dcscn16mkk6GNfyc0+Zk5CkFtpbVZZsF2oa36HT/ksMkDjoNyp3KMutqew6GrV+BcCVpXBCMczbp3s6/uy/Kb+GEJlzzgOCh3nA5b0+hZXEXPgreKDFpbg9xzX1M498+yufwmfljCJA84DsqdVx1DPT3XlhuqAI+2B/LFCmMlklmUM331WJZfxQ9LmORBx0G5s4WElrNaA/L0nAjcLZWOlJ/90iqjFFH+KpzLr+KHJUzyoOOg3PqYyzrzEzqs/pwmH9B8KThbZtM+rX71IpBfxQ9LmORBx0G5dEAzKycl0LzbK7a+wJAqZMniQ1K28tVuUH4VPyzhkgcdB+UKHdQbpuEGTccALp7AxzJw9M40Msv6ajcov4oflrDJg46Dcqd2dJdRdYK0sady6Xsqt9mgs7OXjKrpq63r/Cp+WMInDzoOyqUFb6699gmetAAjdTCzAb3ikMkdlb7afljexA9L+OQBx0G543b4QLPSNw0Ln3cdClpUQLr3tGrtal990C1v4oclfPKA46DceTBLKXPjDMlcd19Vx57JpwPWnkZP1Uf+KmFV3sQPa/jkAcdBudNWObeaUoU1bFeOjBnU2B5WVlmTx+hfDR3lTfywhk8ecByUOwkrW1Zzf3aBlg1H5QXNS4I9iUiW/Xdz9a++5pY38cMaNnnAcVDufK6a6E8AF2yQA3OtoKN12BMIYxN1bxcqx+/4YQ2XPOA4KJe2H6py9wlrbkK4pQKtjgWWZLowj9S+WkNS3sQPa5jkAcdBuQLHWiOzDYf6FA2ebc8cdQwoY6rZc8lmXPiU+0f8sIZJHnQclEulw1rjroD1GToGMZiQgVhHbMmqfbYbtLyKH9YwyYOOg3KJjolc9khem+7aoZbB1i4lk5W9F5KybtDxO35YwyQPOg7KnfeyiI40fQ8btmdyKxO871KScl2kPkf3Cx+s/ogf1nDJg46DcscITMZjLX8edqQ9lNsE2wMH1F6eHaFKV75Y/RE/rGGTBx0H5Qod0nsdljM4Pp+sUtlVZJQKI3cutlKRdsEm/yN+KOGTBx0H5c7cMRfWhB3GygtYZgGVskfzRT4IR7Xx1Qfd+iZ+KOGTBxwH5dJ7cppJp0Dy/hzsmAbPqlBQo1ZWrbuWfHVCs76JH0r45AHHQbnznDxRSpg6TJ1991WCYPnZZiVzqFopfX21c72+iR9K+OQBx0G58yIQl87cFvTZFXiUBl5rAcl5zIqDCn8VXK9v4ocSPnnAcVBueR1Z057IWZs92dy2K8cwcOeh1ZdL/eq5bH0TP5SwyQOOg3Lp+HIbak5gvSXgVTM0pALkMibxqD6+2kNS38QPJVzygOOg3IEjYWslG0wpFZjyhNZ7hjy9iaupfHYFrb6JH0qY5AHHQbnTVtXUhOqz0K2VPXOMDFbSgP13V2uVhdK/Wg1aX8UPJUzyoOOg3LEBpbGZJnBcz8p136XDE0HbaLTcBmO6Qcfv+KGESR50HJQrdIw5ZYmn5zUHPvvd9vzRFkNjGlUJG7cbdPyOH2qY5EHHQbmzGzTXVnPmZ90hAesqoEkF5kZDTOfYPy/Q8dsl13DJg46DciecyxU77ym80+N1kJfdY6UOu6uS4Srmn116qq/ihxo2edBxUK7QgZl5ZTIYeW46bDwjh1dw5Ub1X3L9Qobkj/ihhk8edByUO/dldy+1K4bA0mTAaTiY6oSk2qn13qR/9UFX3sQPNXzygOOg3PlklaitMifMtOouHTOBFUcoZdcMHc2bf+WTy5v4oYZPHnAclDt9VZ1WiOYzkzPw8gYtocEca6nV5T1/NZPLm/ihhk8ecByUS2+eRk0r7XmD564cBXdbhYVBrHLG1RjxqxOa8iZ+qOGTBxwH5c6rjumu0zNgl7RnjorQsBCUnhsh4+jzq+C6vIkfatjkAcdBubMadFlv3B1qe+KH5TECeSH0VFlI96iuX+0hkTfxQw2XPOA4KHcSVotnFxZoz8pcXtzBW14gWkYrvUpJF2aO3/FDC5M84DgodypHbWu5DEj8REhWYtDVG3jxmWfFvMZXRoe8ih9amORBx0G5M3SgS11LYc/eExj7Aq+9gOValbGapa9McnkVP7QwyYOOg3LplE3nMW3j0J2BTQe050WgIs9NiBpnv0DH7/ihhUkedByUO19zV/HxPCG3WfbY0XbZaC4GRKktqWUh3+isfrvkFi550HFQ7mxdr6sPSwhj0u6siuzO6ln3Jr6m1FHq5K+2rsur+KGFTR50HJQ7L2ZbTppFoRvu2oFYwBs3YHqCV91LmTfmjt8+uYVPHnQclDshklbYRtr/RoUE9pDx0JEZHEtu2nsv+tXmXH0TP7TwyQOOg3JnwRummf9tP9zj926sqoKLJEi9jL5aw2pfhUj0TfzQwicPOA7KHbdDxiwlIyyvBvxkEN3mswJx91TdW8v21dShb+KHFj55wHFQ7rzqSEO55wZSHjiGNNDiDk98w+oyLP7V0KEv4ocFwycPOA7KnYkchaUPAqHie+ZgBnvswOScxZNbs69Wg+qL+GHBsMkDjoNyZ2/uLLyaGhSSCsy+26o2CZDcRm9J6mfHOvRF/LBguOQBx0G5s2ghoSfCPYanLs+Wt6etms9T8umq4lbTVy65vogfFgyTPOA4KHc2WAmn1FOBlR57o4pCGzwh7x+ldknjs8ey+iZ+WDBM8qDjoFyhw7NTajPBqs/QUWWBzu77B8+xyizls63S+iZ+WDBM8qDjoNx510E8FfturNqzVjo1A+3LYFLqlduiiV9tP9Q38cOCYZIHHQfljtWx//bPKs8GK3/OO+UOumyC9FE6jjWG3aDjp0teMFzyoOOg3KGDl/VNCDj52rXD6qajJJCstNLS7nTBJf8dPywYNnnQcVDuhHM71vbUjmns/0KH0LgmoOQTizQ0/Oo5ub6JHxYMnzzoOChX6OiIs5DtqXylPXfUqaBs/gzpOtiwep0f0WEv4oeFwicPOA7KHThyakx5QVmIz7sOgaaj7dKRtY5Uq5ev3A57ET8sFD55wHFQ7rgdIxfkZ3OV9z2TEw+wWR1UMWHp/XlX8T0cv9sqCp884Dgod97LzjrJtABLJ+Bhu61axEDdH9MDndZXI7m9iR9S+OQBx0G5FD9kF68LfLa+Z47cwJwMxLTRxCHCX/nk9iZ+SGGTBxwH5c6Tp9IWr8Hg/sQPve62it1hrpbUXHj6V6867E38kMIlDzgOyp2Zo6U1WlmwMD33ZSmBtYzQ8+6psrVJ9JUPaG/ihxQmecBxUO5ssBouOSvB7q0c2JqCL3aw4dgFBzJ9dcjGXsUPKUzyoOOg3Nl+WCShMoKlZ8/CfIyO/Fyb7VIWmuZxY+j4I35IYZIHHQfl0kECJuqNAc0IeE0E18pQbE3OJtnlq4ME9ip+SGGSBx0H5c5jchcZZUxIrSg8+6xAR3aQQXkLXMa4QcdvlzyFSx50HJQ7n3NX05JqB8m9bzpcdo+1FET6M3gkzfPG3PHbJk9hkwcdB+XO91yz1H0hyFxlT+VJoLWxYLEmd69FP9srba/ihyl88qDjoNxZtoBEuZLD/kUFRh7PVN5hpkSsxqLyUTj3+U71/x8/TOGTBxwH5c6yBeskTRDW2D8YcQ/lVf9d7ai97d8O/iib+79w/NFXhU8ecByUO3tzx6rcCsIkzcCrP3dtqEDtpa4ym1i+AMcfbVX45AHHQbnzmtwsJ20LDKUBT1zQnq09g6gQMzl+9SLwf+H4HT9M4ZMHHAfljk/e+i4PnaE/sVxOWcEp/QsikpW1Kn51QvN/4fgdP0xhkwccB+VOcF2mUkKGMZ7jy4seI5AakBmNUdBKu9BW/Y4fpnDJA46Dcim4Xp8aMSA3eW51lAruaDAnzuyqtvJHPuD/wvE7fpjCJA84Dsqd/W6Y9rBRBKjm3UyN6dBSz89vUx0DpXxlkv8vHH/ED3OY5EHHQbnzLVee+5nkgL6e3aBeQPtEaOY5oaGP/FFy/T90/I4f5jDJg46Dcid+aMWNJkGXxyT31kGfc2iifXluZY310aOn/9DxO36YwyQPOg7KnfihSh8yDHoaz2PykcDcEiTcf8AbG84XTPI/4oc5XPKg46Dc+WKVba2qBEl2U8W9IXjTBJOT1oEq8lXA6j90/LbJc9jkQcdBufPJKg2tVtrzfrw9p54EWkkCo7e8e645+cpU/tsnz+GTBx0H5c43K7a2pvBupeTZDVrT/20imcxVMC/Vz6xAehM/zOGTBxwH5dJaaVFMjJCROrDUBY1L3azUpXng6l/dl/1fOP7oq8InDzgOyqUFb3sOr8+6dS7luRK4+yqRDqOSVkqapH90QvN/4fijrQqfPOA4KHfih7J0YG6QdiMFPKqAp1lBarOFtKZ+ls2lN/HDHD55wHFQrsCRqmqZbcGSlIGLVWitO8w2eEndlSR99Fz2f+H4HT/ksMkDjoNy57WsjFZS7+AjIfDzzWrP6GW3VatkmtOrfPUxl97EDzlc8oDjoNy5ZDNsTsMCtfAeyJkTKFYCoWxzUSH57FUHvYkfcpjkAcdBuROwYs3aBkFb/nzK3dNH4zkBebilhFPKVyY5vYofcpjkQcdBuWMDZt1t1MzQV98TeWMCFc5QpKh1K5n9Bh2/44ccJnnQcVDuBKzWTFpTAZf2nJctE5STA82SlKiNmT46ZfMfOn7HDzlM8qDjoNwZOxBzocf4a5SA81xgLAJptYlsySdfGDv+iB9yuORBx0G58zlXKM06Gyx8Lj3ZTGCbCsirFyWj6V+dJPgPHb9tcg6bPOg4KJcednhOMhrM/pgdTAP8SehScdHxnJidX8UP6VX8kMMnDzoOyp25Q7JqdgOeLHsqJwHzVWC0f8ErKvbZo8D0Jn7I4ZMHHAflzq2nojZz3TS4bziWDNDGA57tPU25pq4X4PjdV5XwyQOOg3InuG6W6lgCjcazpqd1sIwOzZCm5DYk0fdw/G6rSvjkAcdBuWN27IGDtAygpbty1F6gLUuAdeJquVYeX32wSm/ihyV88oDjoNyBY/qqvRL4GgvYlu6Oao/lhNr6KqhUv0pYpTfxwxI2ecBxUC7tsMq7NuQFNPDZm5sQGqNAKS6z12WTv3rylN7ED0u45AHHQbnzLXfUMWsimI4TdpNVwDkP4D1u9FY7eZHv4fgdPyxhkgccB+XOY1lP4mtO8Jkz8HOB2Z89iNNqQeKay2evOtKr+GEJkzzoOCi3SseqPhiGPxESHQY2xAFLLkMQuYyPji//h47f8cMSJnnQcVDunLKh2czUoJbxHCQYCbT5fFYguixbK88LI/kf8cMSJnnQcVDu1I7swro6DNztFWMx0Lx/pIluvsgJb9SO3y55CZc86Dgod+KHG4CydEBvHfdQbvKcJKDn+HKxObCmdsHr+CN+WMMmDzoOyp1TT96HZp6wRrNn7iAwT09ClyqOSe5rXaDjt09ewycPOg7KrQVvqZMqlDH5uS9r0JYg7D9MpVEj6l/VjvwmfljDJw84DsqdV09dxX04aJJdOnKu0EwLDKkofYusXy14y2/ihzV88oDjoNzZfliUeLW8W6rn0dPgDD4yguQ8KuGqrX6Vzc1v4oc1fPKA46DcCa6LWinLoOa5K0dJ/sQPBaai7tKRqckFOH7HD2v45AHHQbmTsEpLyyoM03AAm6RdOaRAVWolM6U6vtq4nt/ED2vY5AHHQbkCR98Th2PZA7lO3HBwA61DIKXacxnEVi5Ujt/xwxouecBxUO44HbrKHso7yEQB9q7QChXgVRdRJf/u+HJ+Ez+sYZIHHAfljkleOlpuCfKTWedqCZrWDIOsJ6QqnC98rfojfljDJA86Dsqd0sFSeBeJXTBK/78IiZlO8Er7Dyhp4a9ey+ZX8UMJkzzoOChX6KDm5rIIMmkD1lrAaWXQUbis9kQ4vtp+mF/FDyVM8qDjoFwK5/Y1lRoUeU4EyiTQ5QhuNryNtPSzhx35VfxQwiUPOg7KHTr6KrNkBFt1AqfdY1katmFpeyTHlK+45H/EDyVs8qDjoNy5g1alT8cCVLkCExX4984jlbbyEje0G53Vb59cwicPOg7KnW9Wqzbb4zfsn0+IZA5QywyYS2FZef/nq6mc38QPJXzygOOg3BnKPVGixTC5IHCpHbysCX2WWmV0VvzqYAe/iR9K+OQBx0G5tOCteGmSoAqv54uVQBvFQV3t3wVBSl9tIuE38UMJnzzgOCh3guuWVNoSyGNP47wQoWEpkKwZ11nZ1lfvZflN/FDCJw84DsqdK4EzeZIxd6l49uZ2b9CKCxipcMnPP18lrPhN/FDCJg84Dsqd4Lp3WYUQdpHIu3IM3DMHD5ApWkdOxPJVNpffxA81XPKA46Bcuky+/wJ6c5h5PYsWKoFZruBLZ0WRpnV+D8fv+KGGSR5wHJQ7wfWWk+huq3JOT8AqTWgbEZDhI0urzelC5fgjfqhhkgcdB+XOFhIZuVhVqHntvgozQyPcv5Xqq42aeH5lkvOr+KGGSR50HJQ7JrmWKWtP4667u2LPDdxtQGau2Aq2pl/t6OFX8UMNkzzoOCiX9kojd5sCOLgB99ZB6y4l1oYXZPKOFz5Y/RE/1HDJg46DcqezqixrpQE6npMEQ9PurGjBKNi7MTcfFyIkf8QPNWzyoOOg3PlkhZplYAWf/y5oagOTwbuUEGVvNQ/+ar8bv4ofavjkQcdBuRTO7brncoLOOQFXMmhC+1+wL+27kkj/bE1PeRM/1PDJA46DcguO54tugfkvROJtw5FdIcnqCVO2mb9KWJU38UMNnzzgOCh3ElZaV/FSQWfnJ2FVQMkbpGXFFkuizx49lTfxQwufPOA4KHcSVkIynRzWkAU8l4AnYxDR1HutZdCFtup3/NDCJw84DsqdiXxRxyc/srGwPXM0BK97Ni9ZFkpTFf/qvmx5Ez+0sMkDjoNyx+qQPnzWDK6jbDjy/tXsdVeOyblRxklfJazKm/ihhUsecByUO22V5ZZLHlApbzj4Gci1ZOi+iJO3Zf0CHL/jhxYmecBxUK7AUTJ3IV9gqW44Ck9wlN1WmU2enZKXC3D8ET+0MMmDjoNyZ/thXVJwMDjxHjras4UEaQE2brOk2fefX6Djd/zQwiQPOg7KnVM2GwKj3VhNItm1Awn03+ZcrtgZ0x7XL4zkf8QPLUzyoOOg3KkdZWmVTkD12Q1Kq4O28hzuWNOLoPNna0jKq/ihhUsedByUOy75MO86HAh1d1aUFFxxwvCKpY7iWW90Vr9tcgubPOg4KHf2uzXsQ1t7di1k4DrqnjvMwCR37M4621cPO8qb+GHF8MmDjoNy62GHrrEm6HPThq3s2pFp145WeJNDhvWrczb1RfywYvjkAcdBuZSwGrKkEaykDDxdoWXqu36soth11fLVe/L6In5YMXzygOOg3Jk6+sjWVIHmk801XrvDKhNKRpWa3Th/tVW6vogfVgyfPOA4KHcOEuRKSCOBzOXAa054ZnTIxCXlLMnsQuX4GT+sGD55wHFQ7ngdA4vgrhy5pwHMk8AyE6TkTmZSUb56LltfxA8rhk0ecByUO9sPudeloqCpF+A9fkPz4TAwd0VaU8qFgfxn/LBiuOQBx0G5Ez9cc42+S8UcuuHw5zK59AlMDQt5zv7Z3tz6In64C1fAEXD8f5U78UMZXYc5eMv0HF/eNaQ33HAwrp5LGvOrE4H1TfywYpjkQcdBuXOsYxRrlAjqeJLrVTuYtgWCS1ItbGwXSsfv+GHFMMmDjoNyJ2CVLa82M4zuFXiOAVrqrh3YKq4xpla/QMfP+GGlMMmDjoNy69DTnFw7rDL2sOFm4N4bYNbVW0/N5oUPVr/jh5XCJQ86DsodOirjnrxpzx3/vI6C0BwzKHPKuGfi3L5a0lPfxA8rhU0edByUK3Q4D8PGA1x0PNdsCvhABjKrlBEH6lePAuur+CGFTx50HJQ7m0jyoIqlg0xfzyaSBI6I4HPM1YR5tq+ePcmb+CGFTx5wHJRLjdWw/rwJ3MO37VHcOvgTX6dU+i4hhmhfLXiTN/FDCp884Dgod249Ze7TmCCTEnAigmZlQFFqkic5f+aTy5v4IYVPHnAclDuVYyYqszpYdQYeskdy6w1US91zAWqzC3D8jh9S+OQBx0G5k7BSXYzLgMYS4J4FnHDAGjWVPFNh+2oilzfxQwqbPOA4KHdedbRkvWMHpvEsla5P0fAEwtZyLT3pZ1aHvIkfUrjkAcdBudNWeU9DdAHu6QO4iD6XbAbw/jMbaXnNFyrH7/hhCpM84Dgod16SI7fMZrCkPfvdytwzx2iw+qjDBzX/bKm0vIofpjDJg46DcmcLySrVqfhzO7Psibws8OYEOGeZSwaOeoOO3/HDFCZ50HFQ7hzQnLWIrD115CdCYlqgaeuwcuvsKzGmcYGO3/HDFCZ50HFQ7owdKK6D+3OVPG9EWgIzz/82WDVRd5xfbT+UV/HDFC550HFQ7jx7ajx6mgWyrfy8Jt9DuWaBhZa4cXFpF75Y/RE/TGGTBx0H5c4ikjF5IjPYFITnTDm0xQjlWX04jTHjhQzJH/HDFD550HFQ7nRWiSq1MQCF99yxZ3Gwlhp009Gljlb8K59c38QPU/jkAcdBubRsgVtWWrCe0CGn0UFllX+POzx3atW/ek+ub+KHKXzygOOg3PHJ86omPIDyIGBlAqu9AaWUV3dr1r96Tq5v4ocpfPKA46DcMTu40Ork4I/PwQtxw1EnWNaUx1JG+2o1qL6JH+bwyQOOg3KpclifSw3Q5/OqY2VoXDIkrbnVbJz4KydQ38QPc9jkAcdBuVM5MJmXxwjEtitHsgxayrO0Rwubacby1VtyfRM/zOGSBxwH5Y5LTvZkrCbsHmrPHM8KRF0zgXEfM9U2+2fZXH0TP8xhkgccB+XOe8A0u1BfMLLuyiGpPScCn0to03BP6iW1C1+r/ogf5jDJg46DcueSzZ4sShoDPFEB7mX/alWGPipmmmZ5fnWPQF/FD3OY5EHHQblDh2dL1SfMpgLclDYnezhHsZkaM43ZL9DxO36YwyQPOg7KnQ1WND3PansIb0/8MDM41wpVhzTlvBuuG3T8dslzuORBx0G5M3dM77OKQ8vDgH0KtIYNslvR1FeX/tXmXH0VP8xhkwcdB+XSlp6Ci6RAnTL33NEN9qjhwNRlDnda9NWLWX0VP8zhkwcdB+UKHdQJ6+oZZPbHJ28J2h7QoaCnXjJL+uw9ub2JH3L45AHHQbl0fHnllFKHVG2XjoRP/HC3WAuzpmSFavpq7LA38UMOnzzgOCh3Hj3VYjQrQ865PVOHg45V9g9kwuKl01fPOuxN/JDDJw84DsqdBW/WxNaeN6SNPWqo5Gc4r9Db/nuZmZXLV+9l7U38kMMnDzgOyp22Kj13ALECNibgPDoYjgQpI6a2ywa2r1Yt2Jv4IYdNHnAclDuVA/tqMgqg29iVIy3QlTJUzMW1a8JyAY7f8UMOlzzgOCh3Hst2c8TVYGXZlaN03XAoge6f2spI87P4ob2JH3KY5AHHQbkCh9Bic6rg2cdjbzi0NZ5bzKOZ+P69fxWwslfxQw6TPOg4KHciJJNTmt4hZ9cnnFvAiy6oIoPrpJLShYn8j/ghh0kedByUOyN5TmVhfrYf1k2H8QR71ufmVcX2rK5DL0wdf8QPOUzyoOOgXFq6XlqxIqAz257Jn+h6c4dVUvMhiZt/tWnBXsUPS7jkQcdBufNgNola2k1Vq8bAiHseJ9qlhEWy7BFkXpk7ftvkJWzyoOOg3JnKzVvNjQG1LuC2FtjABY7MNaF70nWBjt8+eQmfPOg4KHeOL8/elAqDoaU9lWMDS/tXz7tZNpu4R49v6NjT/ov4YQmfPOA4KHfg2BSUIRk2B/6c0FRQnQjUJa3+jOXy0Q6r/4Xjj74qfPKA46BcSlhNpfEcd2q4p476JKxKJkDG4YXKmONC5fijrQqfPOA4KHcOoSVMnqtA6kOeb7oDTIdCcik9j449X4Djd/ywhE8ecByUO0+elq+hkoCMdLdVucKeQRSwPX/Q10bmoydP/wvH7/hhCZs84Dgodxa8CZIzCwzDfzb5gOaUoaTkq2Ir46tNC/8Lx+/4YQmXPOA4KHcyJLlo5pUAtcw9c1QEz1xAvFFxn0T5I5f8f+H4HT8sYZIHHAflzq0OzH1U2ZOGb0K4oYHvoWMPHqTYauLdWX0Pxx/xwxomedBxUK7QkVZRYySoiZ4jaKmCGgos291WziN1+Wjl+n/o+B0/rGGSBx0H5Y5Jrpy7jflM4/vHY3I0XAaUd7/l1PL+3wU6fscPa5jkQcdBubTBimqbzy2bVZ8ngbKgie7p3JMPqbUV/ih++B86frvkNVzyoOOg3KGjaFNpHbTRrh2tKuxK0mGuqa3JyogfbT/8Dx2/bfIaNnnQcVDuOIFr7Q7Kn0fk5XkUOPOeO2bZsHAdbN3z+OiazX/o+O2T1/DJg46Dcmcqn7OoEMETEgdGGeClJeAyEyn17vKVT05v4oc1fPKA46BcgQPzqCWbQ2vP0nXDXTrQn8mcm5ScS5OvGit6Ez+s4ZMHHAflzoNZ4oV1Tx0DVwXm/szkI4MhL1prKZevvljRm/hhDZ884Dgod6zAxa10SdCbIPAs9n+VQ7RSUxqLy1dWIL2JH9bwyQOOg3LnuWwdE5MZjF7bhoM7WN4N1hREGm15kq9CJPQmfihhkwccB+XOZXJcQ40FcqsMLFxArQu0IonnlDrsq2wuvYkfSrjkAcdBubRooc2Vc4Yy9lTOfTC4m4A1M+pCzxWo7+H4HT+UMMkDjoNyZ+bIo7oug8K8Z466Oyqva8/nSyjPXUOsXPha9Uf8UMIkDzoOyh06OFldOkCzZOA1Dcywwyx56MjJun1lA9Kr+KGESR50HJQ78cM6aknEUNPzlpzr7qmSZuip8LDeRl03asfv+KGESR50HJQ7mxaoY0l901GfNSQovMfxuaCYleTaOftHS9f/Q8dvl1zCJQ86Dsqd2iE6e8MExrqAnQXadAaddQ4bPjrfqB2/bXIJmzzoOCh3VliRpNTaLhsiZc8d1aHJRMiDl9pYef9zgY7fPrmETx50HJQ7e6XboLT6AuEnfljteTy7OUlVMU/sWT77oJvexA8lfPKA46DcuS87ZOkuE9Dqs8NqPicJvBPM4ZWmPl91vyod6U38UMMnDzgOyh04rJaOgwDR9tSxXEBTZZDaVx695PrVzvX/heN3W6XhkwccB+WOT+79MTUUBtf8fM591vRk2ZWjTJ2s2MZXuxbSm/ihhk8ecByUO19zu0juvkdwzuNZDZrBlQfoKM/G0NRqugDH7/ihhk0ecByUS9ncbm2WB471LCOxBj4tw2SWPndNofFV/DC9iR9quOQBx0G5UzlaaiMVhem1AwvZLhpjwGhc3ak2a1/5gOlN/FDDJA84DsqdT7mSHJvvetHX85K8JtD17zw52XCepPjVk6f0Kn6oYZIHHQflzmvZWqlySdDXaJsOXZuTuQf0Sko4B5Xx1Qar9Cp+qGGSBx0H5VJj1aqbJpDqT4REEcz3ELKaj5p1NhO+QMfv+KGGSR50HJQ7dCSeLdMCy33s2jEMrM4FMqyMPXSsUm7Q8dsl13DJg46Dcudex5NWb8V2P/WsWuCcwIgS1Dk9sYpI/eo1eXoVP7SwyYOOg3LnYIclWys16KbPafJRwAcibDbKlNF5pAufrP6IH1r45EHHQbnTWU3uY1UCSth37RACV0/wvAZscxrSZ3TkN/FDC5884DgodxbnKgk2ZxCaDlyTglorkGdzR6pNe/oejj/6qvDJA46Dcqev6ovHSGX3Vbul4vm4HZMq7ILSRq5dGfF7OP5oq8InDzgOyp2R3FuVQWtz0TOwNoLdSuEzfohJG8P7V6868pv4oYVPHnAclEv3CESzzwHpOYbGozvoSvtf8Cp9jlI3Hl9tXM9v4ocWNnnAcVDu2OROnkZDqPPJ5lphUNrlQ1dZUnxxTl99zM1v4ocWLnnAcVDu3OoYOqegwZrUduWYDdQzQZZcEwsLta+yuflN/NDCJA84Dsqd/W5Fekq7XojLhoN2R2XZKsjULJ1N2/rqVUd+FT+0MMmDjoNy50QgWh+SENpYvifyrtByQRDj3VNxduw36PgZPxQMkzzoOCh33pKjJMLWYFBm4CkJnvUjIE8sVnh6Lzfo+Bk/FAyTPOg4KHfoEEZFEhh9ynNetoNZM5gmMy8iLJ9tWshv4oeC4ZIHHQflzvbDVFKZc0BJjxFIqz3HlwdUSqv2pU7jBh0/bXLBsMmDjoNyx+worT+GB9B6DnaMKuBeJyQhNpOR/LM7aPlN/FAwfPKg46Dc2mFVR0UBm6jPVE7QahMos1ovsljWVyESfhE/FAyfPOA4KHcaqyy52xpgbH03Vq2C0Xouk6uqj77aZwkrfhE/FAyfPOA4KJcqx+NF991IlefBbJ0Gre2pw3Gt5csT0VcJK34RPxQMnzzgOCh3NpFY0lkxQ+5P6HDJw8WTKak+lthYrX8VIuEX8UPB8MkDjoNyJ0Sy+pC59pDhvQJL72BLOtTnWsfuqRryhbbqZ/xQMGzygOOg3HnVkdmo9F0vUiLgfx3VriWQpKDqyCPN9j0cP+OHQuGSBxwH5QochKlmfcYNfBYtaEdoWhG0U+eB0ppfmDl+xg+FwiQPOA7KnTNPw5rzrhftOV/DvShsVHb56HXqdC7cvrrVwW/ih0JhkgcdB+WODdgX20gV1HDTMZ7rgH051IJzOiVOn20/5FfxQwqTPOg4KHd2rpfepayyZ4226ZAnYNVcYUy09qQP02enyflV/JDCJA86DsoVOnAP35MqgdU2dme1q0hLjaGILk5zV5b6VTiXX8UPKVzyoOOg3Jk7+kyzJgbOOe/JfAoY06aj/z/2ziTZstxWtiOCGQsQxXAIFvMfwidTr5Gyz3O1O2QLkil0I7yZsZLAdgfQQ1n/0cq3psnxU/wwuk3udByUR5+sBg4Rg76qKsAUC8geLJ+x6gxRhOqDT1Z/xA+j++ROx0F505X3HFoTgiRlbz/cQ4HFBthooU0ybnqLjvIlfhjdJ3c4DsqbpnzyrHu3W9MuC46Ud3JdILOUPNNqPdItK7B8iR9G98kdjoPyZk2ParE0BJRptR49ra6jpg7FbFiPs1C+dZGgfIkfJvfJHY6D8mYTySytBFGgWBccHALIRIHUUVIwylJuJazKl/hhcp/c4TgoT+DQ0JKkwhA5DcCZDKr+c6P8n8y6xkS3lkqXL/HD5Da5w3FQ3ow8rfchz1VWzTwqIK3aqk7NQBVXY86147VzBOVL/DC5S+5wHJQ32VziPdqEMOs/C95GAZFqYOvf2USVWw4Pvlb9jh8mN8kdjoPyqOcYQp0RrIQOmFvaxwIDDNba09Dcyy0bsHyKHyY3yZ2Og/JmINDKPjQWQJEXHWIDatiwoBCGkcn4VoSkfIofJjfJnY6D8ubtSKNJsQIYbJ8mL7a3hPZVWKkNrKsrry/o+B0/TG6SOx0H5dFu0JijzAKhCQNa7SCDVttBcbSsJcxya7CjfIofJnfJnY6D8iacm1F6bwSpSAYsOPdgB8OQEXtcHUkttwY7yqf4YXKb3Ok4KG8yJCPpwiPDKrHW2zHLANU5oeQuGdH6mC+68t8+eXaf3Ok4KI/ejkAhRl1deVtduXGAyqmBUELssRLOW7tB6Uv8MLtP7nAclEf3Za2N0QYQZd6H0AQsr+qqWRlFqImlW2ul6Uv8MLtP7nAclCdw9DRrag1XE44KyGqgVQhMY4uNUy54K0RCX+KH2X1yh+OgPPLJtWFNARp3XC1529czrUC1wYaoAdnuw/E7fpjdJ3c4DsobOGKqsypCqH2HDjWByKhAfVHD1nu/Ni5LX+KH2W1yh+OgPIGjSuMZmIFt7qXSZZVVe41u6kXGHg/kawve6Ev8MLtL7nAclDeLFox1BhFAaw0wUV0vR0urBbFBRTFYv+WS05f4YXaT3OE4KG/KKqaOFBFi6wzYQ4XVhCj0Zlyz1gXHg5fjj/hhdpPc6TgobyIkTQLllGDsFQvrpQigag0kxJqjxkDXLtnQp/hhdpPc6Tgoj3auT1s1VQSLuve7dQMre+9CWT/OOIulBzbgH/FDdJPc6TgobyIk2GbWEqGNOhYdk0B5/VKxUIvTIscHbccf8UN0l9zpOChvBmYtVMlpQOd/jtnkBYaGABxNOYc8UF+8Hb9tcnSb3Ok4KG8qqzTWv55bgya4J2ZT2dmq1YHMUDhmLFpurbCiT/FDdJ/c6Tgoj75ZTZpmuyHvCnvBAtQYB1BUS2GRY+XW1nX+Ej9E98kdjoPyxgrENmxkhVLSTq6zrKejKgTOEXd0PditT1b8JX6I7pM7HAflzcAsURoTDYjrBOwYwHQa7DFzjRJRrn3P5S/xQ3Sf3OE4KG/g6K1W5QiGcSERJ6+fBgGRDooDe5gP4PgdP0T3yR2Og/ImuK5YK+cE66WIezWogfTYgYYO3sPklW5dJucv8UN0m9zhOChvbHKLZFgDxLqPzObMUBMViGOvPixjUL01S85f4ofoLrnDcVDe7M2d1AvihP3ddjXkLUJtMUBLhFRySyndmurgL/HD4ia5w3FQ3tiAabL0lqGbrp4jWQFpBSGmlrVmQXnxKfeP+GFxk9zpOChv6KhUSlp1VUgcAGUO0BgrJJ2CIVPl+YKO3/HD4ia503FQ3gSsOI0ogUFTUcDeC5hpB86kmPuQPB4UVn/ED4ub5E7HQXnTk48Qei17Ve76BWcRqCMtRCQhlzZX3X9rsIM/xQ+Lu+ROx0F545IP6l1qA9IyALMUWN0GQQ0zzoqTmG7d6+BP8cPiNrnTcVDe7HcTniG1AaydACOOPTFbgesMrEGjvfhk9Uf8sLhP7nQclDfz5NUi6e7FafXimPcAlI0JRoVW65E011snNOVL/LC4T+5wHJQ3bYdUrkUNKGkCDBNXe77ej6BIajUi0622Q77ED4v75A7HQXlzfJkR25QAJQbZQ08NbDaElAMOIyILt3ZYyZf4YXGf3OE4KG+mOjS0OnsCtRkWHJJBoxiMIin1VqLgrfihfIkfkvvkDsdBeTRMvoPrbZ92auk/L4eUrNCZak2Du9itjly+xA/JbXKH46C8eTl6CS2uTiP13ZC3NMAGx/Vy1PXHLUkYD3qO3/FDcpfc4Tgob3qOSqrWJxQ0Wg15SlDnUAiTMqYWreutDIl8iR+Sm+QOx0F58yl337GpzKBB9xG0SKusKgFqqVp5WORwK7gun+KH5Ca503FQ3tBRGiaKAbjs7bmr4YCqRcFKjlh1NR3t1iUb+RQ/JDfJnY6D8oSOFoNk1QgcpQDayCA4DUKqSCScqIwHdPyOH5Kb5E7HQXkzTF6rpoXBajZwVVZRGmjFBnM0Jo15jHDr0JN8ih+Su+ROx0F588UqjDCnDeDe4v+tWgj7IFpuWWoK2x98QMdvm5zcJnc6DsoTOiRSoVIizLTfjhEKVEoDso7WqyJmvrVrQT7FD8l9cqfjoDyhA1lLbHE/Fmn9ooagmgmkFxszlKHXPujql/ghu0/ucByUN3Md3GMutYOwDkBMATQXgkKR8lw/Nbn1QVe/xA/ZfXKH46C8GSffq3GTZeh50Ho+UECHBUg8I1MrRNd2ruuX+CG7T+5wHJQ3M0+tD0Nt0HXIKquogE5CMAkkpaDFeOtzrn6JH7L75A7HQXmz/bCGOfoIQNT2MDmuAotMIMRpJLGU0B/A8Tt+yG6TOxwH5U1DPiuizgpi6/nA0gxWlRXWG1JXZdW5tvagrPodP2R3yR2Og/LGJU8ac60FqNBCIhYDGevlGIFjTYX30NN9OH7HD9lNcofjoDzauG6soU5YvfcOWOEE7TXB6jvEpgbTaya5foofspvkTsdBebQ4d2bKHCFzrYDUB1jPAqJltsImzR4YHX/ED9lNcqfjoLyZ6xBa/11MKI9/5joQNOzF64ZNsK3iSh605H/ED9lNcqfjoDw69DStjER7yzoDNour7WBeb8csI66nZPKLyuq3Sy7ukjsdB+XNNLnERnVHcvdlWWx1gRFFoSw8LOp+Ph645H/ED8VtcqfjoLyhI1bhOhjG2OHcJgRKGiEWaTXMnDndCufqp/ihuE/udByUNx90uywIeC8h2ceXx+KkUjMIJYi1UCKHS115Dl/ih+I+ucNxUB5Zgbnk1Bis2Wo7SAMIikHS3mNGUe6X1kr/G44/6ir3yR2Og/JoYHYgKipoHTubGyrUXAkqlkJUuk271JP/G44/yir3yR2Og/ImYdWJQ+QMRNsnD7hXg9a9iSSmRgWXPu/D8Tt+KO6TOxwH5c3LMblVLgkStz33FFfP0fIAKaaSsjXkSxvX/w3H7/ihuE3ucByUNy9HUg2FG9TOFVCqQZUZQMto0fZYeb40LftvOH7HD8VdcofjoLxpyFPomq1CHLUBNppgtlqQEZCySliN+aVvuf+G43f8UNwkdzgOyhM4kq7XIWNfPUeZgCl1sNgT1L3hoGFrNC5FSP4Nxx/xQ3WT3Ok4KI/OPGlj1riqqRD2VultkscAPVvWlFLOt5Lr/0XH7/ihuknudByUNzt6eotSJcMqqRYdKTNY6hli6qGWWcOQBx9z/4gfqpvkTsdBeUQHtjmTwJQQAUdKYJkJUkxZS47R5MXb8dslV3fJnY6D8mZJTyqCFlc/zq0CdhbQiBUoNYlJZhzh0sDsf9Hx2yZXt8mdjoPy6JpNLlzYAMUWHXG/HdRk9R1cGgrmnF9UVr99cnWf3Ok4KG/CuZxxNeQZRkhj0dEy1BJWoZWMa2pLapduPeX4JX6o7pM7HAflzUxgLHkGKjCp8no/dMHRJICOpD3VhFVvuR3xS/xQ3Sd3OA7Km5ejjEKhFKid0o4fLi5iSVDyWL15SNHoVnA9fokfqvvkDsdBebMatMYUJq+XI3EHrKsbX48GQ9MaxiDss99KWMUv8UN1n9zhOChP4IjaCo7Vkef1YADu52MVUgacUlcaI3a8dAft33D8jB9KcJvc4Tgor3ZYqRJnsBzWyzHNQI0ZItYRa5oW7dbIU/wQP5TgLrnDcVAeXUFLuREqzEF7lDwoCGEAHqNM0xQ030pYxQ/xQwlukjscB+XN16okmNfbAXnvPERetZV0WQ357H1wqaLpQVn1O34owU1yp+OgvAnn5tIxhwGabO8G5fVT7gFKTmMw5iZaH9DxM34owU1yp+OgvJnrwNq4q8IQXYVVoLBa8hDAhopi3NcKXtDxM34owU1yp+OgvPlgNYdpEQOzfa4jooHIPvSE2nsKSaneih/GL/FDCe6SOx0H5VHASkeR1W1wkA6owrCKmQgzctS5x2lXT3Cfjp82uQS3yZ2Og/ImnEuhWcx9zzkVwEkENe681aC5Ny3kyg8yJL/jhxLcJ3c6Dsqbb1ah5GCcIWVcdMRaoNbMwI2CBebUrw12pA/xQwnukzscB+XNJpLJKG02sFZXYTVqXP343I55r9SyItGtuY70IX4o0X1yh+OgvOk6JFOabcDodc92sILERGAikiWOYnLLJ08f4ocS3Sd3OA7Km5ejNFRcFRXbDq43ZLDcIvQRQoihjSS3srnpQ/xwgepwOBz/v/Jo47pl7TMDU5BVTLUGmvZRgqgsk4PavDXylL7ED6Pb5A7HQXmzaWFKk6gKyCHvj7kVpLSyCMlZeIYWtdyH43f8MLpL7nAclCdwlDk1UWLIutoNjHmCKGfo2tRSHmr6oOf4HT+MbpI7HAflDRwl5jhlQC+aAGvuUDEPyH2ULCEtZm5FSNKn+GF0k9zpOChvjI4ZR8XZISMR4LY8qlaEWhHZrFjUWwOB6VP8MLpJ7nQclDcBq9WRjz301FnW2xFNoE7q6ykRrZIXO7dOBP4XHb/jh9FNcqfjoLx5Owa2MPa3qsZhVVbcQPaCUCXlOLBUsVsXCdKn+GF0l9zpOChv9pCQsDEbcK4DMGsANWmQNGnnZm116A/o+G2TJ7fJnY6D8mbsSXoIOAKIigLqENB9UHN1ISIyNCZ9Qcdvnzy5T+50HJQ3VmBQGtoLIO9bTx0T6GrLgVlqZisoeithlb/ED5P75A7HQXl0sCOmZPtAYBoEWGaFihIhxlHras9R6dYnq/wlfpjcJ3c4DsqbrkN0Nd8BIUj959ZTXl3HjBBophTb+sP2AI4/yir3yR2Og/Lmcy4vPKispmPQej6qFjAOBt3iRG6Tit36nJu/xA+T++QOx0F5s2phFlkd+A7j6h4mXx25rC59vRyxY4sjBr11mTx/iR8mt8kdjoPyBI4QcRExC0TLBhiwgaIFCHM0HD3nEm9lc/OX+GFyl9zhOChvvuWOOClGBLOad3CdV0NOHUbNVAMOnXRr0UL+Ej9MbpI7HAflzcb1FOfEwMBxVkBcXbnFKHuwHNN6U4ZdO76cP8UPk5vkTsdBebX9kIpShdBUAMvooPvq0xTqgUPWybeOoOVP8cPsJrnTcVDevB2KPWZlKENW15GbgpU+YZYpyRKR4oOu44/4YXaT3Ok4KG/oyDmaYgKTuehQG6CBG9hsWfqwFMILOn675NldcqfjoLzxOlLIWStDC0iAVMfeQ7Lejhy5Nk1Keiucmz/FD7Pb5E7HQXkzTk5EnQaCUeyAfWdIcl6/rMoqWC3c0oNPVn/ED7P75E7HQXlDhwyl1jq0WnbCShKoLlgKtspjGku8taYHv8QPs/vkDsdBeTNPbrxvkxPILHnDEcA0dKCILRUKKeOtpwO/xA+z++QOx0F5s1W67WuAPcLgXgGnMChv88MyjtRTLPFWiAS/xA+z++QOx0F5AofGzq2QQeHEq+nIYzUdfZ8mSHOq2sz8AI7f8cPsPrnDcVDevBzMiBoKRByrrLLcwHh15IVjihrNKNzyyfFL/DC7Te5wHJQ32dyGSDVMQJaxyqo6QbgzVJM2cP1dSnTrhCZ+iR+iu+QOx0F5M/JklUXGgDz3fdm84FCRCD3Nuidlp5QHcPyOH6Kb5A7HQXljkg/CFNuEOsrqNHASCM0Eog2tNaNUbwWs8FP8EN0kdzoOypumY0+L42rBiXfAijOBkSWgloJWLhzarQgJfoofopvkTsdBeRPO7Y3iVITR9tsxFhgWhqy+HGuwiqmHB07HH/FDdJPc6Tgobw49mYw4codpu+3Q0kBiEaA5rBtzKuXWjh78FD9Ed8mdjoPy5tITIuM+Td77aICpVqgWZM8EigRumvVF3/HbJke3yZ2Og/JmhZUxRfxnv1sagD3h3rUQgEvgul4Ojde29OCn+CG6T+50HJRHI7Mla2gKydoOkSCDVELALHWRUXLqty52lC/xQ3Sf3OE4KI9Wg2LrNSWgvO/LJpxgJeZVZ3FMU1ZZlW+1HeVL/BDdJ3c4DsqboaccFO2facA91kG9gtUQ9xnmEbBOtGshkvIlfljcJ3c4Dsqb+GHJmcrqxlf5tIqpwgYyyuo8YrBqc87Rb8UPy5f4YXGf3OE4KG9GnqLx3HF1jhb3HbSweg5JkGriyCkmnrdCJOVL/LC4Te5wHJQ3ZVUtsYtlqGHKKqbqAJ01Q8KmNZeSmj3oOX7HD4u75A7HQXnztaoGyRITKFNdjUeuoDQCtBFStJ5F64OX43f8sLhJ7nAclDfZXBTBqLZoSPtT7mrIJScEzZR0iHHJty6Tl0/xw+ImudNxUN7QkTtaTB26Me1vuQ1sX33KpOvhCNTyi6bjj/hhcZPc6Tgob+KHOluPbeHQ95Cspf12zLRgwa6B1//sBR2/44fFTXKn46C8oSPEOngMqDFFwNAC/OOZ50IxCbUWnrwdv13y4i6503FQ3gx2aI4hN4OCpSw6yoD1F3LCIMtVbMYZygM6ftvkxW1yp+OgvMmQUEhBiCG01Ysj5Q5mhFA4p9o794G3ji+XT/FDcp/c6Tgob9yOZjpjXI1GSQa4VyDWlAO01Q6XOiSkeWtzLn2JH5L75A7HQXnzdJTaVgM+IKExILa8d+YqmJKOtPDI164E0pf4IblP7nAclDdrekxzCGbQ5+yAbShoLQq1SehoPVm9FVynL/FDcp/c4Tgob8yOErpkzcCTE6CkAqJcIYiGOa3X2m41HfQlfkjukzscB+VNNlcaxl4b7EWDC45sYGP9tsrg2jB0rg/g+B0/JLfJHY6D8qbn2Ac5uCEwlQE4xgAJJNACsbWOg66d0KQv8UNyl9zhOChP4Bijt7nv1wTSANiJwVJQYFz1VjQuOh805L/jh+QmucNxUN5MdWAl0hkhqxbAnAsY4p6AypFnGtzx1iEb+hQ/JDfJnY6D8qbpWH03dUToWfZ2Bdo2YC/QZrNZ129JXtDxO35IbpI7HQflCR0zoIUsAqHW9XbUbqAxdNBGaXUdM6625AEdv+OH7Ca503FQntARuLS6344qvHpyMoHawoRSJtaiI/Z5aySQPsUP2V1yp+OgvHk78qgcW4ek3PbYU4KqjGBSY0yrLV9d+wM6ftvk7Da503FQ3rwdhtLTHGBzrL6Dg4CpECRWyrGRhPKCjt8+ObtP7nQclFd0sHALUAl1n7NJq+VIChyZ2qito97aDcpf4ofsPrnDcVDeuB0kprkQBBwVUNb7UbV2oC5xjjSzjVtNOX+JH7L75A7HQXmzc50kphIHlFwWHBgLSKgVWBP1OWXItZ6cv8QP2X1yh+OgvHk5QskRI0MNOgBDINDBBoS4/voOKmi3jtnwl/ghu0/ucByURy8HKYfRQbEyIKlBzbFCLqk1nTVJtftw/I4fstvkDsdBeQJHqSraTIBo7NWgq7ayuX5qYcYoqvVewoq/xA/ZXXKH46C8uYKWmeI2/nKtDTB2ApM5IdVV7q/2PIZ0684Tf4kfipvkDsdBedNzJGyBgkFquHqOOCtISesfcE6WrQtlvGV08Kf4obhJ7nQclDeLc+OY0/bps7CPL8dkoJwKrGYkco6Z63hQV/0RPxQ3yZ2Og/Imuj7zmE0LtJ5X11H3QQINHWhiSSHsg2jygI7f8UNxk9zpOChvNi3EXmPFBCXsTQt9MtR98ql14yqzt/WkPKDjt0su7pI7HQflTd9RFwN7YDa1uCMk2yXfxwlGbTizlpLjCzp+2+TiNrnTcVDe7AatfeT+z0Fy2za5RJAxJowWG1pvNNIDm/yP+KG4T+50HJQ32w+lo7Yi0CXvZQutgLAhxCpt2mgy6q0PuvIlfijukzscB+XN0yE19bl3Hso+oRl6h/UXKIDNrpxT4jJvremRL/FDcZ/c4Tgob75YkdrIFMGsrZdjroajrkYE+mBS4la13vqeK1/ih+I+ucNxUN58sCp9teRa92nZnbBKETQVgj5LIt4fsOat+KF8iR+q++QOx0F5EyIJkSPlBnNaXoQ0BENCWA259MKoxnQfjt/xQ3Wb3OE4KG9s8jGFZlodOKZ/FrytnmMiQqgk0nNMOdza0iNf4ofqLrnDcVDe9BxJkLMk6L2v2opbWT3HHFDmasvn1DLxQVn1O36obpI7HAflzSR5spArdtAqEzCtXlwwIKTVcqDGEbPeOhEon+KH6ia503FQ3ox1SJBmMUIs2+jowmC5J2Bc/UZsGgkffK76I36obpI7HQflzUSgLQJmZhgiDTDs5VUdC5Re06RSBOlWdF0+xQ/VTXKn46A82ivNWHPe0+P7gKYFg6pDgSdVGjSshlvhXPkUP1R3yZ2Og/Lm7ehMsnqLnagSQKQItcgATtFKSTUUuxWwkk/xQ3Wb3Ok4KG+cwM6VGxlEob11Pf2zQzfDHJQ1x8SKD8yOP+KH6j6503FQ3mzO5dZ63eEqHNvtiLT7DoWkPbccORPdejv0Q/xQg/vkDsdBeVNYsWRSS9B4rwadcyesKMFI2SiUSKHfih/qh/ihBvfJHY6D8mgk0GarykC17RBJLKB1f97taoYYdFzbKq0f4oca3Cd3OA7Km4nAFitVIagjJMDUAyjqhEUMjVC1Yy/34fgZP9TgPrnDcVDejDwhZd5Lq0bC1XPQvhJoq7Ya3JMhNZN8a+O6fogfanCb3OE4KI/KKozVYodcbY88xT38ZAraE6WEhKU96Dl+xg81uEvucByUJ3CktjqLXPs+e0arIcfVkM++Y1ZSBlad1h70HD/jhxrcJHc4DsobOGLuo+Nembu/52bOIGX9YoF1rLJqWn7wKfd3/FCDm+ROx0F5dCKwU0VOkHPk1ZHrjulGhdGrVrW+/vhBXfU7fqjBTXKn46C8cToG45gpgXK31XXscC6NAtyUR5PUJcUHdPyMH2pwk9zpOChvvubmUUKQAlHjXHTYKqqsrMa868LDqBjfmnrSL/FDje6SOx0H5c3YE2biKgMCh1VZaUSwmni9HcTccspEDz7n/o4fanSb3Ok4KE/oaHnOVucCo7QOyHlCTbNDymjSZPZcX3Tlv33y6D6503FQ3liBra7eQhJYDAqIZUDliqAoRqvYailf+qCL4Uv8MLpP7nAclDeF1eBaxo6qW857hxWCCA+IKNw4csx8aa30v+H4o65yn9zhOCiPDqH1lqY1aHvFAlYk0NBWi05IQ7h0jpd68n/D8UdZ5T65w3FQ3nyw0ig9JYLS1VbTkRTWE8LQS1aWUGzopZmnf8PxO34Y3Sd3OA7Ko5GngFJigh5xvRyTeb0ckiEXXL0IhlLt0oK3f8PxO34Y3SZ3OA7KEziymVQhAYmz7GwugdlgqFN7jOtJsRcN+e/4YXSX3OE4KG/Kqt7qxJHAUt9LelID5R24mjmoasLcLq0h+Tccv+OH0U1yh+OgvGnIS2+lFQM1nqvn2JgYGxDrnLVG6/UBHH/ED5Ob5E7HQXkTzjWWFI1gVVcVsFoHE5zQpk0Lea8/vGQD/hcdv+OHyU1yp+OgvHE6ClMSYwi8wMB9J3DflYVkY4xCUnleOoL2X3T8jh8mN8mdjoPyJkJSmbhlgzArr7djb7BKNcK0bj3JSPXWfrf/ouO3S57cJXc6DsoTOqhKR6IJnLQAFlodSKQOPfY6io5h7YFL/kf8MLlN7nQclDffc9drIbav2fSxo+szgIgwjPVwlNWFZJRLY0//Rcdvnzy5T+50HJQ3e6VHEcwFIeW9GzRJB1FkIByMPCS0W+FcjF/ih8l9cofjoDyCo67/jAIjyFiF1RhQR+2rM7cWREsxulVYxS/xw+Q+ucNxUN58sZqhCs0JU0sAbKu40ikCeYYwpsqM4dYXq/glfpjcJ3c4DsqblrxoTJESRNIIWGk1Hbg6j9Y4Ua5SSr80EfhvOH7HD5P75A7HQXkTIsFZCbtAL0lXz4EGkvepwDFzDDi61gdl1e/4YXab3OE4KG+sjh3BnSYQqO69uRj2xvUIrTRqPa7mXB+UVb/jh9ldcofjoLxZDdqyZrX1XoS+4CiiYLEhlJ5LJuEyUr0Px+/4YXaT3OE4KG+MjsJksxYImdp6OVZrrlIYSk6txNpI8dLG9X/D8Uf8MLtJ7nQclCd0cM8zU8wwdZ+X5VVSKXOG1QrHoTUZ2oOn44/4YXaT3Ok4KG++V4WeabcZwXIFlLLejjoyRBspxlolj1tDT/FT/DC7Se50HJRHm3NlKFqH1WMQYKgNLM31Dxg1z0Bt1HlrXjZ+ih9md8mdjoPyZoNVasiFAoQqe5q8rfa8xQGJA/UxVS2+qKx+2+TZbXKn46C8scmbYdyHz1i32VFtgI6RAHuS0LDynA/Mjj/ih9l9cqfjoLzpOxLFGqsBKq6+w3Q15FHCekXW3yOJrWm/NTKbvsQPs/vkDsdBeWMFUisLiQjJ9kxgb3vtQixQQiipjoiz3Pqgm77ED9F9cofjoLwZJ0+IVGoB0dAAcbUedYQMpZq2GHPW8ODl+F1WofvkDsdBebOJhNNoeQzIUlcxpXlAnZYghNF6Rqoy9T4cv+OH6D65w3FQHi0i0dVeaIfcy87mokItaUIY3XAqRb4WP0xf4ofoNrnDcVDevByjYophzwOO/XJgAbVQILaR2yhj5nBrHjB9iR+iu+QOx0F5AkdJvYy0RwFH299yG0ENef0kPY2qUyxfuhH4bzh+xw/RTXKH46C8+ZQ7ENM+Ra6JKmCeBLrzVqPFwFiTzH4rQpI+xQ/RTXKn46C8Mcmppyj7fk1cYGCZAdbzMWEG6yG3LiHfipCkT/FDdJPc6TgobxYtaImxlQKl9NV1CDVQrAysqyMfOobgfEDH7/ghuknudByUJ3TUOkKKhQHnXrpuJFArE8i0NkLH1MetDVbpU/wQ3SV3Og7Km6Y8Vy40IrDEfYhglVeyRwRnXr36nD2iPfA6/ogfFrfJnY6D8oQOnaPh+isDGesEJC1gnQoEFiKlnK28eDt+++TFfXKn46C8sQJzWoBoBNMdOtwNueTUYbXkiwzsk6/tsMpf4ofFfXKH46C8mXoaVFn3VdmW19ORawUpaKABa840aqdbJzTzl/hhcZ/c4TgoT+Dos/YRcgSqq9fAvXi97tXSA1FI67A4blmB+Uv8sLhP7nAclDchEkNtFhI0wwzItuDoeT8kIyCtn5RvbT/MX+KHxX1yh+OgvBkIXK8GBxXIexYQqTbQHhVQZcyYcu7zQVn1O35Y3CZ3OA7Km5eDQg5jITGNFhJ5YWI0CsxhYfRCaYZbI0/5S/ywuEvucByUN9sPp8UoUyDGjoAlKwhzgVyGIocilW4tWshf4ofFTXKH46C8WSqtnKmUCYWsrWIqCEhJ6x+wKa5/bRfR8aCs+iN+WNwkdzoOyptvuZ1markCKXVADAZ1xgiyB2epY6JxK36YP8UPyU1yp+OgvOk6AirF1IDbWC25tgk1NgbJam29JDXFF2/H7/ghuUnudByUNxES1kZIBbDKBJx5gDIOaEizkcSZ8QUdv11ycpfc6Tgob+KHrTfsFqHJRiTsmUAttC8wS6y1YJ4Pvlj9ET8kt8mdjoPyaHMuptWGV0jD8npAGEHH6s9b1ZFDH4XDg09Wf8QPyX1yp+OgvAmRWKDCrQEWZsAUG8heaRU5FpURRyi3li3gl/ghuU/ucByUN26HzK5hrztkqaspn6uwGnNAr7NIGTlZuZXNxS/xQ3Kf3OE4KG+6jn9iVM2grv/fIZK5evISoPcWIo6Rsd2qq/BL/JDcJ3c4DsqbaXJrcRoaWG3r5cAZoYYaISYZNNOI4dpSafwSPyT3yR2Og/JoXFatxtKA857qsNRA47DVoK8/LWEkabdWLeCX+CG5Te5wHJQ3mxaIsJsK1Kx99RyWV4GVVs/RI3ejMG08aMh/xw/ZXXKH46C8Ca6r5qjYoJd9ySbHtjDZS6WNyxJilXZrby5+iR+ym+QOx0F5Ez9cxRNjSVCG7QOavYLZf+BIQsVwXAuu46f4IbtJ7nQclDfHl1vWLH0sMHjRse+fLSgUZlTrc/YZ6oO66o/4IbtJ7nQclDeFlYVUwowwc4qAHTOItQQ1xdY5mlS+FbDCT/FDdpPc6Tgoj851jPDP5tw8Lay3Y2+wyiMDtRxCq2bC4QEdv11ydpfc6Tgob6LrqadmhcG08Z4hDyBMAlL7giZa5X5rDwl+ih+y2+ROx0F505WPajytrRdjj5OrEthcfcdqyVsvQa28sMn/iB+y++ROx0F543bEPtvMfdHRV9+RcoMauEALzGVGmirjEh3lS/yQ3Sd3OA7Km3M2dZDFXqFmbqsp76vtoIjQuMUaWp/z2oK38iV+yO6TOxwH5U1dlXQEog5U9rKFXgrIQgKw9rnP2YzJt+qq8iV+KO6TOxwH5QkcbRauHcuqqAoCZhygfSboLLlUinngrUNo5Uv8UNwndzgOyhuvg3VkXu1GWRxsJzBCHXkCpz7HCGWkcMvrKF/ih+I2ucNxUN5sWiiZg7YETBQAbb0ckpSgk6pNidbqrS095Uv8UNwldzgOyhsfcGBabXgF0b2kZ6S54GgBcpiynY5e9dYlm/IlfihukjscB+URHBwr5g7hP1tI4gQbpcLee1hzNWrzVja3fIofipvkTsdBeRM/1M4jWYJVQu3zskmgtmD7W24w2zegyoNvuX/ED8VNcqfjoDxqyVfv3TjtljwC8gxgiBGy1tJmmVzxQdfxR/xQ3CR3Og7KGzrSqqyk0HoxKgNiIlCcq7JqOcRoucV267xs+RQ/FHfJnY6D8oSOPfXUhmSQMndTHhPoqGX9thFbQGN64HX8ET8Ut8mdjoPypu8oHLGuvqNYFcBOESoXhCktBAyaa761wqp8ih+q++ROx0F545OXGGSn1iuVDhhZwQKtJj1g5mJETW5VVvQlfqjukzscB+XNDitpJZe9b936giOPCMaDIUoavYSYq9yaeqIv8UN1n9zhOCiPNpGUzIPa6jV2zGqWBJZCB82TbBhjSrfih/QlfqjukzscB+XNyvVYsFgoC46dyEVGMBsEPJMNXj/2eWuqg77ED9V9cofjoLzxyVV1xNSh5RYAa+4gc/XmLU8l42ZsD+D4HT9Ut8kdjoPy5nNVIkujKJTE+9rTvkxOQeGfPLvYPoT2AI7f8UN1l9zhOChP4Mir50gNCWbbFzQtrLIq17CPL48mq7KK/Vb8kL7ED9VNcofjoLzZQhJX04GGoHE2QMIEtbNBiLH3ENafyi0bkD7FD9VNcqfjoLyZlm049nlymLPh6siFwTorxCEhpRh6w1u7QelT/FDdJHc6DsobOmq3RIWhyXY6JBhIlwSDiUfgKDzwAR2/4oc5BDfJnY6D8mZHT8kk3TIU2z15bAFsdSCQJ6WOC44+HpjkP+OHiw53yZ2Og/KmKeeQKJpAD2PR0TVAlRghUImcxv7Se+uYDX2IHy463CZ3Og7KG7ODkKxjgK5NtxNoYIwNuLRe1WYcfGuwgz7EDxcd7pM7HQflzYK3naSqaUDoZQ8FBgbNZJCYW59jPSbtltvB/zt+uOBwn9zhOChvPujWkUrMDXINeT0dbUKdkyEzClaNgenWwQ7+3/HDBYf75A7HQXnzxYrUOIQJGvbO9RwHGFmEvbEWrafKcmuHFf/v+OGCw31yh+OgvIEDA8+ZM6Syd1jNblDj6kHSwDi1I5V5a+aJ/3f8cMHhPrnDcVDefM1tVrRUW4/G4gIHZ9CkATg3GsOiitzyOvh/xw8XHG6TOxwH5c32w9RHLHuCXFsB/GcyMEwC65VtjFJLe9Bz/IofLjjcJXc4DsoTOHpts+RmMPa2BYxKIJEjRKw5ZkqG19aQ8P+OH+YQ3SR3OA7Kq/ghYy99teG9AdbVblgbCdiIC1PkyXIfjp/xw70oyOlwOv5/5c2OHp5tcNpjHbbqqkH7RKDR3hIaRSNqD7dsQP4QP1x0uEnudByUN4VVWEAQEVDSut6Olvdu0Al51Vlt1EYSb0VI+FP8MLpJ7nQclEfh3BCSUIWhNgEpJxDkBmVKm9NKn/HW5lz+FD+M7pI7HQflzaqFoLP02kGkrLcDq4BkWm2IVZvKNCXdWtLDn+KH0W1yp+OgvIkfFo4B4wKjVwWUkkG1RqBS98mnGZBv3STgT/HD6D6503FQntCBqEQVM+SqCbDMBoqtgM19llxtFLz1dsiX+GF0n9zhOChvfHIJVpIx5Fb3DisVUMoEzGIp7n792g4r+RI/jO6TOxwH5Y1PPjDnMBFaoAY451xdh1ZIqa/mA2215LfcDvkSP4zukzscB+VNWZVoItcA3JUAcx1Q5yqwWuBYYmUKeGtNj3yJHyb3yR2Og/Lma64WmcSrjqK8yqo0EKRrhoidKM48W3gAx+/4YXKb3OE4KG+WSodYZ8gBzIh2z1HBKHTIHK3hIqThrfihfIkfJnfJHY6D8sbp6K222gdYLgoYEoNUHbBTuWGksf70VoZEvsQPk5vkDsdBeRMhyZY0xQoBWwRsq8CqmRBqaImttIzhQUP+R/wwuUnudByUN/HDLtJWDw5tf8ZFbgU0sUBqsoosTkbpBR2/44fJTXKn46C8ia4HyVl4QLBVU2ERBBVVkNzCTIhR8dYsuXyKHyY3yZ2Og/KoskrUpK1SirGvtoMETHG9Imm9Ho0s13Rrr7R8ih8md8mdjoPyJmCFq3TSOCFxWkwU3oMduNdYjWZahHO6tWpBPsUPk9vkTsdBeWN2cLa6yiugXlZlFXuAOptAkNqIJMeZb0XX5VP8MLlP7nQclDc+eaxlzKrr7ZgEaLmDbZ88axtTleugW+Fc/RI/zO6TOxwH5c3TUaxl7LJokAGYbR9CawlwoLTWBmu5lc3VL/HD7D65w3FQ3sQPDWtnXnBknoCMChrVIOTaQuxUKN76YqVf4ofZfXKH46C8WSodZ8GZA2DYGxZSamChN8iYWqRFRwu3psn1S/wwu0/ucByUN9c6VpeRmjYYONrefligjrngSAMzGo0gt+KH+iV+mN0mdzgOyhM4xEqRMRii7hOaXQvYWP25meIe5G4l3rI69Ev8MLtL7nAclDeXyUmo5rhoKHk15GkKVLO+eo69gh05ET8oq37HD7Ob5A7HQXljkrPItH+mOiIDqu2VuaQQU5VCFa1fG3nST/HD7Ca503FQntBRsPVJqw8XMQHEMVbTESfEVXCNiq1Gqg/o+B0/zG6SOx0H5U3XUQLHOBKMEmwVVt1AcJ+X1SA0axy13DpNrp/ih9lNcqfjoDzatKCdkDNMpQLYpIBqxlVoNdQqPQW5NfWkn+KH6C6503FQ3ngdKadh3LdLvuhYj8XeK60gCfcNqCAtPPhi9Uf8EN0mdzoOypu+g7mOGVYbHgMBUu8gmlZlNWbtveeu+oKO3z45uk/udByUNwmrUZpGZoiDEXCKrL6jN6A97xRr0C6XElYlfIkfovvkDsdBeZRcD1pHQ0gUGFByAiNdXcg0Gz3MXMqluY5/w/FHXeU+ucNxUN64HUlMSw0Qae6d69FAW+qQDCWRTaRyqSf/Nxx/lFXukzscB+VNS157DqF1GG1us2MS7JcE4jQ1jJlTurQ3999w/I4fovvkDsdBefNyRNNMYcDgVABXjQW176ULxCFYk5TqpUUk/4bjd/wQ3SZ3OA7Km43rRLWKIoze++o5KK6ySiqEEQeNklLvDxry3/FDdJfc4Tgob1aDos3QkkCXPUrexgTF3CDomExzBnpRVv2OH6Kb5A7HQXljdDSS3FJcTUbaUx1FwJJMEKY+MQbs41KE5N9w/BE/LG6SOx0H5c23XJpcR0pAyepeuc4gqRpw2SOBKH0EfEDH7/hhcZPc6Tgob+KHbQ6qIhBq2gfJUUBTV0i0Gg5OInRr++F/0fE7fljcJHc6DsqbtqON0UavEPNePlIlgW2TvAQqnbIGng98wD/ih8VdcqfjoLzxOmawVb3YwkFWU445wXpECpAYhhHCWM36Azp+2+TFbXKn46C82boe+iQeEyL19XaE2cCoM8SaY1+d+iz4go7fPnlxn9zpOCiP4ofrzUirnipZEVB49R06EUxwvSm5Da233I74JX5Y3Cd3OA7KEzjaiFGzGOiUCZjHXpw7GYgCrn7EBoZbbUf8Ej8s7pM7HAflzd7cuf5rgWDE1gCZbD0aNQLPNgrGFGa8NE7+bzj+KKvcJ3c4DsqbBW/S4uBOYLiQwEoMq5wSqGyhIoWu7dKann/D8Tt+WNwndzgOyptLTxZ66T2ADrRVVqUOmnW9IU2rySIkpkv3CP4Nx+/4IblN7nAclDcNuVEiNYUcMa+yaoZVVkVdcFSZNIrk+aCs+h0/JHfJHY6D8sYH1Dk4rLIqUqvr5ZgZRKJB7FzLZJN+687Tv+H4HT8kN8kdjoPypufAKWGsOkprX+9FzHvTGwnIejkoW5z11mrQf8PxR/yQ3CR3Og7KEzomTxlxClDbRkfkAdqQ93wgNsuCKd0KWMVP8UNyk9zpOChvCisT5ZEDlLRb8oC6ug4jSIG5WOfdnz+g43f8kNwkdzoOypuAVU+chSPMsNsOSxGqYN2vSMirrpJaX7wdv11ycpfc6Tgob96OWcQWAxBtG4Eh7iU9oUBIoyZl7JUv7Xf7Lzp+2+TkNrnTcVDefM+N3UoxhZnaBNyzT1J4ApFqiDmX1B98z/0jfkjukzsdB+VNiKRR6qMSzB53ODeX/bmKwNiUJXWSceliR0lf4ofkPrnDcVDe3HpqrSSl1Y+XvhNWebUdGjMQtoCzkmm85XakL/FDdp/c4Tgob8Y6jBqiZWhhLkJmL6B9wdES4Qw2OadbXUf6Ej9k98kdjoPyBI7URq37es2MZU+TNwRBNrBQZ8qRBt66TP5vOH7HD9l9cofjoLz5XhWjlNAKJLa94G0fX+4BYUiOsffRZ761/TB9iR+y2+QOx0F505BrbYFWp9E1RMDWecGxDxPUEEfVQavGug/H7/ghu0vucByUN/OAVsuwfaFjFVHr5bC6KipKQMq1lZlKmA/g+B0/ZDfJHY6D8uZE4OyV4ySgoAI41EAaJ8hZQmw2Eo5bUx3pU/yQ3SR3Og7Km6djhpGrrj687M9VsXRQa/tSeava0hxBHzwdf8QP2U1yp+OgvPmYixy5/XNeNjfAzhFsjrw4STntmY9Kt07ZpE/xQ3aT3Ok4KG8uEky1EacCjVIXHTZhvRkB0pwNx6r6e9UHdPx2ydldcqfjoLzpO6SJIiYoGhFQk4IZB6jNEAfmUOut6Hr6FD8Ut8mdjoPy6NQTR4slQ7W43o7S+D82eZ59kdEGp/iiK//tk4v75E7HQXlzsaOkmQotOlD3fdlWQVlWky4oq+ugmeatEEn+Ej8U98kdjoPy6GBHG9EKw0jbCtzvh01EyJS7BiGr6dbBjvwlfijukzscB+XNvY5MLZYZoYa44NA2QZACCNeBUlOu+ODl+KOscp/c4Tgobz5YiVoWQmDNAXD0CLp/m6ShpcqVw62mI3+JH4r75A7HQXmTzQ1YGPeK9SmyOvLYwZJWSEWNkxVpfMvryF/ih+I2ucNxUN7AIVOU49hNxtz3yCPYbs2HmTbMhrnessnzl/ihuEvucByUR3eesBGpQWcqq+dY3YeFlCHlqIW4pDRvXbLJX+KH4ia5w3FQHvUcIViiCX1nELF1gjrTxkQXM7FLzw++Vv0RPxQ3yZ2Og/JoRw/lWDnBaGMAhtQWHTyAEzJSytquLc7Nn+KH6ia503FQ3tiA3MNM+8UI3AF5IVJTL+sXXg9J1jjDrQhJ/hQ/VDfJnY6D8mYNSQizZglANv6JkCTQbAJTCSeuznxcu4KWP8UP1V1yp+OgvAlY6ewlmMEodfUdWgNY+ecWGlFbvUeZ+sAI/CN+qG6TOx0H5c1NAhuSSxRINZRtdgSocdVYpYS5uJE6463zsvlT/FDdJ3c6DsqbZQtouY+WYdRh++3IoKEq9DySjFGYrlmB+CV+qO6TOxwH5U3CKiAFGQ0y0Wo7aq5Q1fpqytMomnIbdqspxy/xQ3Wf3OE4KG+sQMyigwrERm3BUSpYTxNmS517yGR2a4cVfokfqvvkDsdBeRNcLzZSrhGajj1NHiNoFYbVjI9kRLHgrZXr+CV+qO6TOxwH5c0dtJRybCFDrBz2VEcCncQwe0qhRhnab32vwi/xQ3Wb3OE4KG+MQEv7+jJDnBkXHDWB8F5LknSGYMT12sdc/BA/jMFdcofjoDyBw3qJca9XCE1WWbXacBCRBGlisqGRjO0+HD/jhzG4Se5wHJRHNmDP1DFBJ1xlFUuBin015DxnG7FOpVsb1/FL/DAGN8mdjoPyaOYptsLWIK4WHBCbQN1TgX0Wo9QRS7uVXMcv8cMY3CR3Og7Kmw1WUU1QG+RWMqAWhdqowGyGva+HA8N4QMfP+GEMbpI7HQflTWXFNaQ89yRHF8ApA7SHxQkO0dFiovCisvrpksfgLrnTcVDefLGSSHnqgJp7ByxcwHJcbUgOWWfhMMOLyuqnTR6D2+ROx0F5E13XhpRahEacABMK2Jj7fgerpJq4hFvxQ/wSP4zBfXKn46A82ivdLdLoIK2v8mr9CFrLatJzX5VVzzngrWUL5UP8MAb3yR2Og/LohGbQUneIpI31dOiw9XTohES094JarOPW0vXyIX4Yg/vkDsdBeVNXpUCCocIoc3/PjQxSafUffYFSV23V7QEcv8uq6D65w3FQ3sQPOVbcd5cL8YKDUwRNq7biPGJATWgy78PxM34Yo/vkDsdBeXPpqXI1VIJmq9PAtjDRNDO0PBKWriHbrZGn8iF+GKPb5A7HQXmUzZ0ULGUw3SESGxEqT4Exa1PG2ejayFP5Ej+M7pI7HAflTc/BtWCTAGHyBBy1gYTMEOLsvQ2c1m59yy1f4ofRTXKH46C86Tn2rGwLCpwsLjhyBRFV6KNX0smF0615wPIpfhjdJHc6DsqbadmOtrqLBhH3jp4aApj1CIG4W8HKw27tBi2f4ofRTXKn46C8CVhhj31Uhdgq73BuWS15Xq1H1z5RhSk9+Jj7R/wwuknudByUR+dlZ1qdxWICdRscdUJtbCCYJLemM+KDtuOP+GF0l9zpOChvmvKopUhNUIvtsadRwPoI0CjU2WZn6bcuPZVP8cPoNrnTcVAe0bE675QLTFqtOWIkqIkahILGIlhRboVzy6f4YXKf3Ok4KG9uEnSKXVZXHnS9GIg49uZchfW/lipbsmsXO+hL/DC5T+5wHJQ3PjmOUCUlYMwVUBH3pVndJzRD1dExhVsfdOlL/DC5T+5wHJRHYx04cpgZSiq2ug7cX6zGXN259JlCaoVu1VX0JX6Y3Cd3OA7KmzU9s8eW9wUC7AuONgvUHNL6KWfCElNvt7Yf0pf4YXKf3OE4KG82rvfBmdVAed8j4L0atIUAKeseJA9Tru2woi/xw+Q2ucNxUN7ED7mNUpvAoLQachkGtWqC2mmuwqrVUm5ZHfQlfpjcJXc4Dsoblzz13ldXDpKnAIYYwJo1yKsVV+NJ6doKK/oSP0xukjscB+XNp1xpWQoJ9KILjpJsYZIaCKuQ1cA8H5RVf8QPk5vkTsdBeUOHamKqEUTT6sMDDzDGDpFoDE1tj3c8oON3/DC5Se50HJQ3W0haNgpNQfrogFEZJFiBtn8/kJDmrZ3r9Cl+mN0kdzoOypv9bhTYKkUYLTTA2QIoBll0RI00V301bu0GpU/xw+wuudNxUN58zuVeW2kGXPalp7qP2fQFS8cSq2UsmB+45H/ED7Pb5E7HQXlzfLny6JMIZu0IOKaBWhWwwp2ktDauhXPpU/wwu0/udByUN27HLLOMSevtkLy6ct0L3lrezuCiQyTEa3ul+Uv8MLtP7nAclDfxw06Iuaw+I+958pAYTPIEjsnmqBPTTPfh+KOucp/c4TgoT+BoLeFEXO+F7KGnqgq1d4VRopZaOPC4tcOKv8QPs/vkDsdBebM3V6JZXkgE1gmolqHWFsFa61TaYG23Pljxl/hhdp/c4Tgob8qqfXQgIIOM2gFzXnBQWW356Jw599HoARy/44fZbXKH46C8MQJDDRpyW1wYAabWFhyJIHXlmeKo1W7FD/lL/DC7S+5wHJQ3Ux0taIxhQtZUATkoKJMAtxFkIvMque7D8Tt+iG6SOxwH5c2n3NinxjQg9hRh9earIU/VYBbLQ/Lsgg/g+CN+iG6SOx0H5Y1JXuawuve70SqpsIiClZqAuSPn9ZT0ccsk50/xQ3ST3Ok4KE/okDEkSSrAJvt7FSVQKgRhNhaOY6Dcih/yp/ghuknudByUN1YHY+5lVqD6n+PLCapZgTliqbO2QelWhIQ/xQ/RXXKn46C82UNSKGaMAfKup7DwBJ0xweydGg8ukm5tsOJP8UN0m9zpOCiPdi006rgP2XT+v09WYrgqK8zcSonrXbk19sSf4ofoPrnTcVDevB1DGJtUiGLr7chJQUvJkAKWPvda3XJrnly+xA/RfXKH46C8gSPrkDI6dBz7JEFZbUdcj0gKhhqDhthuxQ/lS/wQ3Sd3OA7Km00kgokiZqhc8+rJRwANTKvCEtGOFO1aTy5f4ofoPrnDcVDeWIFGmWyvzK0iCwkdoJUFeuQkYcZifKslly/xw+I+ucNxUN5kc3fDkUaBPOZ6OWLfHTmtf8CFwhxRaNiDsup3/LC4Te5wHJQ3mxYkTqHeoAfep2z2oaceJqQYcyaqYVzL5sqX+GFxl9zhOChvyqpuexVP20t66l7wJlBLHBAoD0IKwfqthJV8iR8WN8kdjoPyas9CFRsKabbVhhcykBgXITJC4VGE0q15QPkUPyxukjsdB+VNwKoXKW0KWKUCSCWDjcwQaplKsloPe1BX/RE/LG6SOx0H5Y1JLjMH5grFwr7zJBHMLEAfGUupQcu8tYVEPsUPi5vkTsdBeXToKec4MENhy4C9ZZAZDJqUYbX0YPnWLRv5FD8s7pI7HQflzV7pULLEHEFCWX3HKA2qjQEdiWvGkXQ8aMr/iB8Wt8mdjoPy5ntu6mNgLxBxO4EU6+IkCRTKQyNasfbAJv8jfljcJ3c6DsqjzblNqM4KM+4QSc4EJmlvCe2Mc70nrdz6ZqVf4ofkPrnDcVDefLKqQ7vOAVVZAWMrIOu9gDHV4khtFryVzdUv8UNyn9zhOChv4ocUWueKUHlvP2xzgqBkCD2kOEhyDQ/g+F1WkfvkDsdBefPBqmfqMy0kQpX/O2aTdIJKpdzj3n94y+zQL/FDcp/c4Tgob8oqrjRbJxi0v+Y2zVBjZsi1d6nTas63OnL9Ej8kt8kdjoPyBA6tWC2IQV4oAM5KUFvIMLmV0KkLjVt7SPRL/JDcJXc4Dsqb7YeRpOriIiCusgpXgWWxCxQVNA6jhWuLFvRL/JDcJHc4DsobOBYBc1bdu0cKIHMC/WeN1Qycp9a0Hpb7cPwRPyQ3yZ2Og/Jmg1XEwMUIKO7zspllgZHjHvBQ6pplxgdGxx/xQ3KT3Ok4KE/oGBmlMWegNPd5WRtQaRQInXONYzaTWzvX9VP8kNwkdzoOyqPjy7VKjR2mhrDDuWHTwTAK1tqkFnvydvx2ydldcqfjoLy51zGpJ1mNhv0/9s4uV7fc5NYtQrIx2NAc/Nf/Jhy7vpsdHb9L88a+opSsVO0RJZGynwLmGAZuBqvL6mCp5fVjSpbU4uAHX6z+iB8Wt8mdjoPyiA5rlbtBSkRr7pA1n0tPO6arYZbU6rVHgfopfljcJ3c6Dsqj+GG0nklgxL1soa8eS6126CZtYpqcb33QzeFL/LC4T+5wHJQ3pcPUqNFeJr0XWXEjqKEW6Jp4rnEkB7vkk/8Lxx99lfvkDsdBeZOwkq7Y5liloiAQhgGa1vyRx159OLnVke7D8Udb5T65w3FQ3mRzRy41pwLWt0/O2ydfPIByLYrCeaZLI/m/cPyOHxb3yR2Og/LmueyqDxJagma8JvK5s7lzGiwyUqPIHeulewT/wvE7fljcJnc4Dsqb+CHlLNTWGK6agLTPfZlcIfXZMdZp7ZYR+C8cv+OHxV1yh+OgvKkcFiTHgIC0r6BRaqAWtksei9U1eOitp+T/wvE7fljcJHc4DsqbgbzEFiK1/RRwn5dlAwtptVWjCxWOFuWS0fEvHH/ED8VNcqfjoDyhIw9ac0Uo0CT1hUhtIKQVekOjkYiyXNrv9j90/I4fipvkTsdBebRooY5YlaHPsO88GULF1WL1OadIm93ipbfk/0PH7/ihuEnudByUN3ulm80Z+75Kjmsmz9TBKCJkK6lJbdjqi87qt0su7pI7HQflTYQkSBtDBErvBtRnBB2rsxrMQ2zveMvygI7fNrm4Te50HJQ3nVXLOdIkkBYVSFRBIsZ9LjAplYFxPvhk9Uf8UNwndzoOypsns5QnxmpQcIdzS6hgkhV0DeRUIrbcb7kd8Uv8UNwndzgOypsXs2vwHvutUwyke00P74MdDTIxUYqRMV5aK/0vHH/0Ve6TOxwH5c0JzVqmSCzQunSg0BmsTwMUKoVMJ9mt+GH8Ej8U98kdjoPy5r1sDSiCCEa1LDhmAlUcUJLaTGlQzbdedcQv8UNxn9zhOChv2iobncMMUEtdbVUPBbSUueConWpHDenSmp5/4fgdP1S3yR2Og/ImuI7NtA5bbVWOQHm1VZJigMZMccQxZrwVXI9f4ofqLrnDcVDefMtVbDWFDEH2t1yiVUPq+sEzIc6Qx8RLS6X/heN3/FDdJHc4Dsqb+CF2jrqt8TV7r8pRB6jFBq0iYmtl1vbgU+4f8UN1k9zpOChvPleVUHtoGRrpPtaRJ+iOHw5ZoIxpRNfCufFT/FDdJHc6DsobOhJHKnVCrxmBIivUlAPMXJvU0ef6m/cDOn7HD9VNcqfjoDyhI3YsVVZnFTjvw4Bj9Vg8BdjWRB6tp1lvBazip/ihukvudByURy45lpRodVaMDVYV2dsPlSHVSYphykLnAR2/bXJ1m9zpOChvOqu4qkPPDfa72dVZ7d2gWgtowt7mGHH/Lr5Px2+fXN0ndzoOyput6xaFKicYvUWgELfbkROs8TyMEHu8VzvwS/xQ3Sd3OA7Kmxez2tEiVuAw1lAug0FrUEhlwVIlsrRbbwLxQ/wQg/vkDsdBefRgNjWebBBx37DJqFBnF4hNY8g5xxRufc/FD/FDDO6TOxwH5U1bhdxGRYGmYwfXFyE1YwBOTcrQ0dhu7VrAD/FDDO6TOxwH5U02t/cme+O6Sh0LjpDAWhYoSYhL7evnrYQVfogfYnCb3OE4KG/giILcVaCnEXaIJEGVlkCCDlRFrONWNhc/xA8xuEvucByUN99yR9cS42qm1Mp+QJ5BsjQwjpWo14HB7sPxM36IwU1yh+OgvFkNKlYll71YYR936nlCDfvFrNWesWOmcitCgl/ihxjcJHc6Dsobk7yMHTNco8Y0BhJbpYOQgMv471RHlvBgIv8dP8TgJrnTcVDeNFYWaXAhiIHzmjpSB8GJ+4BmMgk7gzgf0PEzfojBTXKn46C82X4okixjBC2bDokTrHIAScJDA8q9DVb4JX6IwV1yp+OgvKEj95SbEIRWBAgzgrReAbPZaLHO0R98zv0dP8ToNrnTcVAexQ+DlR4MctvnZaUbKDeFGFXWxK5xhlvRdfwSP8ToPrnTcVDeJKw4tGRDYZa+P+iqgERC4Fh1DI6lz1u1I32IH2J0n9zhOChP4Jip1KgjQ6imQDFHqFQr1EDYepl2zydPX+KH0X1yh+OgPPqeK/vcEwLW/67Z0ADZS6bDrKl1jdj0VjY3fYkfRvfJHY6D8mYkR6MQpQKNvaan1wCG0gCLtKkhlz5uDR3pS/wwuk/ucByUNxvXg801WyAUHhMIA4FwSGsiH6Ycilm/9eQpfYkfRrfJHY6D8gaOTsKYMoxZI1AtCTTFCKtgxNAUuc1bIZL0JX4Y3SV3OA7Ko1cdLdX/LhEw2voRDWzfeWpaRpuy14PecsnTl/hhdJPc4TgobyoHz6ySC3Tb2VwLDaqumSOwsoUwrfCt4Hr6FD+MbpI7HQflzbOO2Tlgb8CzJqDGtuhIFXLOoc2cC8YHQ8cf8UN0k9zpOChvDmhO1oQ0Vu2YCFRiAKuUQaRXLLN1urY5N32KH6Kb5E7HQXlCh1KfGbFDi42BqK2ZPFuG0gWj1RB7fzB2/BE/RHfJnY6D8iZglaVh5AwDx+6sZt+bcwuEaH12KR37AyPwj/ghuk3udByUN07gpP34r8BMY03lnAcoSwU1FjXSXsqLzuq3T47ukzsdB+XNN6vEark06K21VTtaACXrQDOkSNSj0a2HHfQlfojukzscB+XN0vVEa/7eLwGNV2OlWcAwJKixz5Lb6qzmrU9W9CV+iO6TOxwH5Y0VOCO3YhHQZtzLFgbUHAIkwVGl1Zr51tRBX+KH6D65w3FQ3nzOVRQKlmBViFU5Vh3Zy9cJQkhGRfqaPW59sKIv8UN0n9zhOChv4BALhGow9j1ymr2ujkorhDZjlplwyi2fnL7ED9FtcofjoLx5DziVUywIJdBqq+JQEC4CqEFbCnkfJLgPx+/4YXKX3OE4KG/uy2pprUuHMoYA1TZABHEfma0sVBXTAzh+xw+Tm+QOx0F5AoeVYcN6glj2p9xiCtpmhdFjRAxtjGtGB32KHyY3yZ2Og/KEjl4zWeGyJvK4hg6tCIJZIREzI7e+ZvIHdPyOHyY3yZ2Og/LG6bDQtaQOk+veuc4d6kg7fkgqqceQ9YEN+Ef8MLlJ7nQclDe1Q5PMjAaNQgcyzYuOkCCEWGROi5le1I7fLnlyl9zpOChv6LDU1YKBxb390HqDKjXD+nu2zTzMWsUHdPy2yZPb5E7HQXnTWRVMc4YdWJ+6pvJcQBQFsBsZUwlxPvhk9Uf8MLlP7nQclDdWIPWWdNMx8+qsksTFyeqxuIUWV1uz6odeooO/xA+T++QOx0F5864jlEkzBShj/gfHmscrTlCKhrHmKO3WDiv+Ej9M7pM7HAflza2nmFpZTIDp4mJNGgY15wYzTs5ige9tleYv8UNyn9zhOChvVoNyp6bdII+4V4Pu65lT5prQmwTkwZNvjeT8JX5I7pM7HAflzWPyULKIdFAk3AmrBUe3Cpa0ysxc+7UnT/wlfkhukzscB+XRx9zY+2gBZs0TaE0aIKQGBdvUFpQoPagcv+OH5C65w3FQ3sQPpVirg8AoD6CRV+WIawRJaeERhMXoARy/44fkJrnDcVCewCElcOucISwa9qsOBBt7yVucA7GwUXzwKfeP+CG5Se50HJQ3exYstcjFICxG1kQuq3TgfhrIkWezMTm1B3T8jh+Sm+ROx0F5tKNnVGxNoPYyNx28ykYjmBi1tY65aXlAx+/4IblJ7nQclDdPAnPaaw7DKhZ7+6GuH4Jr9hhEWtLeRBJuxQ/5U/yQ3CV3Og7KGzqkbb9vQh1cgUpataMhAzPNqWSs7VbAij/FD8ltcqfjoLx5FEgjRV108Jj/TeVx1Y6gULAUxhjSmC+m8t8+ObtP7nQclDffrDDlEcjAzBYduMqGFG5QomSNEmzUW1N5/hI/ZPfJHY6D8qaxShJaHAymLe1lCx20skHOE9WkY0u3hvL8JX7I7pM7HAfl0bMOLsRcIAcqQNQXHHN0SEzDuiLPcmsmz1/ih+w+ucNxUN7ED7EkwzahW/3PJ6+gQfYxTWnD6r4Y+KCt+h0/ZPfJHY6D8mjmEAmBE/T1B1CjvV56nyfosaRusbRrO6zyl/ghu03ucByUN3CEymlVCZhz77CKaxavNgcoUYgth7Im9vtw/I4fsrvkDsdBeRM/zD1xl7ETVtsMzAYVx4QcC4VQQi7XlvTkL/FDdpPc4Tgob84RtIRhjjWQl/0eEK2B8Ro81q+NzIhcQ78Pxx/xQ3aT3Ok4KG/ih5RTndogWOG9322AiShEjqEUS50pP6Djd/yQ3SR3Og7Ko+PLnZgXHaSlAJlFsJ4VRkmTecbcsj2g43f8MLtJ7nQclDfh3GS9NiygtgZzoqigOhTSzNwwzWg0HtDx2yXP7pI7HQflTWclg1fV2I8ApwD1suiISaEraeYZZuFbe0jyp/hhdpvc6TgobzqraLHlGqGWHNdU3htoGG3VjkZqin2WW3fQ8qf4YXaf3Ok4KG92WNFMhPsGWiq0F7wtOtYwDikM1BJVA9/yycuX+GF2n9zhOChvQiRDeh9pQM5jJ6x4QB2tQ11TyOx1KoZbVmD5Ej/M7pM7HAflTV+VI+MUgUKrm6JGGYyrgsxe1lxuRe2WFVi+xA+z++QOx0F545MvBvKYDUbdBwlm2J+u1o9q0yxaSWtevw/H7/hhdp/c4Tgob2aOLlNGRWghIhCvP1Pei6xC6L23GXDcCq6XL/HD7Da5w3FQ3rRVTUpacweMgftjbkhQ+wzQhWYUVJzjwUD+O36Y3SV3OA7KGx9wjDJbZRhYdM0cfYDEYhBLEe65yL33gOVL/LC4Se5wHJQ3e3ML0U5SQamTV1tlq3Lkgnvjuk0NafdY9+H4I35Y3CR3Og7KI6NjrLEjVihabdHREer+oDsy5dlXFenxlklePsUPi5vkTsdBedNYYUkoPYGV/egppbpqx+quuPSerEuo5cHH3D/ih8VNcqfjoDyhY0qWGjRDozaBYtoXCWTAnIGrrUHd0q2HHeVT/LC4S+50HJQ3z54qTZTCEOaeO3AqaO4MebZcMTfk+aJ2/LbJi9vkTsdBefOcfFjpMgYUzASUi4B2TjBmmKumFC05PKDjt09e3Cd3Og7Ko1tPOqIUhX1ldnVWNYOoGCxWkGpRm/XWVC5f4ofFfXKH46C8GcrLgiJzg1irANWZwfKaPbix6BpFROiWFShf4ofFfXKH46C8gSOu34AD+7bIGxCXBjZbgMYFQ+Bcgt6ayeVL/LC4T+5wHJQ3cHDHhjkA9rQqh8YMOqRCjSmYSh947fiyfIkfivvkDsdBefOqQzvOqPv4svGaOaiBhLRm89lGry310m755PIlfihukzscB+XNZfISY03KCwneO6ymgQzNgM32kaXKJd/atCBf4ofiLrnDcVCewIGzyioaClPXLE4FGTRMgqhIrSaM9151yJf4obhJ7nAclEczB5uwIcSxV4MOHSAtdojVIutsq4w8+Fr1R/xQ3CR3Og7Km2cdJVNLLYKkbZK3/RYwVgWsRXpsbVZ7YHT8ET8UN8mdjoPy5s5TlJiDZCi42inaexD/O02+oOkxTqOiL+j4HT8UN8mdjoPyxiQXHHOigQ6r+zH5AAsia0SnZtYs2ry1wUo+xQ/FXXKn46C8CVilkJqogFabQGkOqFgZWmk9YOohXDuDJp/ih+I2udNxUB6Fc3tlzQa57CVvsSQwLQxJG+Y1eATsLzqr3z65uE/udByUN6fJYxkNq0CVuOaOsjixqQVmG8pZU2njVnRdv8QP1X1yh+OgvGmseO5sboeZ2x47UgbJJgsTiikNwxJufdDVL/FDdZ/c4Tgob+CIbXAKAZBa3HtzJ1TNCdAaI9Gc7doXK/0SP1T3yR2Og/Jm6Mih74+2wG1ftJlUwdposMb0UVZbtX/5Phy/44fqPrnDcVDeeB2NtHIfYF0NKKQGmkcFkdVdxUiK7dbXXP0SP1S3yR2Og/IGjjJGi6FC7iMvOLbVoXFAbGizjzQx0H04fscP1V1yh+OgvIGDW4lNGZR1zxxhXyan/WyW8xrHqTHfcjr0S/xQ3SR3OA7KozNP0WpJA0KgfUAzTtA6GFCDWRCMEh9Ujj/ih+omudNxUB7td+tsFTNorBVIQt/3CCaI4dAxa5KiD+j4HT9UN8mdjoPyhI44s3DEBr1SWHTMuOkgQJpDywLE8EFj9Uf8UN0kdzoOyhuTPDcucQwY2tewUZtCpbHPErSeg9YgtT6g46dLnoK75E7HQXlCB4ehKVGHUWl1VjYnmLYEUnoiHCWk8CBC8jt+uP7rnQ6n4/9X3mzOHSn0XPenXF105NHBZlrtVUlorYfUxq3th/olfpiC++ROx0F501mN1mvbdzpqWIhEiVCREZjnWJWkdGt2h44SPsQPU3Cf3OE4KG/W9HAs+3UsCOFe0zMb1KBrKM+tkyJWnpfGjn/h+KOvcp/c4Tgoj75YjQXDQiL2MICmBJCcDTQLlqYjIj2A44+2yn1yh+OgvDE7pnGYmCD0ENfQ0QqICULOyaqtuQPrpdWg/8LxM36YgvvkDsdBefOYPIXWMhZg5ASrkQpQ2SpUbcIj5ml6yev4F46f8cMU3CZ3OA7KmwVvIUUsNCGl/TGX4xrNbSqwhZBoTKrxkk3+Lxw/44cpuEvucByUJ3DU1UiV3VFlpAbUOIMmTRBZQt6T+miXElb/wvEzfpiCm+QOx0F58+RJey1xFQ2xXtZAHgmqlAyBuDfuOa5Z5D4cv+OHKbpJ7nQclDdbpcd+2NQFgnYDivtLFWcFjBrCbFaHXFqc+z90/IwfpugmudNxUN7UjkKVI0+Ytn4Q7/Oylhlm6FwHz5700s71/6HjZ/xwzUROh9Px/ytvHnZk7lFwQEIWIGurx5rrR+p5InLUqZfey/4PHb9d8uguudNxUN58scIyQ6QAaWerSPqiY9UTSGVVFOu59/bgi9Uf8cPoNrnTcVDe2ORYYkoWgeec+5oNrqm8Bghmg2YoGOUFHb998ug+udNxUJ7QUVIYac0ewHUN5KQzgsi+o9kD5dxqKf3WVB6/xA+j++QOx0F501hxn6t7MgghZaBZB0jWAqVULjGbzHjpSuC/cPzRV7lP7nAclCdwBKGOPSAw7oTViAaCMQCTLWzWONLypQVv/8LxR1vlPrnDcVDeDB29FLQcIC5KgBYiYGMSmGmNXXVYvPQi8F84fscPo/vkDsdBeZPN7SF2ywV6UwWqVUGoDNBEuTG3KXhpb+6/cPyOH6Lb5A7HQXnzllxDH8oKvYSyj3Xsz1UtwhTJlEINlvJ9OH7HD9FdcofjoLyJH7LwRG1QIhqQUYaKmsFSjalIKlwftFW/44foJrnDcVBexQ+DFZkwMCw4qiWQYQwpI44mOfZ86yV5/BQ/RDfJnY6D8ubNE5VpyRSyDlx0rNJhORUwniHWPqPSg6Hjj/ghuknudByUNyM5Y0gBE3CsEQgzQa28cySxZLFKlG+964if4ofoJrnTcVDerCHJa+hIXYBHnECyd+jOGVcBGQNTmxLGrfhh/BQ/RHfJnY6D8mhJT+op74VuA+vqrDqBBkWoPKRRiaXWB1+s/ogfotvkTsdBeROw0sockWAkFSBdnZWIIZRckVlGCvXWroX4KX6I7pM7HQflzQnNyTjj/K929EVHYagzrdqhFiP2UTDf2mGFX+KH6D65w3FQ3sQPJddY0gQ22q+eVNfY0fZdgp3KnbH1duuTFX6JHyb3yR2Og/LmEFqKsVtj4BD2o6edze3SoODiJJfSqD2oHL/bquQ+ucNxUN6YHa21kFZHNaJFoFLSgsPGwqT0WglHvHXq6V84fscPk/vkDsdBeZOwomiKde+wahUo1QIqMUGY2Dn3bHXcmsjxS/wwuU3ucByUR21VRu20mqmmq140JNBCEVpoPI3yxSdP+CV+mNwldzgOypuvVV0S08iQKWegzAuThAah9Shs02p4AMfv+GFyk9zhOChvzjxlDKnWCcLEQGMw1MyrfORuq6bUGuXWxnX8FD9MbpI7HQflTTg3jP2HwBrA41653qBi6tCSVpFeKaYHQ8cf8cPkJrnTcVDeHEFrXYcZgSGuqaOkAJZDgVgGVSbsnfEBHb/jh8lNcqfjoLypHRgjxsqQq+iuHQkUqUDoLcW9BzHYi87qt0ue3CV3Og7Km+h6YOnEDeKUDlR1QDU1aI15hlE7XzuDhp/ih+Q2udNxUB5tXZ9aIiXguo8E2voztYogRsQ4e4/jVjgXP8UPyX1yp+OgvPlmRZxrtVU25qTVWa0CUktTyJTW5EEapd56Mpu+xA/JfXKH46C82mGFs2nYG6XX2DHHGs+5GZQ4dQysxvXWgrf0JX5I7pM7HAfljRVo6/cLlwlzxAyUKK+ZvGbgVqmHknqptx7Mpi/xQ3Kf3OE4KI+GjjpDNoYsabVVM02ooRjYmkaozDb5BRy/44fkPrnDcVDeeB2hphGVINTtk1MbIAEZLKKF1gJzuOUEpi/xQ3Kb3OE4KG+WSufeqOy2KoUFR80RVHIH7LRdQOPUb51BS1/ih+QuucNxUN5kc3vuWArCnjH28eU1kBMq9CCIJVakcWv7YfoSPyQ3yR2Og/LmUy5WarnsjqqvgbyFAmajQNeEUka3GW6Z5OlT/JDcJHc6Dsqj3aDFcKIBJpxABQX0P6e89qaNgoRyK7mePsUP2U1yp+OgvDkvG8dY03iFFkfY52Xbmjq6QGGOaZRW54vvVX/ED9lNcqfjoLypHSMELBahSBKgNPerpyEQGs1Rcs6cbp0ITJ/ih+wuudNxUN7MHUkbh5QgWEagXjpYwwprHregPRbKt3aDpk/xQ3ab3Ok4KG9sciqqkjNkxTWaZ2XQkgmaRqVgIaf8wOz4I37I7pM7HQflzZqezoppNVVtVYpFx3Y74iolFo2zNFTOt9b00Jf4IbtP7nAclFeH0NAoTpjC+yQBJ6jNBmDmiTOGaNe2H9KX+CG7T+5wHJQ3VuBoI2jKaybvDWgUBYlrMDeyOSQSN7z1PZe+xA/ZfXKH46C8GclDXHNFKtBZFhwtDxBpq3KMIjwrG9qt4Dp9iR+y++QOx0F5c4+AOtacGkSWfQdt9VZVc4cxepnZRqjX9ubSl/ghu03ucByUR6dspI/MCI10zRxtpFU5KoItQkqenGu+9VqWvsQPs7vkDsdBeQMH1jFSVZjIBlQ6QcW9Y3pYQxqYEz74WvU7fpjdJHc4Dsqby+QJRfoUIDFeP7KBDGSYbbBWM1303Ifjj/hhdpPc6Tgob2zA0axKqJB14g7nJlCqBZrONtdEUuja9kP6FD/MbpI7HQfljdPRxtBQGszRV2M1WwBJFIBGFol5JuoPnI4/4ofZTXKn46C8eUyuMmNJESL1xUSVDjpDhmBolAtJ51sPO+hT/DC7S+50HJQ3nZUMjiEqjF4JVhtloNwb9DCSDZvC8mAo/yN+mN0mdzoOypvdoFgw1UIwU9rXz1oFrW0h0rNSSaOQPrDJ/4gfZvfJnY6D8ua+bC7DoggMzm0veKsgYSC0FkKWlknzrWUL/CV+mN0ndzgOyptsbpSJNXRoeysoUVcQLrhfB05rgyLGW8sW+Ev8MLtP7nAclDeVY796MpwQOS44ODPYPmkzLEgIzXK2W1+s+Ev8sLhP7nAclDcfrLAphpah9ppXvRh7E0lM0GIwEqWZr73q4C/xw+I+ucNxUN54HRitBCTguMZyaphApiJES5jVek56yyfnL/HD4ja5w3FQ3lSOfbGG8oTGe+16bBFsrNG8aeece6bxoq36HT8s7pI7HAfl0fZDrhRGXnBsl3ybHLK/6kYpktSKpmvvAflL/LC4Se5wHJQ3O3rS7HUGBer/ZXPnBKPBoAOZi+iwawEr/hQ/LG6SOx0H5c1+t1GTSSjAZR/rwNhAa6rQiYO1ivs2+QM6fscPi5vkTsdBeXSQACXMLGC5IdDQDsZxR0iq2Ei51Xlr+yF/ih8WN8mdjoPy5mFHSYJTDQqxLDpCAFu/JWHOKN3WPzO9oOO3S17cJXc6DsqjB7OMKQwCzXsPycwDbNYJM3dVsSkmtwJW/Cl+WNwmdzoOypv4YZkR20TIEytQKKt2VFlzh2KdJa5OS28tIuFP8UNxn9zpOChvbj31PIM0hVpm2reeOkipETTkUnlymXIrYZW/xA/FfXKH46C8Ob6snJswQ5zzv8W5EQyjQWuIc9R9LPBW6chf4ofiPrnDcVDeuB0YA/HYpQJtVY6ga+pQhRl7ijaaSL51kSB/iR+K++QOx0F58yKQM2GS7QKGCMRaoQoWKFqDhdpLDQ/g+B0/FPfJHY6D8ia4HqlhRQFuQxchNYNgX9NHmDXGFnnxcR+O3/FDcZvc4Tgoj4xACtZ1Qt6rpKlT3W1VXSNIkhGEbZWV+3D8jh+Ku+QOx0F5szdXohYaGWwfsSGdAjpLWYWEunA17gHvw/E7fihukjscB+WNSU6VTYTXBB7Kaqv2zJHbgsNyDIHKfjN7H44/4ofiJrnTcVDevHlKONrYNwF5ViBKCFYSQYo1Ulea3G6Z5PlT/FDcJHc6Dsobk7xLE+JVLNIexIsEqCNH4Jn3aVcL6dr2w/wpfqhukjsdB+WND5iFV2+vgAnjqh00wVLOQHHIFO4jxRed1W+XXN0ldzoOypsIiZAVkwmICxGK0/4vxG4qgQNl7uXB59w/4ofqNrnTcVDePCePdWbMDC3PRUcIHXREg55amUFLieHWroX8KX6o7pM7HQflTXRdU6VUFg59J6zYEKrM1VlRa6KdKuOtuaN8iR+q++QOx0F59MkqNc6jgCAtJHqIYLEg5NKZqAwJdd6H44++yn1yh+OgvFrwNmrfcExelSOuvkp2h9Vi5jaHDZVb2dzyJX6o7pM7HAflzfHl0riMgVD23nUKZYLs9x2h1KSzjTzbrZG8fIkfqvvkDsdBeZOwGkM0NwbtpQLlGUAaG2Q0NdREkh/MHL/jh+o2ucNxUN5sXOeQkVKEQjUBzWpQNTCkESmWRk0w3Ifjd/xQ3SV3OA7Km69VhbtyjqC64YgN9wXNCjKyBOU6Kz2A42f8kIKb5A7HQXnTVomZ7eBIrn0C8d6bq2NCRE5Yh/Uxb2Vzy5f4IQU3yZ2Og/LGJJ/RZl7zxsJgP+soA2rLawbRSGPQCIlu3SMoX+KHFNwkdzoOyqO35DQYU4JeqQFJ2Z91xxrJ21yjehgjXnsRWL7EDym4Se50HJQ3Y4eEIhMNJo0OlOvqrFra98lbJZPI1V50Vj9dcgrukjsdB+XNSYIUIu2t6x1zAJpiULs2mL2vBqvH9Zv41gHN8iV+SMFtcqfjoLx5MZu4DJsBWt0HO3DwoiOsUmKMcRhmwVv73cqX+CEF98mdjoPyho4hXWQuHKopULMOllYpiYuL1FJPayi5RId8iB9ScJ/c4Tgob+CYUbjntOfxDBS6QkUWyKmuylHKTP1Wwko+xA8puE/ucByUN1OHrdlCVr3oezkPRVLQmRLkSgVHR10T+304/mir3Cd3OA7Km+C64ag4C6zxm9ZIPgfI3rueIhPnjkXTrfey8iF+SNF9cofjoLx5TN6jalylos6R997cBmL7XmCMPfdYc9RbXod8iB+u/xkOh8Px/ytvQiS14kAKEIatypH2poXQ1//BXFNrUWooD9qqn/FDiu6SOxwH5c1S6WoW0mg7V1WAeg9QS+BVPuaqHDQMS74Px+/4YXST3OE4KG9mDsTWetl7q/Z7wM60uCgVmAemUDKH3O/D8Uf8MLpJ7nQclDffcpFSG5ZA6z4RqLaGjigTonZWzCGbPCgdf8QPo5vkTsdBefPoiYw1lc2EhjWI2+qpJBqw1pFLbsbj1rsO+RQ/jG6SOx0H5dHSdR17eTPMtE8ErmIB0gcBTrLBYQzLtzZYyaf4YXSX3Ok4KG9WLcSI3AShVZqrs0oT6j73RBRayzUhXzuDJp/ih9FtcqfjoDyhgzRgx5xBx2ZCrEKdtUPWlmLnRtRvRdflU/wwuk/udByUN51VGDNprzDXDL4PoTWonQRa4ILYVoPVb32z0i/xQ3Sf3OE4KG9Kx371NCZDtbKG8i4Fao4FrNOCI83ele/D8buvQvfJHY6D8mbqQIth9ARtlv5/C96qjrj+0qRZolLwVjZXv8QP0X1yh+OgvDlmg6H0KRUC5TWSd00gNRlYGRw0KbVwa9eCfokfovvkDsdBeVM5iIzNGGhvrqLCCbTHBhwqZcOJdO17lX6JH6Lb5A7HQXlzQlM71tEQYm3bCCwZ6qoWEBlLHjOGNYrch+N3/BDdJXc4DsqbgbzILEUS0OgItP1y0zihpYEtk5iVW0/J9Uv8EN0kdzgOyptXHaZrCl9DRoy04OhGUK1PKNwk9TV+RH4wkP8RP0Q3yZ2Og/Lmtaz0PnUgdEMC2jdtVuloUGcYbU6avTwwOv6IH6Kb5E7HQXkTP7TQewwJioUdISkJjFMGabGJhZqJXtSO3/FDdJPc6TgojzqrxLSLRej/nVyODNKrAElfrVUM63fnrei6foofJnfJnY6D8ubBbBgptcUEx302s4nugNWAWpFnUKR0bQ+JfoofJrfJnY6D8sbs4BZLwAAJ05rKbR8JrDlCzNpKHpX7fPA994/4YXKf3Ok4KG+m8jj7kDkAY2egkibIiBGQ0+ySc5qN7tAh4Uv8MLlP7nAclDdjR44Ze1OIte7th5LBahnQdWKzWHTopdWg/8LxR1/lPrnDcVDeHF8uk9RoQpNmCw4WUKYM0+LAziOGWz75v3D80Va5T+5wHJQ3n3Nn1ZTIYIw4gWqeYBwECklu1HMwvhQ//BeO3/HD5D65w3FQnsCBbeoss4G27QTG0KBqjbCXSVsNrawCch+O3/HD5Da5w3FQHhmBOMbgDgW1A5Hu1aC9QYom3GqcqV3atPAvHL/jh8ldcofjoLyZOSyHZqHAYuO/bblrIO+jQy6SLFEu9ZYP+C8cv+OHyU1yh+OgvLEB4yj7Wsd+1TGAxrYBVzsFnXnDMdt8UTn+iB+Sm+ROx0F58yCwzqZpjRoaYgOyfcnGskDAQsE0Dg0PjI4/4ofkJrnTcVDenCYXsqwUQTgyUI4Bam0Mpo0KCw17Qsfv+CG5Se50HJQ3e6WjtBmjQdcxgWQkEGWDYdSYqmiJlwJW/0PHb5ec3CV3Og7Km9qxF4DWOUEl0eqsygTZp8kn9kmt66z10pKe/6Hjt01ObpM7HQflzYvZlHplLGCN1lRuw8AoFgihldIwab91fPl/6Pjtk5P75E7HQXnzQbf1rBknlFILUMsFRKoCZpuJLQctt2pH/BI/JPfJHY6D8ia5PgJpZYK+H5UTdQHBTosVsfXruiqI3Ifjj77KfXKH46C8CZFEUtHeoBNWoH31SXuo+15gS6lN4lurQf+F44+2yn1yh+OgvGmrspQoa96QyhNo1AS1y2Jlso4qKbRbC97+heN3/JDcJ3c4Dsqb71V9zoHcoRnRfkKuoGkytF4naZeU461sbvwSP2S3yR2Og/IGDhoxFVrjhu1DT4URaliDB9VCg3IjCg8qx+/4IbtL7nAclDcJqymdrReIXSIsGgR0x6yQsZjJ3iz9AI7f8UN2k9zhOChvAlZl9la5QeMS9wHNtg3BASH1yGPB0flWhCR+ih+ym+ROx0F5M5H3HAijgNVtdKDulettNVdMKhlRY7j1WjZ+ih+ym+ROx0F5QsewGgJmhmhp05EQlMYELmvg2DkSnpe2H/4PHb/jh+wmudNxUN7QEVoOzAkyjgG0cyQmO34Ya0ErocRwK34YP8UP2V1yp+OgvDECcTL1OKAsMmD9Xpwga+AAZuFGrLPzrWdP8VP8kN0mdzoOypv4YY5cCwv02RRIg4HGpNCrmeLQxPXWroX4KX7I7pM7HQfl0fHlVpNse2Ny3OdseNWOVkBw4PoTznqts8Iv8UN2n9zhOChvGqs5iwQKILLqB/U1exj+t+BNUuohzSR2H47ffVV2n9zhOChvngRKk8Y1wsDdV+UZwSgjzDisrQaLi97qq/BL/DC7T+5wHJQncEgvFAVxTRlzf7BqCSTXDrVJzKHzTPHWmh78Ej/M7pM7HAflzVLpkbCNWiD9txqUsUENVCAzcjPsLfKtVx34JX6Y3SZ3OA7KmydPsSdqmaDVymsg5wlVVNePPFpAY8m3XnXgl/hhdpfc4Tgob3xArFUCJqiT6mqr+t6by6uQyAxT21zgPBjIf8cPs5vkDsdBeQJH48irj1qzONrY52UTmEgFW2P5+mfrKLdsQPwUP8xukjsdB+XNt1ymapwHsNHqq0KKoEUJBlFXrTqC3Yof4qf4YXaT3Ok4KG9qx+DcSkigYwagPleLVVZjNc2CaJ/b73hAx+/4YXaT3Ok4KG8uEqy2yvqYkPoqIMSDwGj1WMVWMZmxpUS3Nljhp/hhdpfc6Tgob7wOQholDsCQ9qqFWFYVKavRmnN265EjvZg7ftvkxW1yp+OgvIkf9hhL2EtzU9oXNAcvOqiBlaQ8K66fD2zyP+KHxX1yp+OgvJnKB840JwHWNYvT3Fag6ARWnfuUTbd568ls+hI/LO6TOxwH5c2yhTVkIEYEayGu0rFPaK4qAoWJczApkm6NHelL/LC4T+5wHJRHC976TKEJlLzdDt1bpXFhUjvW/RiK27X4YfoSPyzukzscB+XN51xMOFqv0GpfcMQRoGatEFBXzdDBHW8teEtf4ofFfXKH46A8gaNmajVmhLTqxH5MvopGowIlYQ+FqyDfSlilL/HD4ja5w3FQ3iSscrXUTdcEbmXvsCo7mxsglhhaNa7j2sb19CV+WNwldzgOypvK0VMtswvMVT+AsA2Q2RFqybFhx2iY7sPxO35Y3CR3OA7Ko/hhHdJGhxL216qZZG8/3BsXOuZaWqQXbdUf8cPiJrnTcVDeREiojpCwwb61vPsq2osPd0J39EapSbq2/TB9ih+Km+ROx0F501hxp7AH8SGpr9pBHepsE1BaKtYkp2sHNNOn+KG4Se50HJQndOQSMi9CoK/pY9GxZnKhsNorKtS5agv4wOr4I34o7pI7HQflzYPZ3nPDyDBwlQ2qpUBt60cf2RClW8BbqxbSp/ihuE3udByUNxmSgjNOidAnBSCcvKZyLJCtkM0y66AXndVvn1zcJ3c6Dsqb+GHFnHBvP1TLq3bofvbUBvQgrTamkeItt4O+xA/FfXKH46A8SlhNlt4IUiyrscqmIIIGI5fau3bRa4tz6Uv8UNwndzgOypu9uTlyGDFAk7jjh62CzW6QhENKwarNW9lc+hI/FPfJHY6D8gYOtC65E4T90onYKqy/ZKg191BnosG3rgTSl/ihuE/ucByUNzOHJo6WMzDvJ0+1dZCRK2hXbDMWLOPWRE5f4ofiNrnDcVAeHQkUTjrWzIExrrZqBqhJA9hoXTrG3MaDtup3/FDdJXc4Dsqb+7I9UDQZwBkRqKBCHUNXIcHeOOc+5Fb8kL7ED9VNcofjoDyqHKFYVwWJabVVNFdbFVb5MCPmgrG1cssGpE/xQ3WT3Ok4KG+2kHCOhVoD1L39cMwMUlKAKRYl0Ibj1pkn+hQ/VDfJnY6D8ubRUwmdRiGIMe6RfDSwMA2sNywd1ca1HT30KX6obpI7HQflTXQ9zogjCZDlRUcTBGFhSCnpmkZS13Iruk6f4ofqLrnTcVDehHOjUCZCsLEvPdWeoKr1xUlNYbbJ6dqzJ/oUP1S3yZ2Og/KmszLluMiAmesEir2BIuI+hlaw14H2ImD1R/xQ3Sd3Og7Km2dPgzlgQ9DU+17w1kEZA6RVQXC0VTqubT/kL/FDdZ/c4Tgobz5ZoRQZEiBQNiAkhjpTgawjDkq5B2734fijr3Kf3OE4KG/cjtU4xRoIguwngSEHkFoUatDZR25mdCthxR/ihxzcJ3c4DsqbtiqEnFoskKLsVx057dWgFXQWCmn9I6RbPjl/iB9ycJ/c4TgojxaR5GS5IGTMc3/SFag1MbSupTKvssK3Elb8IX645iGHw+H4/5U3cFhESsxgpcUFRy8ggTcc1EflKpIfwPEzfsjBXXKH46C8gaMFTtQUuq4xnHqbu3IIdEt9P4fC0G9lSPhD/JCDm+QOx0F5AkfUjHVOXBO4rcqBOe+X5KvBqiyVSxw1PIDjd/yQg5vkTsdBeWMDhpEjlgBhrG6Kutq+aSNAc43kufPU+eBb7u/4IQc3yZ2Og/LoLfloUlKGZHE1ViUNkBQSMA+Ove97BLfih/wlfsjBTXKn46A8Oi/LgmUgMOW9TdoG1DwY4qRsZVoZ9qJ2/HTJObhL7nQclDedlRTRKR0U45o2yn4w28aaQAYSRWojyXhAx0+bnIPb5E7HQXlzk6BOG5Em1LgqBpUii44YYXRJEY1DrQ8CVr/jhxzdJ3c6Dsqb9+QTWygcIOe94C3NBmKDAIviTElw9FvR9fwhfsjRfXKH46C8WdMTemuSK4Qgayjfh210R3WLRJGUotR6a+zIH+KHHN0ndzgOyptHT7mVGEOGMQsBITLYrAZVcCpiyMS3+qr8JX4Y3Sd3OA7KEzh4VYZpVoFU1yCeQwBDjpBSnqXn1Na/4T4cv+OH0X1yh+OgvHnV0WqONe43TmE7gZNA0BKUkalKiJmufa/KX+KH0W1yh+OgPJo5Fh5SGlSdacGRKkhIE5j3Debcx7i2VDp/iR9Gd8kdjoPyauM6UhCFNgPtjesBNGKGsuigVEru8ZZLnr/ED6Ob5A7HQXkCR4jrb84tG2Dsa/Cosy04QoVpjU2GJbIHA/kf8cPoJrnTcVDeJNdrS5hbh/UvvJ91GAjnBtmopdTnmstvbSHJn+KH0U1yp+OgvDHJOcawRm/QGQWIFFftGAMSJW4paJ1dH9DxO36IbpI7HQflzUweG/23KncMWWNHGqt2rG4LSh25lUIztVt7pfOn+CG6S+50HJQ3ndUYUwYX6NxXZ9X6AGu0M4hkMdWp2F/MHb9tcnSb3Ok4KG/CudSbcKmAtcRVO2red9ASxNp1FpUxw4NPVn/ED9F9cqfjoLz5oBs01sIIudcEVEzAeLVXI3INsrqtZreswPIlfojukzscB+XNDitu2iIptC4BKJQC0rHCSJFK7jNUufXJqnyJH6L75A7HQXmz/TCVYoU7tEEIFHGCdRSYmjFnbDjwVnC9fIkfovvkDsdBeQKHRW65NYMutuCQOvc2K4U0g+TVVHFNdh+O3/FDdJ/c4Tgobx6Tc6w4w6KhlAUHxX18OQQYGAOJTZz91tfc8iV+iG6TOxwH5c3H3MBdw6ocY28FJQ17wdvI0DOOnEftzLeC6+VL/BDdJXc4Dsobl3ymLrFVoP/LkCCCzvbfflBTqnsZyYO26nf8MLlJ7nAclDfvAWvDhFVBB+VVOTKCUFyDh+aeQ0mS8UHl+CN+mNwkdzoOyps3TzW1EHhAS2WsibwzqLS8XcFENmgMfVA6/ogfJjfJnY6D8ia6rjiwpw6G3WCzsujQCFMk2Wxc5dpb8vIpfpjcJHc6DsoTOmZpscY1cWCVNXvEMtfEgQUImXIpIyXrD+j47ZInd8mdjoPyprNibWn2xUSs+01gCqBhzehj9mZ91FnmrYBV+RQ/TG6TOx0H5dEdNJlhSAYrvQHNHvfBDoJqk4M0Cca3HnaUT/HD5D6503FQ3nRWOBcea9AIfd96UmMwIYQSu1ivaf28RYd8iR8m98kdjoPyJkSCFNLICBFxwRHDABl5J0lymLOGPMet+7LyJX6Y3Cd3OA7Km8oRu+VqDUbvCiQLjtr4P9t8M8Nx5nAfjj/aKvfJHY6D8qZypNG1agWxvEbyKBO02G6rrJacNIz8oHL8jh+S++QOx0F543WMVkNrawTP04ByQlAJHZCLkrCmHh9Ujt/xQ3Kb3OE4KG9OaFLi0utetk6rcggz1BgboLbRQw4lz1shEvkSPyR3yR2Og/ImYcWMNcwGqUgGCmgg3QZgidxoDOOW7sPxO35IbpI7HAflzcb1EHlIRbAY9teqBYeWHCHEOYOUGm3c2psrn+KH5Ca503FQ3ryWpVQTtrIfOXUg7X3N5pZgjDKSNKyt39qzIJ/ih+QmudNxUN7sd5NgsZcIIzAC2fxvC0mFGKZKHSVNe9BY/RE/JDfJnY6D8sbq2M84NPMaOzYdOAsIlgax1Zk5WC7XdvTIp/ghuUvudByURxGSVrOkBjOu4WOvVoCKue3T5LwIGQ3DgwjJH/FDcpvc6Tgoj3Yt8BjEE3pv2ybfZ5iHNZAoIcVRtV172CGf4ofkPrnTcVDehHNX79RsNCiNG1AtGTRFWwUkpETFitCt+7L6JX7I7pM7HAflzeJcnSNMiYA7oEtl33r672U5qaxfjguUeR+O330Vu0/ucByUN1OHdgozVJC5E1aNE0gJBnmU3qj22K8969Av8UN2n9zhOChvlko3KnVih7CmD6BOAkpkMKjXbqXhsFsvAvVL/JDdJ3c4DsoTOFJabVWbCoJtNVNYCbRZhZqqWRnI1h/MHL/jh+w2ucNxUN7AoVW0r5mjh4xAeQawYQqptspVB8d6a+O6fokfsrvkDsdBeXSro43RNxKtFSDR/VhWMoTFzNRqksutNST6JX7IbpI7HAflTfyQUw9lMtTCEShUBi29gKQ5rWONtd8Kruun+CG7Se50HJQ3DwJJZ2gq0EoRoMIGyn3C5JbXvLEaq3DrzZN+ih+ym+ROx0F5s8GKcjJlhdpEgeqOkJScoSUZnNZQnvqt6Lp+ih+ym+ROx0F5Y3WkMrMiQh5p1Y68BnOtNcGImjBIL6U/8AH/iB9md8mdjoPy5k3gap9KoAEppgCUpoGUGKBS6LErLvHWXmn9FD/MbpM7HQflzcEOSaxREbiPvTl3ZNDeDbjNSGnkMuutU0/6KX6Y3Sd3Og7KGzpal6lr0Bhmi45ADBUt7zeCc9+drZgvfbPS8CV+mN0ndzgOypv4IUrorBNmxT2UtwWH8n/LFlLqnaLVS43Vv3D80Ve5T+5wHJQ3PnlHa1jj6qtwr+npBBrKhIiBo2TiES49CfwXjj/aKvfJHY6D8qitGn3MMEAnyWqr9q6FKhE0J0S21WKVS/HDf+H4HT/M7pM7HAflzYPAVCJWJsh1P3kKM4EREUQdJc9WJdxyAv+F43f8MLtN7nAclEf3ZS002dc5pq62yoqtP6O2CIkUqsyW+UHl+B0/zO6SOxwH5c3MERkLZ4MetAPRwNVWKUPcK0iGDpv5wczxO36Y3SR3OA7Km8qRc221KJRCvODgNW7sBeyrqzIMtVAoDz7l/hE/LG6SOx0H5QkdPQScQdPqplIGSquvUp0Vao82EpGWdGkLyf/Q8Tt+WNwkdzoOyhs6THdSZM3gxArULIONWqCaSJLCzP3Su47/oeN3/LC4Se50HJQ30fXRmTMJYLYGq7EysBkKhBIzhzyFKj+g47dLXtwldzoOyqOHHRi57IcdcdNhSiCFCGYfs+EaylddeUDHb5u8uE3udByUN/vdeKR9sgNyqALUbc0d1NdflpxGHzRkPPie+0f8sLhP7nQclDe1o+4zlXlCa3FN5S3s17IUwDhyHaxt6qVnT+s/90P8sLhP7nAclDduR9AyaxGwPisQ7ltPoyXAiTPuk2gWLq3p+ReOP/oq98kdjoPy5ppNxqpGbW/oGUBJEwgrQtAwsPRk2m71VfFL/LC4T+5wHJQ3m0gIg7Vka96Ia+ioPYOYKphQXhP5iP3W3tx/4fgdPyzukzscB+WN16EpFUIBTHXHD8ME3ftB88CRh/VU862vufFL/FDcJnc4Dsqby+TUauUxoPG+wFysQZUZwXIuvRjlEC+dQfsXjt/xQ3GX3OE4KG/eA9LeJp0mrAFjDeStBZDYByxeuIYgktstpyN+iR+Km+QOx0F5Ez/USJklQea24BBsO37YV281J9vg3OzB16o/4ofiJrnTcVDeLM4duYxeOuT/FufWKqBjKqSQY4yDUgsPPlf9ET8UN8mdjoPyZvvhoDkDMixGAlCcFTSNhYiObkETzXFp5/r/0PE7fihukjsdB+VN7ZhpyqoR0K0OIEoIdQesdBCOJoo9PDDJ/4gfirvkTsdBefQmMMxegkBpOQGVjqAUGkiYefCQ0p90Vr9tcnGb3Ok4KG/Mjhir6YgQ97RBZQpYaLamckuUknWVF53Vb59c3Cd3Og7Km825IZZQFh0zqQCN7ZMHCVDKZMtcm+ItOvBL/FDcJ3c4DsqbbK7lYaMEiDugS9YaWN2mYKRUguVUe7kPx+++St0ndzgOypuLBCIY+owQ2iofVFf5kCYJSi6IWFqlfMsnxy/xQ3Wf3OE4KE/gwF0gyugQ21yVo9cJMsqAlHDsj1nT+NLK9X/h+B0/VPfJHY6D8ujJU2xp0LY5IgJh6qCqCWbOOdaosbZba3rwS/xQ3SZ3OA7Ko43rsRC2Di1EWpUjCVgmhSAFS2pt7869D8fv+KG6S+5wHJQ3PmCtNIZUKHuVNLWx2iqisc8wx56Yp9mtJT34JX6obpI7HAflDRwphF4rQk6hAo2WwVqu0ItqmVi75lsmOX6KH6qb5E7HQXnTV81qFgOuOfy/Zx06QFQMBqp0m6ESPfhc9Uf8UN0kdzoOyhuTPCPPMRgo5X0iEAmUxxo9xv6WO5rStYAVfoofqpvkTsdBeWN1jNDK5IWD5DVs8F66jo3BYuOp2XSkW+c68FP8UN0ldzoOyps9JDJT762AWd03ArWDzDqB10DSOYye463X5PglfpiD2+ROx0F5M3coUsgdAWmfepp7mdX+y7g6qxa1Do23FpHgl/hhDu6TOx0H5Y1PHkIwGRNiiquzGquAiEiFUFlsttEs3oofpg/xwxzcJ3c4Dsqb0tEXCmYLDo67seoMQpahBxmplrTqyC0rMH2IH+bgPrnDcVDeTB0qjPtKIMXQ9rKFDipBoI0kNHNJFB7A8Udb5T65w3FQ3mwiKZl0f6ZqbVuBkgyq5gGlyWqqKja+dkIzfYgf5uA+ucNxUN7cI0BLPXLfxngEQqtgKU/gYChFoll+MHP8jB/m4Da5w3FQ3sARcKbWEUbGNXNMzFAjVui6akYqPc1062Nu+hA/zMFdcofjoDyBQ2YcWQrCVJ1AtC9oljb3fdlisRNju/UtN32IH+bgJrnDcVDeDOQsqbQeIeS9wapIhVq3DShzVG7TyouvVb/jhzm4Se50HJQ3W6XTqCOqgVnTHc7dC0jm3u+WCoXKVsatxbnpS/wwRzfJnY6D8sYGTBFbX3TQf9+rFAUMY4A5Vn81LGAuDxqr3/HDHN0kdzoOypuvuaiccBYYrARkazq3qhFaIaHZbJR0a690+hI/zNFdcqfjoDyhI1KOfaBCG2EN5bPJmjvKAMKSYik05dp+t/QpfhjdJnc6Dsqbhx0lt7CbKqGW/+9RYLW+Fy4ENOnNuDz4nvtH/DC6T+50HJRH2w9nGjYqDMH9nlwr1IEMEYe1FDLPa9sP6Uv8MLpP7nAclDdrpZFTiGlxsRDZa6UVJM8M2IsFqaMWvPVBl77ED6P75A7HQXnzxapNnnEGWH1OX5VDIpiONXrEXhpLWvO63ofjj7bKfXKH46C8MTtCS3m0tKbxPZJHIaiJAswYey4dJVa7D8fv+GF0n9zhOChvKseoTTIlqH3N4aR1FY2gBFz7kNrFVtt1H47f8cPoNrnDcVCewMGDjIUFUs0Ljh4FNDWGVTFab2s+X8P6fTh+xw/RXXKH46C8cToaxsY5AsooQIEWF9oEOFmKaNJIbi3poS/xQ3ST3OE4KG8qR+tF0MZ/zziALDdQFIQyUp1SW7Ay7sPxR/wQ3SR3Og7KowjJ2FcCFaqmsYaOUKFSRhh7cW7TnGa/FT+kT/FDdJPc6Tgob0by3NOsESEGm0B1dKiJGWwG6bmX2cuDqeOP+CG6Se50HJRHG6yMRy/5/7H3Bsm65CbX7oiIkABJMBwhifkP4VfWdxtVcfVuZyfVosI+3lXLPe/HQK4lgJZGBq4pg1l1yJLF8mCv66ul6/wqfojhkgcdB+XSMRtHR/3HFldgTM9zwF1A9jyOvNHR8dmlJ34VP8SwyYOOg3Lpmk0iLb1CofJEcnMBWbuzyiZEpqv4uEHHb58cwycPOg7KnbmjTFfkAs9RwD2Vtz138Owg7Ox9rpraV2t6ypv4IYZPHnAclDubSDR3H+kxAJ8MYh9lwzEYfGaVNXKm+dWrp/ImfojhkwccB+VSwkqmtD2OF0IBTu3Zfjj3EGKpNqWcTL5yO8qb+CGFTx5wHJRLq0EHsdOAZXMPHawCtsShjkToXrDiV+c6ypv4IYVPHnAclCtwMPOeOeqCuhkBzuQgdc8cs7troeQZvwqulzfxQwqbPOA4KHdmjto71u6wen7aKm8gWR1axuRFc+b61R6S8iZ+SOGSBxwH5da33DSXMTCVttsqa6BLGJqV0kdtQ+Srp+TlTfyQwiQPOA7KpQ1WDZMOBPS826pZ5Nm40IGXS6Nq3PJXAavyKn5IYZIHHQflTvxQWMd6hvHdRj27QRdYNwRq1VdaybB/tWehvIofUpjkQcdBubNWOtGqrhkqewLuBUE3MCAtp05ZZH223628ih9SmORBx0G5Y3Us0VrmgP64HOwt7Zn88TsK9awbnJwvmOR/xA8pXPKg46BcoaN5ylYyQ9Vn1QI98cOZBFJhlA0Hpc+O2ZRX8UMKmzzoOCi3nj1N9NWhqdLz7CmBui0YVmpzd1n+1SKS8ip+yOGTBx0H5c72Q7SC5ApryZ47ptdn2UKGMWz2Oqhh+eqbVX0TP+TwyQOOg3LHChzcZ8UEM/Gz/dAMNPUEiKsYZpyztu/h+N1XcfjkAcdBubOJJCXhZAgzcweuxcGyCpTlk72gqH31xaq+iR9y+OQBx0G5YwVq7rXMXTkG2q4cnsAmK+DuqFJLaN2+yubWN/FDDp884Dgod9b0OIuvKmBeGTiVPXMoT6hjpLUyjfXZatD6Jn7IYZMHHAflTlvlpDp2H1X72JWD0UFcJmB1ZxfOzb9a8FbfxA85XPKA46Dcaav2OM5sBDnN8iSsdluVxh482Du15wIUX6gcv+OHHCZ5wHFQ7tzqcPHqexY3zgpsz0+UGhRZveacedlXS6Xrq/ghh0kedByUO2+eXPLE3VIN2t0Ut5VBW36WLfgYXjPKZ6fJ66v4IYdJHnQclDsmec591NxgPNY4zz1/SG9rz+Wjyko6un316Km+ih+WMMmDjoNyhQ7XltRGBtO5Z/JlT9lIFWrJUhgn5c8259ZX8cMSLnnQcVDuhHPnItQyAdtk4KITpFqHPnU2GXOmfqN2/LbJS9jkQcdBuTOVz0KrcQF6dh5yHgVUiGE2zyuVxbNe+GT1R/ywhE8edByUO2t6UBeiMtQlBCy8QJ5liCXt/5i5N/WvouvtTfywhE8ecByUS+dsEq2e5Amt6x7KWcGm541JZk5WGvNX8cP2Jn5YwicPOA7KnU0kg6YlUii7hgB7V9DdZwGPPXMs673TVxcJ2pv4YQmfPOA4KHc+5z5fq5ItcMwVuKUBlsXByrOLXZWdL7RVv+OHJXzygOOg3LnWUYT7IodivmeO9ngdWhuoTpwrW0/4VTa3vYkflrDJA46Dcuc9oBdWdwS1vIC75D1zlAKVM+Y9mWumr1aDtjfxwxIuecBxUO44HZq9VZyQ2vOqA2XsyvEcCiyVDB3Hyhfg+B0/rGGSBxwH5U5wPc9CtoeMhmu3Vek5EZgEQRKLpNSk+1dnntqr+GENkzzoOCh3jI6Rey+rgbdne+7oBiY5QWuzztR8D+UXho4/4oc1TPKg46BcoeP5klvH7qRojxfAursrqWlBcV+VCz83Ai/Q8Tt+WMMkDzoOyp344ZhlPLVjjCd+WHmADX+uzSK1apLWuGB1/BE/rOGSBx0H5dJpcmu+WoaS0hNdpwHqaYLk0Vabc/Bnz57aq/hhDZs86Dgod1ZYlUHZWUDo6ayEMig9K6y8tlGNhvGNueO3T17DJw86DsodK9Cnz2oOc2oDXq2BtZWerG5rPfHz+OkjOuRN/LCGTx5wHJRLbwJJbCyHriU92VyBnrFAGasPmpOofZVclzfxwxo+ecBxUO7M5DVp75ZgjVKBqRUQ7w0y9pVqkWGfbZWWN/HDGj55wHFQ7qzpkZZ35VBQ8+e+bFfotstHnmZcZ5a5vvpgJW/ihy188oDjoNxJWGndFDxbFvLzxxoLLE+C3Kapld5buVA5fscPW9jkAcdBufO5ivMsYgLpObnMKyF0HArWpZW00GVeqBy/44ctXPKA46Dcccm7mbB1KNoN9g95w/EsYK89FS0rOX2VsJI38cMWJnnAcVDu7HfDyszPcafZBnCqCDJTBkymiLN1TF/tzZVX8cMWJnnQcVDuGB3meReNsidyoj156OZkZQfyNJv2rmN9dUBTXsUPW5jkQcdBufOuY5Bgn887QEqbjlyg19lgmeokcS10g47f8cMWJnnQcVDubLBa3vJIdQ/h/dkr/dxdTolgcWXqtsbaXc/3dPx2yVu45EHHQbmzpCd3rYYZaFB7AlYG0nIGGwV3VXEU/mr7obyKH7awyYOOg3Jp6/pSEasg6emsFjNo3T+50WjPkUDHr1ZYyav4YQufPOg4KHfmjsV5rU1HeU7L8jLcPdZjfhTsbnPR4K86K30TP5TwyQOOg3InROJsNLFCzcrAHR02GwxjNiPWNQt/NZTrm/ihhE8ecByUO33VYPUmA3rmCvwc7Xi+8ELz3uaeOHLHr9wOfRM/lPDJA46Dcmckp6V5ZINmY1cO7hkUqQCllTYXuNr4aujQN/FDCZ884Dgod151rEV1VoGy+gCm8XzNdYKqI1FD0Tm/Wg2qb+KHEjZ5wHFQ7iSsRppojLto+IbDp4KMXGDq7mgYaf/rQlv1O34o4ZIHHAflTltVUxZCAf6nclgbYNULpN6W1aFd8Kvgur6JH0qY5AHHQbmz301R9m+gQZ+iwMUYLLvCnja02C4iqBfg+CN+KGGSBx0H5c7nKm5al3dYlfChw59wrkAe3WoZKEhf7ejRV/FDCZM86DgoV+gQKpr7WrtYSANujUHyc5+gzFI6lV1IvjpNrq/ihxImedBxUO5E1/OiMjlDT5k3Hd1AcWQYPl21r0S9XKDjt0uu4ZIHHQflzoPZ2ppnWuB5+LM5V5744fOk3Pe4PvJ0+2pzrr6KH2rY5EHHQbmza6FJ4TkSJJoCTE5gKGnTsXqRXBKPr8K5+ip+qOGTBx0H5U7teM4OpGQwJE1gTg26C29YiI1Lbql9M5VzSm/ihxo+ecBxUO4seCtpFmWCgXsy57EbK/NGgIhFu/go/ZtbT/+B44++KnzygOOg3IHD52iWHPYInoAnPgve9Pli1XER+Ugf7bD6Dxx/tFXhkwccB+XOQQLfv6VFB2S3DYc+Zkcnhtmxc0HV1i/A8Tt+qOGTBxwH5dJErqNYr9A67baKtINQnYA8WnpuL8tHXsd/4PgdP9SwyQOOg3InYTUGZeNdOVJru61iBEOuUMgTFRoL84WB/Hf8UMMlDzgOyh04MGeXmWGsZ+ZgLtDnInD0Jl4Z/aMMyX/g+B0/1DDJA46DculWR07ca4XeuAM/hqDWOnZvNdtwtKXyzWPZ/8DxO37YUpjkQcdBuRPOJVVLo+yqsedwLs8WEqIERWS0OerKfOFb7u/44Z58go6g4/+v3NnvlkvCJ6uueW1E+p46VFqBoWhtbHRa/ua57H/p+Bk/bClM8qDjoNyhY47nCeDYYPR/OisD250WjL4HD1Izu/E193f8sKVwyYOOg3JnSU8aKT0GuXAV4PlcC3RrUJJOK4Krp282WP2Xjp82eUthkwcdB+UKHa23acMT5K646RgEOqSCjdSMOqU2v4kf/peOnz55S+GTBx0H5Y4VSLM1rgR7AMnA+HyzejaRTOE86pwD+1cfdPOL+GFL4ZMHHAflzqunijWvjjCybzh01w/xTYj1KspJNxtfNVb5RfywpfDJA46DcmkTibGPPXWMpAS8VgHNNqB6z8zIqHIBjj/aqvDJA46DcqetQuuuqYKUx/GQXTlsOsMag6w6CeMFOH7GD1sKnzzgOCiX2qqmTTvvSWPuymHEu61KApW9rLXMfHzzXPY/cPyMH7YcNnnAcVDuBNdHx1XThF7U/m/7odbUoC3dLdYyXu1C5fgZP2w5XPKA46Dcaauc16CZYTdUCjx2b2XFCIiazl05xvxowdt/4PgZP2w5TPKA46DceQ8oiSzvUkH+rAZNI21M3KD1Iswieyr/Zm/uf+D4I36YwyQPOg7Kna3S0vNMe9Sgnndf1deezXPvgFobY6fS1rxAx+/4YQ6TPOg4KHcaq5qLa3fwWTcdde2RvPcFaXaW5jRy+eYgwX/p+B0/zGGSBx0H5Y7V0XlK1gyVywRuVkD2JAJKMrvWObJc+GD1R/wwh0sedByUOwc0c5fV2x7FzfgJWC2wpbaHj57QS8mu9QIdv23yHDZ50HFQ7mxdF6VkJJsJpt1ZtT13qDjYTKNIctfCF+j47ZPn8MmDjoNyZ+6Yw5iTAzo14JUKqOUFfU8fVrunXL6KH+Kb+GEOnzzgOChX4MiplFnpuXwm9VkrTdDXbrFECk4uXqZ8NZTjm/ghhk8ecByUO32VY+c9XQAVfazA3kC9IrTsZaw+Uv3MCsQ38UMMnzzgOCh3Kkchzr3soWPiEyLpFYzJYK1J03XxkPU9HL/jhxg+ecBxUO4krMhabdJgtrmA57OhZ3kDr8TmxrqH8u/h+B0/xLDJA46Dcmcg710z4u6jyvOWnFBBZRbIImn1Ugr5hYH8d/wQwyUPOA7KHThEx7TWoBkN4Oa7cozHESyjKbKY1gszx+/4IYZJHnAclDvxQzNZvSpkfQJWOArIlAEbDcOezaZ9cyLwP3D8ET/EMMmDjoNy58yTtOTTFpQHEc7KoCPVPZFb8ZoXjXyhdPwRP8QwyYOOg3JnNyh7LkgNZNcN4JH6Hsl7hyFI7txx/3peoON3/BDDJA86DsqdD1Zc5vSyoD9NFbsg9E0FKNNqHQmbXfia+0f8EMMlDzoOyp3aMYtmbw5O3nftsLo5aQNqmdq6muu8Qcdvm5zCJg86DsqdZ0/UJpWagCwlYEkFrOYOE6kvtdpNv4qu46v4IYVPHnQclDt7pQcypbZgYG3AZnvu8DEheyJMQ3rpXyWs6E38kMInDzgOyp1zNl0H17HnjPocQnt25upjfhSWaobYZH6VXKc38UMKnzzgOChX4JDeydZ41kj7nslTT9ClCLhQzpkSVfnqhCa9iR9S+OQBx0G5Ez9klFzcQRIpcNuVoysiMNqkOdso9lXCit7EDyl88oDjoFxyAp1xjbVHcFvA/qzpESxQizRDXUv5wszxO35IYZMHHAfl0oI3UW59wvK226qWEtg/y3OrdW0FyceFyvE7fkjhkgccB+XOJZuB1lZDWLkLcFn/DORPg9WpW91zB36VsKI38UMKkzzgOCh3tpColNVKhzHzBCa2PX14h1k0FWLe5eOr/W70Kn5IYZIHHQflUl+V8+glQZlp09FNNh1m0ExnXUM42Ve7QelV/JDDJA86DsqlF4E+FVuDtWiP5JifL1eNoGXVOQaW+VnAil7FDzlM8qDjoFza0cMp177H8WlP7dAMOnWBDJFGhQd/tqOHXsUPOVzyoOOg3ImQaFKuycDK8+yprAy90P6pFUtsyfSGEfhH/JDDJg86Dsqlret7GteZdys1dwFB31O5aYWahXjyqOXGJ6s/4occPnnQcVDufLNau1KMsueO2RPwHjTAeu6gC622QbzqV3MHv4kfcvjkAcdBufOenHWx6IBceA/l6ruxylagD8pzYOs1ffVBl9/EDzl88oDjoNw5oYl79p42QEvFB470XCYvoOie/FktzV9dCeQ38UMOnzzgOCh32qqUO45c9zROvAdx3B1V2n+QWNM1CnLS7+H4HT/k8MkDjoNyZ28uZS/PQ6c9bjTgKgOEikFHzUyTcvELM8fv+CGHTR5wHJQ7VoeKl6m7coy5B/Jn3JC2EHJqUolmQcXv4fgdPyzhkgccB+UKHIhlObmCP2c6WIeDWJ6gm5UxZeX6WcKK38QPS5jkAcdBuWMDlkpM1qDKnjTYcLdVVXyz0n0ubDLWV0YHv4ofljDJg46DcumApiTurNDqWsCydunQMiHjcPXU+bstJPwqfljCJA86Dsqd57JP65SGghZG4OITekvyHCRwMxTWz3au86v4YQmTPOg4KHd8QKxrJGLQyfJ/n3SFvIIPLJYmd8s36PjtkpdwyYOOg3LnNTktUXsGjS62h/JdNqTRAG88af8qSc4Xvlj9ET8sYZMHHQflzicrH+vZIA3KvKfyVStY97z/1msxFlvzq10L/Cp+WMInDzoOyqX4YRLTliHlPZrvqTxBnyVBHtW5iMz+2Ter8iZ+WMInDzgOyp0Puo46+1iQ/DlJUNIEUZENhw+lrkvbV9sPy5v4YQmfPOA4KHd88tRrm1Wgppb21PEsW+jToI0unKk3ta8ePZU38cMaPnnAcVDufM6dA1dKC/qYcw8dfYCV5xqaLKnDxb7L5pY38cMaPnnAcVDuzBw+xhLfNAz2XTn29NETThhZcDFnJfvqe1V5Ez+sYZMHHAflzquOPXFINYbcfbdVMxEIFgcdZtiLpN1XfQ/H7/hhDZc84Dgod5b0tEX73wZjlOcKmjIYe4XVkFpH86n1ezh+xw9rmOQBx0G5Y5K3aQvLhIlTdluVd9Eg9GfwGOJJltYLX6v+iB/WMMmDjoNyh46Z8yxrgS/fQ0fGJ2A1EErq3DEVXeOr5Hp5FT+sYZIHHQfl0vHlPHgZ7Yohz4tAHdCNCtTUsUtzq/hVwKq8ih/WMMmDjoNyJ2A11Rp1gjlld1Y0ec/kouDTtU2vU258zf0jfljDJQ86DsqdgJWYJc0I7rtscEoTVGoFZNSCJWVtX+2VLq/ihzVs8qDjoNwxOwqP4WlAW0TAwxvIygIrl5oH+milXaDjt0/ewicPOg7KHbejIQ2yDNmeb1a+wVDzDtTRam991vnVVF7fxA9b+OQBx0G5EyKRpitZgYLNgafPf3a7wVw62xjduX01lNc38cMWPnnAcVDuVI5CVkp6DqE9W6WV+7NVuoNj9tq20qV/D8cfbVX45AHHQbnzwQpzaUufBW/Ozx8VtDuBScEx86r79/N7OH7HD1v45AHHQbkEB9X8bB7p0xGY+p45BidIlGfLa4l95gTWN/HDFjZ5wHFQ7jx5asyTFcGNGnAzh+6dYSBNFOu++KstPfVN/LCFSx5wHJQrcMgeuV2VYaXnRuBau6NKSnvwcEmSrLbPXPL6Jn7YwiQPOA7KnQiJN8+oBk2FgDPbk1l3GMZubS60+VU2t76KH7YwyYOOg3JrIk+mvQB52kMHlwXSmfYMIhnZMHX/as9CfRU/bGGSBx0H5Y5JXvMsXh0U526sfNOhmwpoCYlsNBl8obH6I34oYZIHHQflzrkOe+ZwFEhjTxxcGoOhZKi1rZrWskw36Pjtkku45EHHQblCRxt5sNCEll12Z5WfN4FSYCrtjqs2aXqjs/ptk0vY5EHHQblTO3Cikm06Uk7A6/la5SpgczUei0cqX516qq/ihxI+edBxUO64HXOXBxkJaI/f8M8DqN1ZVXBHF+t7KKlf1Y72Jn4o4ZMHHAflzgddxTz7RMDu9fmgi3soXwwN95/EJVX/yidvb+KHEj55wHFQLq0GTYvQG6w8duWQyaCyf8q2xBuvZwPi93D80VaFTx5wHJRLa3r2aNF2vZgr0+OTtz1vkIAW6aZcds/11SaS9iZ+KOGTBxwH5QocY6hI2cO4t6bAbXMhc1XoHXtxNq79wszxO34oYZMHHAflDhyppmSqkGpuu3K4ge5OCzRzpVWdRv/K6mhv4ocSLnnAcVDuvAespaPOCtX7AO4zw7MOFDgJZ3fq+bMFb+1N/FDDJA84DsqdyuE6rI604aj87HdLoI0Z1kpUpec0/aul0u1V/FDDJA86DsodG3DWuWvE7qb4n9Pkgk/yMEFZxvn5lDvtwueqP+KHGiZ50HFQrtAxEWtejpDNcNeOXUX6IH+eeZSeJqn6V89l26v4oYZJHnQclDu1w7Xt5oqA/tm08M8VtDEmzM0MJsNK9tWTwPYqfqjhkgcdB+WOS05pyCwFrNUJzEP3T02gF/I+9/9zN/7q2VN7FT/UsMmDjoNyZzdoY6fdXsGktKfy2jLoqBmEZReTJjWbX6Djt0+u4ZMHHQflzjerItKzJ5BdK4Dbns/7Qgfp1Xotsw/76oOuvIkfavjkAcdBufMmMPPcpaLDnDkDL3HQjPt/4EErW2l79pDv4fijrwqfPOA4KHf6qmnobTFIkwRsi6DXOaHvWb0k7J70qy9W8iZ+qOGTBxwH5c6anjUzrlrBSRvwWGPDUTsgT1wt0Sj1q4ME8iJ+KCl88oDjoFyBo+zeCZHKnjl4Aaelu2jkAa06ueqe0/tXDwLlRfxQUtjkAcdBuXMkcKlSLxOK52fjujxHAslgcfeZW8aev7LJ5UX8UFK45AHHQbnz5EnS4rL7qDHb4wPOZ9FC5g3HHE08z76+cjrkRfxQUpjkAcdBuTNzcEt1yR4yRt8D+RwFzFODhBNH04zc7Hs4fscPJYVJHnQclEsTOWfDrDD9n+PLzUAtJUjLkwunpO2rcK68iR9KCpM86Dgod+KHKS2RouDI/Ykf9j11FIayOdGc1xD9atGCvIkfSgqTPOg4KHdm8sIoy/acYc9e6boUdsXYU0hqjqK7oPiFmfx3/FBSuORBx0G58zk39SzdnqaKNx3iFaQlAZQ6WSu5yFenyeVN/FBS2ORBx0G5s3V9dmtaEFqWjYjIBKXZYLnUsXurSnRj7vjpk0sKnzzoOCh3ElZL57JhkFf9ZxNJBps6wKlSYRupp686K30RP5QcPnnAcVDuDOWtjEmWgGk+2dyZH5+8AvfabTTObX7lk+uL+KHk8MkDjoNyZ+oYdRacFebAsUeP+SyUns9tAva+stH4bG+uvogfSg6fPOA4KHdeBHKVjq1BLmvD8dxAM8MKqjklljE0Xagcv+OHOXzygOOgXIGjU3OXzuCrbjjKc5TcZgIavppzXjl95ZPrm/hhDps84Dgod94DMplyL5CK/VM5CmjvDm6cPI+ZeOr3cPyOH+ZwyQOOg3LnW66b1cQGyZ9bHdwU+iQEzGzeJ5rTV49l9U38MIdJHnAclDurQTU34mpQm09grAwmtcH0XOZYmFb9ygbUV/HDHCZ50HFQ7nyuKn0wc4aF3YBbHiDpiVqVNnGMzEu/Sq7rq/hhDpM86Dgod/a7reSC2sHHw4Q9+90Q1xM/JPIkVtZXixb0Vfwwh0kedByUO/HDPLH0OWEYP2tIJoHmoYB1SlqNZm9fXSTQV/FDDJc86Dgod44vVx+FtYEa7aEcOYFpEqBeh/XRpaQLQ/kf8UMMmzzoOCh3vudOdn+2rs/5LCLhZKCUOtAqPRPlPOjG3PHbJ8fwyYOOg3KHDmnUuXWwXUF27WgFRIvD6sUTumb7yu14vlP97/ghhk8ecByUO26H5DZ8KtQyDVhsguX0mB+tynTToR990P03HH/0VeGTBxwH5c5zcht73Fh7zCiYgAcLdKYB1SnXRcnG+Gjq+Dccf7RV4ZMHHAfljtlBy3MigTKsAv+zJNRzg8ehtlK9rPLR9sN/w/E7fojhkwccB+XODitWk9YrUO8FuA4Fna6QDIlJbfBXTuC/4fgdP8SwyQOOg3KnrdoDho+lYJ6fj7lK+yfLQKkNnXPkPD96LftvOH7HDzFc8oDjoNxxOqzanI2BbOy2ao8aIGtP5cl6suw2B370WPbfcPyOH2KY5AHHQbnzqqPOufrjADr6AweCDnrS64IbD03zxkD+R/yQwiQPOg7KndKh+/+e+64VPbcOPGYFM1UombB7Kcb+UYTkP3T8jh9SmORBx0G59JZ8VwiUDv5cd2JJe+qoKUFTa9IaFfaP3pL/h47f8UMKkzzoOCh3wrkig3slcNQFzyZEsK4C07jsDms2x4/ey/6Hjt8uOYVLHnQclDufc1Mfbmhg1BJwRwZzbiBDWnpMcs8XvI4/4ocUNnnQcVDufM/t2VGMYC5+FoTanjvYCpgiOeaxqt6Yyn/75BQ+edBxUK7QUUevk8aEQsLA/FQRq33Dsmrfcwen9lXtyG/ihxQ+ecBxUO7AMcf6v7VuS+aziURBRTsgal4jTSn6lduR38QPKXzygOOg3FkNmkVXN4Q25dlhNR36U0Nw0yE6sBiP7+H4o60KnzzgOCh34Oi88agVcOE/y3N3W5V3Ddk1o/YyiqyvrgT+G47f8UMKnzzgOCh31vQ0L1Rag6qDgBcT9LoGFO/WfSon+Woiz2/ihxw2ecBxUO5YHbWkIjnvovHED50TqFOCpG6yAWlkXz15ym/ihxwuecBxUC59yyUpeyaH1Hb54DkRNJkAM1nru3bQja9Vv+OHHCZ5wHFQLgWsOCerAnUwPkcIeFeOtXsraZuUQVbzha9Vf8QPOUzyoOOg3DnzRORepEBZfQCn1WAP4hOay9C+3Kp+tWchv4ofcpjkQcdBuULHQk+Ll4Gu8jx6kgGdGgIVaTIsN7ML36v+iB9ymORBx0G588FqIeGzUrpp7XvsQAHtzk+OBGnWJCJfRdfzq/ghh0sedByUS5tzy5C+O6uRaA/lzZ7kIRXAZrutKo/X8dHm3P/Q8dsm57DJg46Dcun4MsmcKrBGfnat4wRZNYErbSExcb5gdvwRP+TwyYOOg3InYVW8D3+O2OBawFodbDJD62ZEXBt+dV/2mTX+d/yQwycPOA7KnTeBjIa8GqCP/jwqz6BlDjAxTnkJjvXVJyt8Ez8s4ZMHHAflUsJq8NxlAvroec/klEDIFsznH69W9s9fxQ/xTfywhE8ecByUO5tInnU8Iy/Y03fdcKQ9ki9OQA0Tee8s6N/D8Tt+WMInDzgOyhU4sC7VwQWSjscnXx16091bSatZ5/KOXyWs8E38sIRNHnAclEsnNAnZlsKsz5aemTNYzw3qKKpZcvH0ldWBb+KHJVzygOOg3IEDGyebCVhpAPNKYKsK5IGzNWPJ+cLM8Tt+WMIkDzgOyh04kgqW6rDrhz4vyReINATJTl20GdlX8UN8FT8sYZIHHQfljg1YVnXnZ6t02XRQ3/OGVYTK2gvNp+e6Qcfv+GEJkzzoOCh3jqCVUfcvqoJb8d1dSQWbowL2/Vciz44XbMA/4oclTPKg46DcOb5MpXtXgj4aAbfRnitoFWggdveCdc0LdPx2yUu45EHHQbnz7ClXL9YTDNzzOBfO0PMezwerTq4yi9zorH7b5DVs8qDjoFyhQxthsWebtD1betoeyG3MCbxMW0fNtV0wO/6IH9bwyYOOg3Kns+LpWum5fDZ27aiZoT9DulNubdnzMvCrZ0/0Jn5YwycPOA7KnYQV5pz3vyEpdti/sbzHDlzAXrlq32zMr8YOehM/rOGTBxwH5U7lmFwG7yFciOmfbgqUeoFGU+eSZfsffw/HH21V+OQBx0G58znXSh+1yOZi7VGjpwSS8oTUeQ4UY/7sEBq9iR/W8MkDjoNyZxGJSsexOhj6JkSHQM+DASm1Lm0kS1+FSOhN/LCGTR5wHJQ7M4eJLxGBMsSAZzcQ5w5peRuTezO7MHP8jh/WcMkDjoNyK7g+VysTdvl42qqaoKdBkGwZmkjt86v3gPQmfljDJA84DsqdLSSauuU9c1BODsxJQJ5D5UtzM+qOdmMg/yN+WMMkDzoOyp3S0WftWAvU9exZ4DpAWkdAG4v6ZEx2Yej4I37YwiQPOg7KpZ3re/j2RDAQd+2gsUBIMyRJda60MuqFqeOP+GELkzzoOCh3zsv6MEolQbO56Wh79pCNy55Ckk8rVthv0PHbJW/hkgcdB+VO/DAxddIKw7IAT52g2RckrXn/Ta382b0OehU/bGGTBx0H5c7BDh6Nq1Tw9DwKXL2CLF1Qbba0hLUSXqDjt0/ewicPOg7Kne2H5mlObCDPQXLOc9NRC8FqVKxRJZf2ER38Jn7YwicPOA7KpTeBpeuoE1KRBVyXQOfCUFcpVL21lb8aO/hN/LCFTx5wHJQ7q0EHzUmYwOVZ8MZzwyHPBeaczFvmqvjV91x+Ez9s4ZMHHAflTlvVpFtuDOQ5PZtIEGzXEpC24WBqju2rgwT8Jn7YwicPOA7KHa/DK7aKCyYKA5cy9szhHaRn6Yn6szv3ezh+xw9b2OQBx0G5A0eapKPvCTw9RmAuHRRrh+WSyjLCnL8KkfCb+KGESx5wHJQ7cExjbVZhcUfghbyLRi+Q0BJTToTtwteq3/FDCZM84Dgod0xyMvU0NhK4Bw+2tMcNbwQt117S6rPVrzau86v4oYRJHnQclDvfcjEX65yhcBrAm4g9dGB/XMFZ6thlRe0CHb/jhxImedBxUO6Ec7OTP8GRuprtkVwmmCcBZ167q2lz1gsfc/+IH0qY5EHHQbkUXaeiM08Y2gQYdxUxVAGqLW9WFjFd+GD1R/xQwiUPOg7KHa/DV/UhBXJuzzEbV+hGtP8opUzcyMwbteO3TS5hkwcdB+UKHavTMKQGk4Q2HfRcecoOwmviKlkx5Qt0/PbJJXzyoOOgXJo7FucuCZpze549dZCyCDAhjqqJ7LP4YXkTP5TwyQOOg3KndFT3WRzB9xi+4fAMUlvdP+1xXZ0K01drpcub+KGETx5wHJQ733N9StZsMDLuqaMvAc3SoVFavWZM67PL5OVN/FDDJw84DsqdysE5ey0DRq0ZWHbl0Ln+gWOXkqKU+auRvLyJH2r45AHHQbnkBFpmHg42UIDZEpijgeigabX0Nb7auF7exA81bPKA46DcGcgxTeYmkJZ22KVigVh3QBMiXs3GZ+cIypv4oYZLHnAclDsJq7wrBo89gUua+4+5oONM0GZZlsmeGMn3cPyOH2qY5AHHQblzfLlW7ZYS7AG8PHsWEGTVCoql8Mo+sVz4WvVH/FDDJA86Dsodk3yO0dcsQJyfrdJuu3SMzQkPlpWxa/7KBiyv4ocaJnnQcVDu0CG62HVAqTiAExaw58vVEzxsay5adIOO3/FDDZM86Dgod851tMxdp0CjtoCxJbCWO+gcRltaKF9tsCqv4ocaLnnQcVDunEHr5CyogHnuzgq1gA4maCtrb3UW9AtD+R/xQw2bPOg4KHfoWJ2K9+eorExgGwzmplDUW21pNhzrAh0/fXJN4ZMHHQflCh2WTGyVDu3Z7cabEdBMC0bvnGmO2ctXa3rqi/ihpvDJA46DcgeOwp6nVBh7AIHdYglImQ4yLacivbdxAY6ffZWm8MkDjoNyZyZ3Yc0sYCYJeJUJSrkApr5/McdCl6988voifqgpfPKA46DcCZGsxj5wQiLq8HRSu3J0A0vPhQJLzdtXI3l9ET/UFD55wHFQ7sCRxq4QacOxGIF5LZA89whSUIcSFsxfZXPri/ihprDJA46Dcuf4srD1sQdy9/G8li0GXbJCE2tOI63BF9qqn/FDTeGSBxwH5c6dp/EsVU8dUDvvmcMGyAMH7olcV2s6lb+H42f8UFOY5AHHQblz5qn7nJMMVOpz5ukxyXNPMCvXPY7gVPrqVkd9Ez/UFCZ50HFQ7vRVy3CsUmBMq8A1IRiXCiVhNy9qGb86EVjfxA81hUkedByUW+HcZU0NyuDn+HJpoN4Fps3WuTYv66stJPVN/FBzmORBx0G5tf3QeCYDFhq7djiD7iYLkLivVAfxvDCT/44fag6XPOg4KHdc8oqFZD3Hl2XPHWoOHbtCV1zdS6r62Wny+iZ+qDls8qDjoNyxyRe6ThRYffVnhVUH7cug9kLJlji3r7au11fxwxw+edBxUO6c0OxSVkkMjs8H3eEOUq08NwlScq1U8KtnT+1N/DCHTx5wHJQ7a3paR1ljgtiex1nbhF00CuRae8+uadWvkuvtTfwwh08ecByUO5tIsC7B5vAkdIFnQ+hNG2QfI4sOLOsCHH+0VeGTBxwH5Qoc6mirZ4Y69PlqtX/q1QZMcU8jVaTy1dDR3sQPc/jkAcdBufO9aq6CVBMk8bRnjlr3zNEdOO2GimW1lb/yOtqb+GEOmzzgOCh34PDhKjVDMcnAyxdY2aP5KMt0ck6Nv/qY297ED3O45AHHQbl0q6OPOfeQIepPW4ULZG5COGkiV9KhF2aO3/FDDJM84Dgol7K5g9OyBM0qPodsBMSxQ+nVq+IkyRdmjj/ihxgmedBxUC7RMa3h8yDQ67MbdGbQZ49uN2zdh9ZqX22waq/ihxgmedBxUO58rxpujlKg6hNdp7RbrMkVbGVy05Lmjanjj/ghhkkedByUO+HchrUXZtDUGnCzASrPKc30DxvEdKWz+u2SY7jkQcdBuXTMpvZBVWCVp7MqqYNV3T8Nadplap8XhvI/4ocYNnnQcVCu0NFNfdRKMJNlYOsC2rpB1zWGMfv87CZBexU/xPDJg46DcidEsjYHxRha9t1PzWcTySoOuScyS160fGUFypv4IYZPHnAclDtW4Oi5ujXQfw52mCGY64Ih0qogLvnsSqC8iR9i+OQBx0G5s2yh8exeM/Q9cQDXwtBzQ6CeBzU2RCnfw/FHWxU+ecBxUO4cX/ZMlsoCms/2wz2DQF89w+Au2XVQsa9GcnkTP6TwyQOOg3JnIp+o0zzvmYOfO2jp/5s5xJvLFkQ/+5orb+KHFDZ5wHFQ7mzp4Um8mYBRbFeO/csI1mqHYthmqshUv/pcJW/ihxQuecBxUK7AwcKptbagbzqAc5lgtibk/ESsXCrhha9Vv+OHFCZ5wHFQ7px5ktEmmkNK+XnLwXvmGDRgkeVMuWLTC23VH/FDCpM86Dgod4aOXswJB+DTXLEVBplzQBEU8r6Sza8u2cir+CGFSR50HJQ7jVVHz00RaD21o2V8jqBVwJrTIBNDvPAx94/4IYVJHnQclCt07DljVMM9dqRVNh1M0LFVqGOmhqunUb8K58qr+CGFSx50HJQ7Dztm3c2LyZ47aD5GYAetXmBxmbz6Hj38gtfxR/yQwiYPOg7KnRezPsuk3gA7MnDJ64mu79rRV061KPfx1akneRU/pPDJg46DcmfumG2k574sLeybjmpgSwu0JCkvMsL11TkbfRM/5PDJA46DculNYDEt6pCY99ih4qCzGGCqVIbjqOWr0qFv4occPnnAcVDu7M210jKlTcNjALL47qu6JxiblUJaGfGrbK6+iR9y+OQBx0G586qj5eRSG7QmA7hngT68Q01ofW0pfxYi0TfxQw6fPOA4KHe+5u4eiopPsPbsPGyzgynuAX20LqyEs/j3cPyOH3LY5AHHQbkTXOeKGw+BMQvvyuENVJpBdR46l6ZevvqYq2/ihxwuecBxUC4tld4UVEMQys+33GdJz6K153MqWAQJ+asMib6JH3KY5AHHQbljdIgx4UIY9XlJ3srYM8cmpGmllLhvPC7A8Uf8kMMkDzoOyp1nHRl15j2Cz5wUOKdNx8wd2kg0cu49mV6g43f8kMMkDzoOyp3aUZbmOp5wbnk25+qzcz1lwNbnHAtNx1e7QfVV/JDDJA86Dsqd7YdWfA5HqJNlz+Tqz+bcDrqQctGRFl6Yyf+IH5ZwyYOOg3Lnc26SoegJqHR5ji8PsNH4ucDc1xDt1L56E6iv4oclbPKg46DcCedSWppKAWq5Ps+envghPZfKJzXuKxX96rysvooflvDJg46DcufJ7B69F5lD7bbnjlQSGJnB7mhSldorzo9qB6Y38cMSPnnAcVDuDOXPvQ5eFVyM9lDODWyXEmhsoxRpJc+P3gT+G44/+qrwyQOOg3Lne67U5XM9R8nH7quKVTDeQ0gXT9TXHkO+2rn+bzj+aKvCJw84Dsodn7zUMtUZGPGf+OHmwpcDalkbl5xo/xJ/Dsfv+GEJnzzgOCh3srlIpD4KVJ67cghtOFJzyMIZxxppD+Xfw/E7fljCJg84DsqdpdKdmDErrDR891Ztt1VjCgyxSr5H8/1f+B6O3/HDEi55wHFQ7pwjqCa2bMGUueHw6iCZcbOCcy5prdSPguv/huN3/LCESR5wHJQ7n3K1kfISSDrSHjyYQMrafzyHbXKqIumjgNW/4fgjfljDJA86DsodG7B2ymgbjJwzcNqTh6VSYTRKlBdp6h9tsPoPHb/jhzVM8qDjoNxprLgyttVh1IFP7RjQKyqkVbqW3dgMveB0/BE/rGGSBx0H5U78sNQssw6o/hSQkQi6UIFFXBtNe9a8XaDjt0tewyUPOg7Knb3SNJLoJDDhtmvH85pcZMDCKbSqWm4f7SH5Dx2/bfIaNnnQcVDuzB25MK3l8JzKfA6Spz13+G60WlHlUpuWG53Vb5+8hk8edByUS6fJkW1pBnkSurykgqxVAV2pYrNZ1kcXOzC/iR/W8MkDjoNyZzUoiacnUjWfIzZMu8WSSpuV5zW5W1fuX7kd+U38sIZPHnAclDvZXOQ9WrQFudmC5ybghiNPyIZmrTFi/ujB7L/h+KOtCp884DgoV+AYuU4rOMCJniuBlaDzzFC1ZGbJU9pXH6zym/hhDZ884Dgodxa85VKZKUGlPZY/xgdo/meNrqyBzwKf+tX3qvwmftjCJg84DsqdbG52SnU3U9PzrhzJ0m6r9mgu0quvp5J8FiLJb+KHLVzygOOg3MnmNp0bDwVpu16w9QkyMkKppH3XjTzXVxmS/CZ+2MIkDzgOyqVzBNrqqhlK0vG8JN9FY7VneW4tuVbvxh9tXP83HH/ED1uY5EHHQbm0GzSjyuyAyZ7kenaw2SbUTNNtrbS+Ok3+Hzp+xw9bmORBx0G5Y5JLIku+YLEU4DJ27chpPVndNSRV5PbR5tz/0PE7ftjCJA86DsqdcC6tVKc7SFEC5m6gOHaPlUvt2ZFX+2rTQn4VP2zhkgcdB+VOhMR77eVZd+iUgZ81VqpiUDk/rzycymerFvKr+GELmzzoOCiX7qBNXcoIeeGmo+wqogV3KalpCbYpxh9d0PwPHb998hY+edBxUO7QQTgyWwFLeyDnpLuzSrKAGHuTXtJ336zwTfywhU8ecByUOx90hxRz5T120HPOZjxL1/l514GSWs7e21cJK3wTP5TwyQOOg3IHjrJmE1Iwfq4EemcwqROaDVzdKA36aurAN/FDCZ884Dgod+BgT10qQ56y4VhkYKs4uLfOjDU3/ip+iG/ihxI+ecBxUC6tBtUxsOqmIQ3g8azpcUlQFs7smBLOr5xAfBM/lLDJA46DcmeptI2ZXCfsUfw59LRriHXb5UPS6FVdHC9Ujt/xQwmXPOA4KHdedRQtUp8V60XXHsirQ98NFaRcRl5pLkkXBvLf8UMJkzzgOCh3th+mZ8/h7qikjF05UneQZAq5eX+yV33pV8F1fBU/lDDJg46Dcie5zpuINjsQcnoiJBl0VtuwcJ22fPdcX20hwVfxQwmTPOg4KHdeBKolGXPAJPRNBy4w5AZjsPOoqlq/MsnxVfxQwiQPOg7Knej6WJWKIthCAp72/LQmaELrrINk3qDjt0su4ZIHHQflTjhX2pT67CEhtufSE+7OyghaseKFtbBcMAL/iB9q2ORBx0G5UzueKO5YBZJgA16LdmdlHRJSLyKJcroQsPojfqjhkwcdB+XONyvuyQ0LoM7n+HLtoK1UUJuzbDhE1lebSOhN/FDDJw84DsqdoVwarjSfgx0kwFXLhiMnSJZbx1J79a8OodGb+KGGTx5wHJQ7Pjm1XRuIYea0+yoaDn2ogzDluTqPYV89CaQ38UMNnzzgOCh3KsciXfasXJ+mz0EChT1sGKRSEhHNUfmr1+T0Jn6o4ZMHHAflzpOn2ox6Q0DL5YkfDtA6G0wuzplt0Wd30OhN/FDDJg84Dsqdjev5AcIK1I4L2H1C95HAh+dkbZa0vrLJ6U38UMMlDzgOyhU48mBBbvt/Uac9lS/dcCwd0FOxMYrbwK98QHoTP9QwyQOOg3JnC0kxHT1laPk5ZJMUYf8CIfDcaMzETnLhU+4f8UMNkzzoOChX6EhJsJp2sDl2XzWsQ8dpzzLEMmomWuXC0PEzfsgphUkedByUOxGSnkblXSxaXQZcUKG3UWFkzLiqzVm/evREL+KHm44wyYOOg3Lna25lTEUruO2ywXkWMFu7lIy1jM241K8CVvQifrjpCJc86Dgod4zAPnbtaAxrsQKb7Lmj9ArCY1qevX63h4RexA83HWGTBx0H5dL3XG2NeUKW3J/zshmUZAJ5z3v+6NTrhQzJz/jhpiN88qDjoNzZRMIDbfQFc+2Rg+d0sFImeGMayNP0s+PL/L/jhxuO8MkDjoNyB45cC1JFSEyPT04GnbNDMqUkKIp8AY4/+qrwyQOOg3IHjmUbg9agpvr45F2hOyLMNnNt5FXsq00k/L/jhxuO8MkDjoNyJ2Hlz1KFKoDJE3DpCdSHQ/FSfHTtpF9Zgfy/44cbjvDJA46DcmeHlVVDGgt89j2R8xxgOhk2FzJ6TWTlAhy/4ocbjrDJA46Dcudz1fRUanlWrM+226pdQ2y0CUUwLxLLc/j3cPyKH3LK4ZIHHAfl0iUbrbs+JBicn8uAXaC3lcBLXWoZR7avMiT8v+OHG44wyQOOg3InYDVtF49aIdmzN1dXg764gtLzTy0Z5a+C6/wifrjpCJM86Dgodz5XGeddOjo0GQX2cO4gQyu05cjV+zC50Ff9ET/MYZIHHQflzo6eNVrCkYARd+3YAwhYaglkpiFprVbaV+86+FX8MIdJHnQclDt0cCplioHq7qd4jgzGlaENpjR26dD01WNyfhU/zOGSBx0H5Qod9dl9qLmA+nNAcxQB5aHQsedl3Or87E0gv4of5rDJg46Dcme/W8b9e+oGo2UC7tLAchpQxyhZqxSfF8yOP+KHOXzyoOOg3LECFVMqu1hgT0+IpK3neSDDnCstNalI7SM6ypv4YQ6fPOA4KHeswLrn8CYdcNkzmecOij5hteYkRtrLV8n18iZ+mMMnDzgOyhU4WlsjDyRY+tx6kj6g54mQRGbt02nUr249lTfxQwyfPOA4KHdek9PIPCZBoecyOXcH8zagyfNOsNSu9auho7yJH2L45AHHQbkTIim9K+UEpZs/XkcG8SSg7gk72lr9q+ey5U38EMMmDzgOyp2B3JfjYIFJRsBKm4siAyhpdd1olPzVUunyJn6I4ZIHHAfl0p2ntdZYTzNFz50nM+hTdLNCZEIbjnQBjt/xQwyTPOA4KHcG8oGtrLRA0Z5DNtRBClboC5XrnjwsX/ha9Uf8EMMkDzoOyp2+iiqzZIdeR4bNw7PBSgosm0KVSJJ8ZZKXV/FDDJM86DgodyIkfSyZjYFceTdWve0WqyjgHj3WsobmX20/LK/ihxgmedBxUO7ED3NdpRTeFeOfbdK+dhVJCIs7ea/d6rjwweqP+CGGSx50HJRLtWMma9wgLxXgjApiPGFqLs1aKb1/9bCjvIofYtjkQcdBubM5l8Wfb7owJxqw0YQuUoExcZ+ZbcwLn6z+iB9S+ORBx0G58yiw5OapdKiJNx1iFWyUCbLJ8KYuC7/aYVXfxA8pfPKA46DcKR2t5TG0QeoydunYs4c4TkhZ65PaTQO/ek9e38QPKXzygOOg3LECdfjY1QOEnr6KSPbUYRO4J55TPRf96klgfRM/pPDJA46DcgWOQl1tNoGEz3tZcnowGVANlzG1XPpX8cP6Jn5I4ZMHHAflTltla+WZBHA9e3P3CA7mrEB1lJIRG7YLcPyOH1LY5AHHQblTOVJdE7sDTXfgtRZ0UgMZljYgk3nl7+H4HT+kcMkDjoNyxwfUkaQNhDTKHsiLZ1DZo7nrUqQ9kS//6hxBfRM/pDDJA46DcucIWqLMgydIerYfts2F6h48ehkr9aGtfHbmqb6KH1KY5EHHQblTOii1np6bgPOhY+r+KWGCVvLEpL2bXfiW+0f8kMIkDzoOyh0bMHnFRQbqCZ8DmvbsXCfQJ9OeOmK3rwJW9VX8kMMkDzoOyqUTgbVknQXWHLrHjpH3TI4NSiti+y9Z6auAVX0VP+RwyYOOg3Jn7iidV6oGafl8Lj3tzkqHga+CNJqkVvsFOn7b5Bw2edBxUC59z7W5dCbokwcw5Qk97dpR6yrPghLi9NWzp/oqfsjhkwcdB+XOVN6oDkcHlF6AkxJY6fnZnDtFtGb9rLNqb+KHHD55wHFQ7owdVEvRZ6Nbsmfs6LhLhzdwLtSyFR/lqwVv7U38kMMnDzgOyp34Iaszctr1wvuuHF3AZA/mozVKyGrTvwqutzfxQw6fPOA4KJdedXiquKeMRfzcl00V1JAgo9GQXAnlq8+57U38kMMnDzgOyp2J3HylNBn2gJGAOyvILAheOa89c1ReF+D4HT/ksMkDjoNyZ4eVjs0BCsz0PHkqjLut2n/7dFWStWTpF2aO3/FDDpc84Dgoly7ZWPK++yhMsz+LFmwP5Lu3mlx2UdlDeZoX4PgdPyxhkgccB+UKHJ36niueo7L4BNfTmGDLF9Bi2/MGe7KvguvtVfywhEkedByUK3TkWtcwTkBGGbi5bjrGHjoSDkLuvdBXJnl7FT8sYZIHHQflCh2Jcv2/kXzNAmw+nirSIK01R6E9kPiN2vE7fljCJA86DsqdgNVoPnLKsBur/H+vnqQ+nBTx6VjaHBfGjj/ihyVc8qDjoNyZO7hOZO/QW9lDuRfcP9VnI8koXXZVwfTVAc32Kn5YwiYPOg7KJZt8GmlyUHkyJK094dykIHmmnGoteX21/bC9ih+W8MmDjoNyx+0Qo97JoQ2ZwPosW8iLoKxKZVJaqX0VIpE38cMSPnnAcVDurJXGOpavBpT/OaGJArpSgrl6w964ev0qmytv4oclfPKA46DcqRyWMyazPZM/z8n5Ca4PRMAkTil5HeWrqUPexA9L+OQBx0G5Y3ak2ah7gzpSBl40oHeeUMtqKSnVNr9a8CZv4oc1fPKA46Dc+ZrbrBPK872KEvBwfU5oDpjZ157Mq1j+6tKTvIkf1rDJA46DcgUOqbxqwgnZbMMhdYJ67aCkyn2Xlbm+ei0rb+KHNVzygOOg3Kkc6qo6F6zeH38j84YjN3BlmXVPHsRfZUjkTfywhkkecByUO1+rFo7eUSGX+rwkn7tymDl01TEWLbTxldEhr+KHNUzyoOOg3Fm5TtaW9A5t9rGHjg2GPIdtbPWUKfepeV6g43f8sIZJHnQclDsmudfZGBM8j5+Ae81g3jJkreZpj+mjfHXKRl7FD2uY5EHHQbkzdkw3pIFgjAsYC4K06bAsV6dCUspX4Vx5FT+s4ZIHHQflTnQ9+WKlAVLLc162dVCVPaPX2niWxM0uDOV/xA9r2ORBx0G582I2ic2cdtmQZzfoMoO+FMEdVUs3x3HB7PgjfljDJw86DsqdNT3K3Kg2YO3P3DGfXC5N8N5H4+Z12VfxQ30TP2zhkwccB+WOFei5F1xPLJdxjx2dwEwV8iBezOqevvqgq2/ihy188oDjoNzZYbXLhpWZAdsqzw6rDcccC1ougg2LtM++5+qb+GELnzzgOCh3Kgdh4z2EQ8qbEJa5QJvukdybJdSJKV1oq37HD1v45AHHQbk0ka8+cy1QKz/3ZbFCbznByD5LnTkP/+oxub6JH7awyQOOg3LH6sBe8rIFw3kPHikpdNp/O3nOpBVHta/uy+qb+GELlzzgOCh3Zg7q7kUUVlv/rFdoINyfbK6T9lEpjwtt1e/4YQuTPOA4KFfgoG6Mac/ifcg/O3r2zDFGB8NpPrOU4Re+Vv0RP2xhkgcdB+WOSe615+dZh6NVYG0ThGaCymV3Wx1ljK+ekuur+GELkzzoOCh3aoemXsU7eOp7JFfLoMkVxv9j72ySdNlNbj0iIoQECIaD/uY/hKs8X2c7rt6K7KRahO3y3l7NU4+BXEvgMhNOFyxfPZe1V/HDGiZ50HFQ7ux3Y+tUZoFcnwOa5hkaVwGrhaqJ0xoXrI4/4ocaLnnQcVDufLGatVjZQ7k9wRHarGwwdhXJyVrPazc2+avour2KH2rY5EHHQbm0/VDnxNJgzme/m862OyvZdLTeU645D74xd/z2yTV88qDjoNz5oNsTdeNNR5kZ6KkirRhBptHZmz+Por6ho6Q38UMNnzzgOCh3fPJacCVxqHPYLh25QutcoY7V05CKn53Q/BeOP/qq8MkDjoNyZ/vhWCrLCuz26lkNqrwrx0LowxdTJl9f7Vz/F44/2qrwyQOOg3Jph1VdNWOFbKUATVew55gNuqbpuc/cP9ph9S8cv+OHGj55wHFQrsCRk9bNgUD355ZNlQRmT+XIbtSGt/HV8eV/4fgdP9SwyQOOg3Jnb64X1FoGWKoC1KaAJtxw8HQqONlvwPE7fqjhkgccB+WS09G5UScoyhuOig28jAGr4pTekeZXa0j+heN3/FDDJA84DsodowMt02plI2EOxFzAuiO09jwtl5RauzBz/BE/tDDJg46DcudzVSFG6hVSS2uXjmZPOBdhFRL/L0IyP7IB/4eO3/FDC5M86DgoV+joio40du3Y8zdQ7hl87BYrrTYHDsmjfvQi8H/o+B0/tDDJg46Dciecu3/9uKQEyuOxOnx3VmgdVnpWWJW526sbdPx2yS1c8qDjoNx52KFFqubdSnnbtYOkQatrwp45SHLprfFH4dz/oeO3TW5hkwcdB+XO1nVba3oy6I0qUO/2LFxHyB0V+2iF8KPdoP9Dx2+f3MInDzoOyp25Y6bSeiHYiDQgVwHn0sCJmrsVlP2b+w0d+CZ+aOGTBxwH5QocxHVOqRlKomet9OjQpE+ggWX21Gz4V2MHvokfWvjkAcdBudNXSZpt7KIxVsMNh3bQgRm49ZkVaZXy0Zqef+H4o60KnzzgOCh34EDSivzc53jePBnvaZx3ITEWsmE+7av3sv/C8Tt+aOGTBxwH5U6IZBW0lROoPq86al6gbPtPXVenQjmXC3D8jB9iCps84Dgod+KHJbmiZ6hCBSjRAm9lT+VrZUSSZPxV/BBfxA8xhUsecByUO49lJTmVQiCaOjzGAqj3DJKpow/JjBdmjp/xQ0xhkgccB+WODZh5pUz/beZ5bnV0AidPG47RPQ2veXy0wepfOH7HDzGFSR50HJQ7p8l5eJo17XljzV06msB/tztq5+cxoOSUywU6fsYPMYVJHnQclDu1Y9Y5n/exk58ICY4BLVmC2bJZb6shffWWHN/EDzGFSR50HJQ7DzuMi+ouFm2mx+rY07n2+jgf+xdz+aA6P1q6/j90/HTJMYVLHnQclEsRkop7Cq/QtRiQ9wK++gTs2sYsRPrVpaf/oeOnTY4pbPKg46BcoqNN9tLBZJcNqsybjv8cj5VIVHNbX72YxTfxQ0zhkwcdB+XO3DHKoq4MKHv4oMkDTP9vE0kqqXXa3dVHdOQX8UNM4ZMHHAflzg4rNS+8e6rRCwMtmqCzFFiS2hhVUPWjczb/wvG7r8LwyQOOg3LHJ6esExtuOOj5YmUVrFuHUdOGpnvX+ZXbkV/EDxHDJw84Dsqd97IyWUbfcJTnhCamDs+kAW555popS//K7Mgv4oeI4ZMHHAflztfcvIpLEUg+98zBbcMxBYHcq3JX3P/+Ho7f8UMMmzzgOCh3tvRkG6kIAborUNk/2p7EYSUuLXXxMr56LZvfxA8xXPKA46DcGciZepqyNhyJn69VHXx0BqeKvqroTF+9B8xv4ocYJnnAcVAuHV8WqUgGjTYhRGOATa2wm6yR3Fnn+Cq4nl/FDzFM8qDjoNx5ENiYhpfdTbVpz4NAA/Xnyayu0ftsydZXu0Hzq/ghhkkedByUSxushlR9PuHufgqokoBlEyhzjFFHbpMujOR/xA8xTPKg46DcOdeBWfa/GtTEeybPa5cNdAOva87cV9Z2wST/I36I4ZIHHQflzmny0b26dJjOz5KeTYepKfQsSl3zqP2r+GF+FT/MYZMHHQflzq6FjqlPNEied+1IdYI/y6XFx/C0ZsF2IUPyR/wwh08edByUS+FcHNRzh9IeA5AGga8pkERz0WcxYvpq+2F5Ez/M4ZMHHAflDhxrlFKtgDUjoPXceqI9oxfedFRzZPvK7Shv4oc5fPKA46DcCZFQTkl7g042gRw7uPLYcFSnNDA5fhU/LG/ihzl88oDjoFyBw2S1Ss8jp/8WLgxRaH0Xkq6LW2EsuV+A43f8MIdPHnAclDuLSFL2iYhgOT87rJ4PuWMuoNZa7tOt1K9WLZQ38cMcNnnAcVDuLHjrMipTgtXUgYoOsJ4ZxvRR6jIs66sQSXkTP8zhkgccB+VO5cC2OtEuGtTzrhy7wbKyK0fff+ylVeHP4oflTfwwh0kecByUO1+relNyJ+jFxyZkFWhld1lplYGjJZf8VXC9vIof5jDJg46Dcue17PLus3TghAXIaIDPRFCq1jbbbqw+29FTXsUPS5jkQcdBuTN1tOmTa4K+8p46nBC0aANdOrW1Prl/ZZKXV/HDEiZ50HFQ7tSOhKnQSFBJeXdWtsHAJ1FC3a22NfP8KrpeXsUPS7jkQcdBuXSSYHrSUcDzmEC1DtDZFxRNaa5MPMe6QMdvm7yETR50HJQ7FzRz8rJIIOf5bFjgBI3VoFDti03I+4WA1R/xwxI+edBxUO7Q4X2slCewPQmrPBSUkgE6WkqcJ9NX36zoTfywhE8ecByUOx9002pptA7Wnh1WhZ7164Wh0x5Dyuw08lc+Ob2JH5bwyQOOg3IFjt07Uc+yx4zi8liBCI49w+KqmxcfjF99z6U38cMSPnnAcVDuVI4hracsUOz5YIUtgeaOIESoG46a/SufnN7ED0v45AHHQbmz4K0Rj1EKUHvW9FhqoN0ZciNJu7NafXzlddCb+GEJmzzgOCiXrI6JmcYEKdaBvE1oyBN6N3ZLXXLR7+H4HT+kcMkDjoNyZ9FCKoiaCSTpc0GTF7Qnfoi7q5I9jyP6V99y6U38kMIkDzgOyp3thyPZomFP6HA+JjnDHj4SsO9eayzqo134lPtH/JDCJA86Dsodo2M1Tj4TiD+XbJopNMf9Y/Q6Gzad5ULp+CN+SGGSBx0H5c7U0bAzSoLEfdPR564dzw7dxst5+GijfXWtg17FDylM8qDjoNypHS2lXE1g1fzslc4KKguBxfoiKbMuukDHb5ecwiUPOg7Knf1ue+xIDQk6Pd906/6TCeEePtJqvUnm9dWqBXoVP6SwyYOOg3InnDsI02OOa2p7KlfcnVUmh9HYddDUUm5M5b99cgqfPOg4KHd8cl2eaHZw/m+HFQ1otJ4QO7vbyLTWV9F1fhM/pPDJA46DcidhlYay9Q61GQLNvBurUhs0s8RWNfH8KmHFb+KHFD55wHFQ7vRVJXvn8USqns1VIg5qNQP3vBsrT937VwkrfhM/5PDJA46DcmdNT3FU7Hsaz89BgjkIGqa1e6sqS7WV9JlPzm/ihxw+ecBxUO5celraq0yC2pvtSWMIaH5edRjSnKbY+levOvhN/JDDJg84DsqlcwQdZ20EE59DT4QVbNoCHayFp1fnrw498Zv4IYdLHnAclDszB5aZPTnMpRmo7AZLZ0+gqdYlhfpMF+D4HT/kMMkDjoNyZ+aoo89aCuQ6n43rLmAJHRZ3xjWtZb0wkP8RP+QwyYOOg3KFDh25ttorLCfaE3nLoEUSdLbc5iZH8KtnHfwqfshhkgcdB+UOHYwtC9vzkKM91zoIVNr+B4yTyKT6zF+9CORX8UMOkzzoOCh3Hna4sVGeUOh5Esh5146xf9Syi8aqBWv6KkLCr+KHHC550HFQrtAxC8pgJVhrCJC77aE8CbAtXGJrVcYLdPy2yTls8qDjoNx52MGp0XwGjeoOlBKC01RQM8xjuVlpF+j47ZNL+ORBx0G5tImkjNZIQFtjIHEG/a+AtFls8qjZv+qs5E38UMInDzgOyp37snUPGWklmObz/w6hqXQEznP/VxPE8VX8UN7EDyV88oDjoFy69bTHDUsLeOgCWqODsnZAG5VoPQc8vrpIIG/ihxI+ecBxUO68l63YR5bdUY3ZgBoOcB8GOaXeh3G3+dVILm/ihxI+ecBxUO5M5BOf2zUKPVkG0uf4ck6yu6xea6HF390jkDfxQwmbPOA4KHeePEnXsqgBjtL3zOF1D+Rt/1VwdJ0ttc9edcib+KGESx5wHJQ7TodgN12+aWgFSEoDIxNoc8qiWt3pqwyJvIkfSpjkAcdBuRM/3GXCu8qeOfipHHNAk5JBbJrkRrYH8+/h+CN+KGGSBx0H5c6bJ16tuGR4rtYApbqey7IO2rSJ45LVv0quy6v4oYRJHnQclDtOh9fFfS6wSbZrRyLw3WOBpK1gT1rSV9sP5VX8sIZJHnQclDudleSa85rQU9ntVS8DbD2nNJMmLqWofLajR17FD2u45EHHQbnzOdetEu9ikQs70LORxEo2cE+plOeh+WerFuRV/LCGTR50HJQ7L2bnbHnik63Kz1a3huAlZ3judeRh4vmzZ0/yKn5YwycPOg7Knfhh6ax78oY2XYFWdzAjBzRpxKlzH1/RUd/ED2v45AHHQbmTsFquS2eF0mcBsurg2cazceExQSTlz6zA+iZ+WMMnDzgOyp2ElWXlrhOMnu+5LSdorXZYtsyyzUz61UWC+iZ+WMMnDzgOyp0PVvzcHxgDqMuzN5efXQulAGIenVdOPV9oq37HD2v45AHHQbkzkXPT/qySTmntsZx2b+XNEVYm0cE8tXx1raO+iR/WsMkDjoNyp3IMpkqVAVt69pDUXTmoIDwnbNBlEM+vjMD6Jn5YwyUPOA7KnWxurT5GF7CuDxx9QTNCmGoy06TUx1cZkvomfqhhkgccB+XOjp48LVEukIx3W1WIwbsMEGXOqJPLZxus6qv4oYZJHnQclEsBq8Vd6oKuTpuO1sDKHstdWLS3Pmb56rVsfRU/1DDJg46DcqexspzxWa+APPj/th+2aQqlKE2ZPDl9FV2vr+KHGiZ50HFQ7pjkXVfNpcKuIPqEDp8zNo2h6CxppLF83qDjt0uu4ZIHHQflzvHl3VZhywYTbXdWnBI0JIHpvVCvqyF+FT+sr+KHGjZ50HFQ7tAxtGXedBR8tq6XWsGnJqDck2IWJ7sxlf/2yTV88qDjoFxa0/OcrWkDSGXu2tEKqD5HAzvTUiyrfhY/1DfxQw2fPOA4KHc+Wcla7k6g/liBfU3Qxw/slZNbSUb81fZDfRM/1PDJA46DcgWOTLtsGGdIlcfzPXeCtzWgWpud8zIvX83k+iZ+qOGTBxwH5VKIZAwhUliJduVYlcATy26w+tQmvY361cp1fRM/tPDJA46DcsfrUMvUXf9vlTSNPX20rgo4O62Zrdn8KkSib+KHFjZ5wHFQ7lgd01BLU+ir7XphjGA+GyRphM1Gy+2rTQv6Jn5o4ZIHHAflzo1A1yT1KRpZnjtPdYHZ7q3EqiO2Lji+eg+ob+KHFiZ5wHFQ7rRVvQx8XPH5PCenuaePXT0SIJsmnCnn/lXASl/FDy1M8qDjoNwJ5yqWzEmh1W7P0FGgqVXAPLRw7o0/OxGor+KHFiZ50HFQrtBhOFvz1SHPtICqJDBsBJh6brt2qPGFqeOP+KGFSR50HJQ7X3Orp4yzwJzV9+xREZTRQVe1VlFXnzfo+O2SW7jkQcdBufQm0Pcgvkfx9Xy2IneHx/sDrMROnpLPr+KH+ip+aGGTBx0H5U5nNUgTI0PqMwG1PZVrtwJ9wzKR6uj9gk3+R/zQwicPOg7KFTrchv13iaBn6rt24ARPfcA0QW5FcMz0ER32In6YU/jkAcdBuRM/7Oy6OMFs9XkTWP7vzBOMKfrcA1hNvsrm2ov4YU7hkwccB+VO5eBOnhGBnwwiCe1xPBd63gUKsVRVvgDHz7Yqp/DJA46DcscnnwWFd9Eo9TnXMbSAESs859E4+0ZkfWV22Iv4YU7hkwccB+XOg0DrOmdWGNmfylETmEkDLHP1PseuK199zbUX8cOcwiYPOA7KnSOBmnhkmZDGk7DqzaCNXTk0VS+8eha/0Fb9jB/mFC55wHFQ7mRIFuJiZWj1OUdA7GC4MjjzLhzSU70xkP+MH+YUJnnAcVDuVA7hXAYjjOeJLKka2KoKa6EjW5P22QYrexM/zClM8qDjoNwZOuaqaWwcZqkTCPMuIjNl6LKqb0y08lcmub2JH+YUJnnQcVAunQhsnlJSKHkg0KIOnnzCWI2b1YE1f3XKxt7ED3MKkzzoOCh3vuYyzzptAq7Jz8MOAu1rQfY9j2uxWj+Lrtub+GHGcMmDjoNyJ2CVbLbnKjmPZ+t6l7bnceygWdqqVXDmC59zf8cPM4ZNHnQclDvh3EUrz5T2oCGbjjx37RhljyHsndeSsuSrXQv2Jn6YMXzyoOOg3JnKhb3NLDDrMKD6nCMozWAPIDKTlT79o/fklN7EDzF88oDjoFyBY8oaVXuG8ny32qUjgVsuUI0ReQ03+sjt+BeOP/qq8MkDjoNyZ02PuO+5A6F5yUB7yACTPjYrrVUtqap+NJP/C8cfbVX45AHHQbmzVFoZJ7lBs/nsWtg1pP23BzGvLGk1dvpo5fq/cPyOH2L45AHHQbkDx2xp1DEh0RNc11lApVWo3WqnusfyGzPH7/ghhk0ecByUO5sWZHntPKA2TrtysOwaovakEX1mZdavjMB/4fgdP8RwyQOOg3Lna1X23j3tjqo/X6t4z+JexwD0PEhFcuaPElb/wvE7fohhkgccB+VOhKRWrHUwSFsIJLmCzVFgZUxNZiurfLRx/V84/ogf5jDJg46Dcie5jgkzpQ6Lmz10ILT/vlm13VOhKpb50W7Q/6Hjd/wwh0kedByUO6ds6u6sZlOoi+furqyDDukgowjzpE6zXKDjd/wwh0kedByUO5sWnNcsuKAXdCDE+pjkExydalr+nPK4QMdvlzyHSx50HJRL9zrq6Lk3eB7/AY3p0Hz3WOKM3NtqjBe+WP0RP8xhkwcdB+XO99w9XVSuCLIyPRkSAVt9N1rFJ/GuKoQ3asdvnzyHTx50HJRL2w/rqia0mdCx6aAFupstKIy5d5HO+NXcgW/ihzl88oDjoNx517GEVxpPNtftv8OZoCIOOktSm0lT+8onxzfxwxw+ecBxUO5UjkQjUc1Qa3vudQwGtbSAc0+lFWoTv4of4pv4YQ6fPOA4KHd88jUS84aDh++ho9QELfU9efQpJdNET18NHfgmfpjDJw84DsodODCzyqpgksuuHGWCuT+Hnzo2YavF5Hs4fscPS9jkAcdBuQJHb6PkXSMAyRqQdwVTV+huaNJL9fTRa9l/4fgdPyzhkgccB+UKHMjCXpPA0JaAnkflTYyhpucYWne1/tGtjn/h+B0/LGGSBxwH5c6ehey2hAhm6wy05tqVIw2olCrXNY3WhcrxR/ywhEkedByUO/FDVm9NGdDWAko5g6tuWOaqTGOVbB9tP/wfOn7HD0uY5EHHQbnjdGirs+2eqjbddOxBA7zQeExyX7nmPuoNOn7HD0uY5EHHQbkTsBqtF+y7YtTnROCTWndxeUZ0UZ8Fs3y03+1/6PjtkpdwyYOOg3Jn6zpq55IQkMmASBJoGQiz9rXqamPIBZf8j/hhCZs86Dgod+YOX0OzIxjvWZz6ZLC5GkhqLj3ptHYhYPVH/LCETx50HJQ7c8es0pZOqD0RkKiCZ1HIMrGhkQz8qrPKb+KHJXzygOOg3ElY5TpQzCExl106yoT9C7RndBzIU3SifvVBN7+JH1L45AHHQbnTV6U5uc4JuroDKY3dYSFDaYVdCyvdqBy/2yoKnzzgOCh3fPKm3NkKVOU9kre526q+BnBHzbViofTVJpL8Jn5I4ZMHHAfl0qsOynXVAloMgYoSNC0N0qwz6yL2zxa85TfxQwqbPOA4KHfaquGcRAbQ0A2HJgHNOUMrTVKS4U39ezh+xw8pXPKA46DcWfC22hzPa6dReRMyfWw4OsEYpSbpSx0vtFW/44cUJnnAcVDufK3qVBq1AsV7BVqdwXT/SVZv2ckWf/aqI7+KH1KY5EHHQbnTV3XOJZXnsux6nnVYfpZXGVjGWdBzRb9QOv6IH1KY5EHHQbkTIRGtVuxZfJgVqO6eyvYcApWq5ibmlL7aDZpfxQ8pTPKg46Dc6axkrfTsV1icGQh1gUnzZ4cuZyk0mC/M5H/EDylc8qDjoNz5nEutjT1cQGrPSYLi6XnYgbuAdGGkRqJfxQ/zq/ghh00edByUO7sWqNdEue+mqu6pPBd5zgU6+EpPTUlD8EKG5I/4IYdPHnQclDtzx0agoCUY1f57FEjgsxvMzDR8tOn01VRe3sQPOXzygOOg3IEjtyI2HdAaP5fJByjXBlZVvbe0Bn3VWJU38UMOnzzgOCiXvliZ0HwOZ05MeyYfDZy4gGTz3Iso3agcf7RV4ZMHHAflzntZs2zYJxQfz+fc50oglQo2etW5+fjuc255Ez/k8MkDjoNyB46aneazStpkt1VpEajKns3F2cZca+PxPRy/44ccNnnAcVDuBNeHrtX2BF77c3wZi4I3Q7BnZS5VX89npc/h+B0/5HDJA46Dcid+6KW0VRLIGrteJDOwTgKJkbCha7ILbdXv+CGHSR5wHJRLS6XTyrIyrF4IaKFAG2TQu1ZvzDLTV+8By6v4IYdJHnQclCt07B4KxygTxpJNR+8dWqMMiruUtDRsj+UX6PgdP5QwyYOOg3KFjtk8j9IK8LQ9kpecoM2l0LB4a66LSr1Ax+/4oYRJHnQclDsfrJBqTb2A7TEDSNJzxiY7kNEYI6GnfmEm/yN+KOGSBx0H5c7DDpNZaOqeOx46puyhXKZD7W0NHdO8Xfic+0f8UMImDzoOyp254+mgqCuk5QNIsYCX1GCt54uV8did1wU6fvvkEj550HFQ7nzQzWiaiHdnlfbcYXOA1sowp06aWIz1qyez9CZ+KOGTBxwH5dKanqHTB4GnmoCS79JRSwVsXnh3VXnmrxJW9CZ+KOGTBxwH5Y5PngrOvGdyJs5A/AQRmyoMNyJxbPWzNT30Jn4o4ZMHHAflTuWwIlk9wxLZcOQh0DR14DpUV+O+1lfHl+lN/FDCJw84Dsodr0OJE/UJS+ezjaQVsDESmJrsmpJW++y+LL2JH0rY5AHHQbkDB5c5e1NY1vqzGvS/Yx0ESdCJymiFvrovS2/ihzVc8oDjoNyBI5Pq6Ay1biTIkoKJGBTtaeTp+18Xvlb9jh/WMMkDjoNyJ36YWuvYBuzZO+3KMfuGY3Qonpg6ezaa38PxR/ywhkkedByUK3RIJh5t14qMkp6hY0HLitCHYOVV9ijyVcCKXsUPa5jkQcdBuRQ/LHn1WkGwVSDNCoqP5+G4GgoL84XvVX/ED2uY5EHHQblCR26Y8zSDNVPenRURNGcEK21JXVnbumB1/BE/rOGSBx0H5QodtHCOlAawjglUn+PLWhVyrm6ohpMvuOR/xA9r2ORBx0G5E12ffWHFBinV5w5adnAeBeoaizDpTPrVi1l6FT+s4ZMHHQflzlSeets9FUKz/nyzwj132OgwOqee1xy78/qIDn4TP6zhkwccB+XO0vVRW31KxzDaQzlJg1ZlQBEvQyomz1+VDn4TP6zhkwccB+VOwgrnbqFSh5p3N0XYDMzrAJm9LXbKe+z4Ho7fbZWGTx5wHJQrcCxNaWFxWN125bC8QKkWsKlpjl1IZrvQVv2OH2r45AHHQbkzc7j0nvtGgpMCcWPYnVaBNGpV0pp4fLWmh9/EDzVs8oDjoFyBo6ecZ1YGrtR3W0UCOsazh0S4PZulRb7auM5v4ocaLnnAcVDutFXm2VeqewJHh+cS+PMtd0AlKlr2rC7tqwwJv4kfapjkAcdBubNnIaHTyA166Qy0bMOR54SaMFcetY32VYSEX8UPNUzyoOOg3NoN2jYFHVj7BGopgZqm/dfWNzndmL5KrvOr+KGGSR50HJQ7dGTRpNOhP99xny4fDLvA4jrWHDWtdeFj7h/xQw2TPOg4KHf2u9XGXThBr4/VwSmDp1xg1bx6nn0XkBt0/HbJNVzyoOOg3Jk7RmJzakCpPntI9vDRustz7smKTRLUr16T86v4oYZNHnQclDv73Qgl9V0xJI3nJkF/zstKhelEMiZ616+ek/Or+KGFTx50HJQ7boe4GDrDrEuex04FnM0gtSmeyAeu8hEd8iZ+aOGTBxwH5c6Ct+pcKvrupJCeQ2gTvLlB3/VkbqFnvwDH777KwicPOA7KnWcdrWmZ0qCMbEB1IeicAtXU0mors3/1JFDexA8tfPKA46DcuUye5mguz32ONJ/PuQqajGDtiaOTDWb+6iCBvIkfWvjkAcdBubNqQXqZtoeM0WgTQl3AdsmAVvZgTrrG8q8mcnkTP7SwyQOOg3Lnc9UeK4REQfQpH+QZ2uoOUo2HlTRG++otubyJH1q45AHHQbkTXCcdlUp69o48dkfabVWRAtxqNRxttvpVcF3exA8tTPKA46Dc+VqFjb2PAr0/q0FnIjBeHYp1rjR6Fb0wc/wRP7QwyYOOg3Inuc5D+/IO6z86DA12seggeWUdNInXV7tB5VX80MIkDzoOyp34oVqtczi4VwVyJfBWdPdZg4V2bzXtgtPxO35YUpjkQcdBuROwylM1pQrq3J+ZvIGuWWEmG4xLuqavHnbIm/hhSeGSBx0H5c7coS5j+ABFeyIkU8Gtrc3JLiqrjo3Hjc7qp01eUtjkQcdBueME4krrv6Oycz52oPXdWVWBlFPKrp3TZ7tB5U38sKTwyYOOg3Lngy731Sh3mN0GkKy5p/LRoArX5z/d/KtlC/VF/LCk8MkDjoNyZ+wo63nRQSDTbcPREIzK87I8tZJH3qR89WK2vogflhQ+ecBxUO48CXRbow+GyTh3X9V2X7WYgNrIzOy+Psvm1hfxw5LCJw84Dsqdtqqjq5QCu1A8lQMb2OwI2Wz1Vergzz7n1hfxw5LCJw84Dsqd71Wp8Oy5QufdUdF4rnWM7mDYHhsw55G+msjri/hhSWGTBxwH5QocinnZKM9+hf8G8p7/b+P6HKvyyINFv3rVUV/ED0sKlzzgOCh3Zo5nhRrNCmi84XAuoLoMsCfEmUpO66uEVX0RPywYJnnAcVDuwGGduI0JqQ4BwprBdnMFtThqL2OlcgGO3/HDgmGSBx0H5c6JwJSLcSNIc02gOTYdTruvWooL21hcLgwdv+OHBcMkDzoOyp0tJDhViBPsXxsC6nVBSzND6U1GbdNFvtpgVV/FDzFM8qDjoNyhY7SEkxFa4eeWzejgczm0yWo1DcH51RW0+ip+iOGSBx0H5c5p8mS7hWoOQ/umY6QK3oR3ozUqN8tifoOO3zY5hk0edByUOxc0daLkrICzNCDOAm1sTuoUTr5qb+nC99w/4ocYPnnQcVDu7LCqe94YYwBK6UBadu2orYPOvMY0qiXhR3Tom/ghhk8ecByUOy9m11gjtwJ5zueTFRq4ct5wcBu8mlb9aum6vokfYvjkAcdBuZPNbchFHyTSSrALxQIrq++ZfHBJXvLsX2Vz9U38EMMnDzgOyp3L5IyqUhWK1PJ8sFqgwhMypan6/HKmr44v65v4YQ6fPOA4KHe+VzVPCW1CpVyB6FnT466gSxVTbTg/u2Wjb+KHOWzygOOg3LE62HQwMuiuIXvmmH0P5ClBqcmGexLJX92X1TfxwxwuecBxUO5UDh9me/qGRcP3zNEUrJe6K0crOnTWhRcqx+/4YQ6TPOA4KHeC661wtqTAK8luq9qzN7f25wwzesKiWr7aQqKv4oc5TPKg46DcWbnO2jAlhyrPZh5Eeg5oDnAxRx5ee/0qfqiv4oc5TPKg46Dc+V4ltRGRgDsr0Ng/zIkheyYfYrniVxESfRU/zGGSBx0H5c7YsVsosuKA2eg519FBSxnQrYn2tEr5bK+0voof5nDJg46Dcqmz8uqEBmRegFLjXUUKQvMiqaPJTDfo+G2T57DJg46DcqezKjatWgLmVYGqFrDKAmNM52q026sbndVvnzyHTx50HJQ7a3rKWsX6gNHT7qwqIdjUtafyvGjl1rf6ER32Jn5YwicPOA7KpXM2maR5B166u6vkFbyP/YOWSntefNSvlq7bm/hhCZ884DgodypH8jUc07Nk3YHW2kVj9t1mpYmYuFcsX1mB9iZ+WMInDzgOyp2V60UW9Tage35Wrvt6XgRO0DbqxGJa6as3T/YmfljCJw84DsqdVx1z2nqGjNxUgJgGtJYT9Jy6UR1Nb8DxO35YwiYPOA7KnRCJWU6WJ6DZ85Z8NWhsc8/nJkiKfXz2WtbexA9LuOQBx0G5M5B7kbJHC0gu68nmInglgsEzVxWh/ln80N7ED0uY5AHHQbnzkrx0FE8JKo+2K8eexa3utqr14Yye2xxf2YD2Kn5YwiQPOg7KnWcdafXVUgGeOvbQMSc4bk5W6aOsZzFiTxfo+B0/LGGSBx0H5QodnCfWOZ+9VbjpUHvSIzOBlNpl/2p2G19F1+1V/LCESR50HJQ7tePZ0DPXAmRnIF+2Z/K1pxDJhia55BtWxx/xQwqXPOg4KHc+51rx9URyS3u+WLU8QZUmyOMJ+iqJ9KvNufYqfkhhkwcdB+VOOFcKjZoXMMuz3205eJoE2XufSZOl8lX80F7FDyl88qDjoFzaK23uVggozf4cQhNQrgky91Zr7ajjI7eD05v4IYVPHnAclDsHO4qyaR7AKT+vnnZj1cpsUPJ/Bzu0efkofvgvHH/0VeGTBxwH5c6tp9XbFHRI/lwmH5zAGit0lTIaunP+6IvVv3D80VaFTx5wHJQ7IRLpCfdoASrSgGaroG01GNaeh+TdSv1oqfS/cPyOH1L45AHHQbnTVnVfVFeCmR8n0MhBV9o/9sjxLECs3j9a8PYvHL/jhxQ2ecBxUO5Ujt5zTm3AfLblUkoKasowWm0ZpbVaLgzkv+OHFC55wHFQ7rzqqEIke9LQNhQIn/eAOh3mSqWPXnZfdWHm+B0/pDDJA46DcsfoIGxFecGkZyCvYmBZFRJPXzha869OBP4Lxx/xQw6TPOg4KHeOdYwiaWEFK70/E/nzWrYmwO6tTeWM9tE9gv+h43f8kMMkDzoOyp3Gip+Nh8i7duDzlhwbNCvPaYLmY5pLmh+Fc/+Hjt/xQw6TPOg4KHesDqNVJg9A1ALkz3XAVREo22rVMg6+8MHqj/ghh0sedByUO/FD2vMGuUNa/DzsSGnXDpyQdf+/9uitoNyoHb9tcg6bPOg4KFfoGJNSzw0hp2z/d5pcE+c9d0yVZe7VP9rv9j90/PbJOXzyoOOg3DlN3gt17AuW5fbssBJ4rHGoVAYW3BUlfRRdZ3wTP+TwyQOOg3Lnk5VXWmQIqGmPHUUN2uIKuQ9dPtJS++jV079w/NFXhU8ecByUO5tISkFqtHZLpR2ojQL2pHQ7ka3OmIZdqBx/tFXhkwccB+WS2bEbqLwK7Ol7AslIYIgGvVjT1GRO/eqDFb6JH3L45AHHQbl0mZzGeCqH97kn8t1IQeOcYc3R9ji+x/T8VTYX38QPJWzygOOg3AmR5JZNeP8TLSZ7IM8VrDk9mxa0p93y42dPnvBN/FDCJQ84Dsqdr1XS1dfmgq3vwaOag8+RoRnXRDN3Sxfg+B0/lDDJA46DcsfoqNaxaoY56L9bHQJe5oI2257UC47Uv4of4qv4oYRJHnQclDsmOTehjH2XDitAXCe0J6ZrNRVRnar80W7Q/6Hjd/xQwiQPOg7Kne9ViMRjMZS8MlCrCjpaAsuJSx6pUl8X6PgdP5QwyYOOg3JnN6jv3klahY5MQKgd2hoDRilP5Si1568CVvgqfijhkgcdB+XO1nUflnEP5bUqP0t6BljL+6+LvDMpTbowlP8RP5SwyYOOg3KHjiqC1BVWrwto7ZHDV2OoZU3WmUv2G7Xjt08u4ZMHHQflzvbDqWuK/bf48Dm+jHsgF3YozNNMTYd+Fc7Nb+KHEj55wHFQ7vjkT4rEtcLA9ixbwOfWU63QtGpffbrkr0Ik+U38sIZPHnAclDvxw8nOSgmwPuWjNgEnXrCqs01pc3y2iSS/iR/W8MkDjoNy5zJ5Xdr2hAHT5nOQ4HkvmzYrSzS33GWil+/h+B0/rOGTBxwH5Qocufnag8aCUlIDosrgjAvaUul1j+P82USe38QPa9jkAcdBuQMHDrFsFVJbDsRjzxzDNyFTaD1LetC+2n6Y38QPa7jkAcdBufO1itBGpwxj6ALahQR0oUFua1jnlVa6UDl+xw9rmOQBx0G5k821uUYaDNj0qRyYd9GwCau595Uyin71qiO/ih/WMMmDjoNyZ7+baJXcGFLvCKSNwFAnOD2XNWsis3aBjt/xwxomedBxUO7sXM/Tq/e8pw4vQDb82RJaYOiwWagSfhawyq/ihzVM8qDjoNx5Ejj270s33K1Ua0B1CjSn/Q84aeU5fQy+Qcdvl7yGSx50HJQ7x2yWkqkj1D1+7M6qDFDDBZJHfuyPNcdXz57yq/ihhk0edByUO9F1NJUxaDOR7OmsFDR1glTd+lprKn31sCO/ih9q+ORBx0G5Uzu4l9E9QZm05w7JAor9gWVlLG2PJJ/FD8ub+KGGTx5wHJQ7bwKbc3rWV3VEBhobDhd/jswW7Umx8Gfxw/ImfqjhkwccB+UOHLSwStkDx3imjv1HaHv2gEl7WK8L3fNXCavyJn6o4ZMHHAflzq6F0h0FCQZzA+p78nChDqoiXXvtU7/K5pY38UMNnzzgOCiXbtmkwW2XCs+PT47PDpKVC8gavU3M5p9dJi9v4ocaNnnAcVDuGIFTyBQrVE4ClAbtcWNmwLl6Qhmc7ULl+B0/1HDJA46DcqdyePJm2HYzlfOuHGbQhiQoqdosaw6WrzaulzfxQw2TPOA4KHcqh24gyhzQdl8F1FIDLVX3X4tmao6LLrRVf8QPNUzyoOOg3HlKXtJ0Xx3meN48Zf7vM27ddKwx9kDexS58rvojfmhhkgcdB+VOOLcvq1r3mEG9Au1KAs0WA3bKnuuey/mrCEl5FT+0MMmDjoNyxyQfyrhEoewpHKiPAk12jzVnr5aNfY8fF+j47ZJbuORBx0G5s4eEeKIPg8Jz7s5q+aajFDDeE/ncM3r97CRBeRU/tLDJg46DcudRYJ6+h4sndNger9w6KM0KM7uXVhVlfBVdL6/ihxY+edBxUO7sBqXcynIEHZ333CECpgmho6aBiVIqX92XpTfxQwufPOA4KHfgSEOlYoOkz+JcWRVa9edGuc9OS55jN9/D8UdfFT55wHFQ7mwi6cqLqwE+L5+IPYNT6eA9kWHNWu2rmZzexA8tfPKA46Dc+Zy7MrJ3BCmdns+5C0x6A1vIz3feVT+zAulN/NDCJw84Dsqdr7nibSPRoPsYQHl3VNbWhCbWfGTJ4wYcv+OHFjZ5wHFQ7iSsNhmsecKQsWcO5bkrR9uDRxtsuP8u9JVNTi/ih5TCJQ84DsqdmcPn6K0yZKoCVBKCS5+gnkr2OobqVy45vYgfUgqTPOA4KHfih8WrLUXAWfdAnkraRaOtPZ9LWm2k2uWr4Dq9iR9SCpM86Dgod4aOMl2kIFTBBjRwgo9FgBmXTEyprHyBjp/xw81r0BF0/P/Knamjr+dEB4NlYaCZE+jco0epJOJYd5d14WPu7/ghpTDJg46DcueWDWruXQik0K4d4hmUs0MaJbeRDduV2vHTJacULnnQcVDu7HfTIh1zh0ZVgRQHqKYGiSqiyczts73S9CZ+SCls8qDjoNwJ5y6dJqvAbGnuzsoRvC+E6ZXKoF5b/erFLL2JH1IKnzzoOCiX5g4tvaNAFjegVSdoqgNwOYvvgcT6V9F1fhE/pBQ+ecBxUO4k13FyG3NAzkhAtH+00Q20916GTO701QddfhE/pBQ+ecBxUO64HWlpk7KAXDrsCRjBNiLPHsRZC9tq6asvVvwifkgYPnnAcVDuDB05kbuOXS+eHVZt+C4az82OnIpwGmT41asOfhE/JAyfPOA4KFfgGMnUu3VIu38Cyr3AriQK1lhs1TEnfTWR84v4IWHY5AHHQbkDBy2dKA7d1x7IBwvoGga1O1biiqYX4PgdP8RwyQOOg3LHB5Q+prkC9T2GE6uDpZKhJN/jRveey1c+IL+JH2KY5AHHQbmz3y0bc9IOa04HsucIWkodZhpORRauduFr1R/xQwyTPOg4KHdKR2nPcvW6cVgDaHdSezZfe/ywuqZVk+5+gY7f8UMMkzzoOChX6MiVdKxKIFN3d7Xm866jMTRZLCKWU/0qQsKv4ocYJnnQcVDu3LKZXWppBloT79oxCVqjAbm13pgc5/jqgCa/ih9iuORBx0G5dV62TrcKw5+5o24wbOJDh/VU9/DR61cPZvlV/BDDJg86Dsodm5xtIK8MTM8dtDl3U5VGBqmyZJBwu5Eh+SN+mMMnDzoOyp2pfKY9djze3/NulqZ2aDgQMO+JxFnSqF/RIW/ihzl88oDjoNwZO6og+4ZDdmcFlPdkbjwTiMlzlQBN/Cu3Q97ED3P45AHHQbkCx8yzUcu7myqV9tRhC5yWwJzF0eYeQ/Cr+KG8iR/m8MkDjoNyyezoLVUjWGs8uxZqAS9oUPYobrzH9SnyPRy/44c5fPKA46Bc+ppbREUJJucC1EzBn3uBg2bXUblWvtBW/Y4f5rDJA46DcufJU8Pm3SakSvR8rtoDeUEGnbt0ZBuG+tWxDnkTP8zhkgccB+XOt9zBa7dVBaY8C95yzs9A3qD3tgRHo1W/Okcgb+KHOUzygOOg3FkNmn3WPHzPHM+jQGkIzS0/e3MbGXNZdKFy/BE/zGGSBx0H5c6DQEk5JzPYHFQgHgnamAqSK9PaQ/lcXz0IlFfxwxwmedBxUO5E1xGxrVQg/V84d48eLqWDFMNKlXXMG7Xjd/ywhEkedByUO19z8/7975uJRMWAPC8wSwSdLBcRZPOvwrnyKn5YwiUPOg7KnUtPZXPQ5+6nlvueO2yAShPQvsS95Uz01cMOeRU/LGGTBx0H5c4FzZlrSfbcXW7PTQKqoMQZqFWrUqcrf3XqSV7FD0v45EHHQblzk6B2MxwFRnpqB6lDo/ksQ2zNseVS5KtzNvVN/LCETx5wHJQ7cEyeucsEn22PHVh3YzVs/wN27BlTabV/VTrqm/hhCZ884Dgotxa8cZ9owHkVIOYObe42ay3VXJam0b8KkdQ38cMSPnnAcVAurelZY47ybCLpfY8aiaH1QiBCiJq4df/qvWx9Ez8s4ZMHHAflTuUYXgdTh+mDYf8uJmg6BpjkYgWdKX31Nbe+iR+WsMkDjoNyJ37IfbVVO+CkPZCPXjccZYFztTrl2bbw1TmC+iZ+WMIlDzgOyh2nwz0lbx36kgy01HZbNdeeyluZSlT9s0s29U38kMIkDzgOyp3K4daKuYHSM3M8S0Jd5oQuxcuzvsqVvofjj/ghhUkedByUSwc0c+3GCMq46WCZoJL8eduxeyyxrX4VP6yv4ocUJnnQcVDuHEFLI6/mDdQL7sZq/zBbBqaqLfVkqdyg43f8kMIkDzoOyiUfsDasQmCbhd1ZNQdtuezaUZrxGnmOr1491VfxQwqXPOg4KHf2kFAdaeAuFrk/qxYSg6IorLb7q1SX+bwwlP8RP6SwyYOOg3KHDk8oQ599uS0DVR3gSxaMUrNKLxucCzb5H/FDCp886DgoV+homw3UXTvSJgH272KHRpWgVC/LuwmOrzbn6pv4IYVPHnAclEurQVtdXhHWHkB26fABrfcMs1adrTh1+SpEom/ihxQ+ecBxUO48mKWOmdDBB+7KwbmB++6rylwuY8msnz160jfxQwqfPOA4KHeGjjJ7rXveSONZuc40wUshwDXH4JltlAuV43f8kMMnDzgOyp1rHbtgiKYG2TEBeengog2qEi2bY2W+UDl+xw85bPKA46Bcaqu4q9W668Xz5EkyP4cJnnULY+2xo1uTr4xAfRM/5HDJA46Dcmf7YcqLy2Co4s8D8jnB/OmyzFOZTbnQV0ul9U38kMMkDzgOyp0ISaaxWh4w/9tCsicPaNgG1N4zi6eU5leHbPRV/JDDJA86DsodOqo1dh6wWhGgsv478zRgFLGnkPRebtDxO37IYZIHHQflTsAqmYynp0prPXQwgY9JkJEz195mHhcaqz/ihxwmedBxUO6cJk80pKYEOuamI6U9nY+FkJeWUVVr0q+eBOqr+CGHSx50HJQ7z552G7WKFmi5pD2UO4Pr86PtKd3d+qKv4of6Kn7IYZMHHQflzk2CQZKHDsBaOxC5guowMOxVWpdNz1dHAvVV/JDDJw86Dsqd+CEXmTUNsKkTSBjBGCtoEl3UVKl8ZQXam/ihhE8ecByUOz652FyLK5Q6NxyzPG9n24Ls2VKaaXy34M3exA8lfPKA46Dc2WFV2ixsAjYcgdgbWFGHlYs4c91z+VdPAu1N/FDCJw84DsqdoaMuL6YNmicCwjL20FER2shkwwgFL1SO3/FDCZ884Dgod+4RoFQdq4JvGDYc4huT7lA8t1Eqk4yvlkrbm/ihhE0ecByUS6tBjTv7gKnIQAsLNB4CZc06s9eS8ldWh72JH0q45AHHQbkzkGMuirhpaLrhwI6PybGn8iKWR+c82lffcu1N/FDCJA84DsoVOBb66rMKpIYKVHsHq7Ln8+cdVE/exL6yAe1V/FDCJA86Dsql5HpvsyyC3Nt6jqA9DwLXAslUKJXJrheMjj/ihxImedBxUO48emK0JaWCSrYnul7ASTuQW08za8njq0dP9ip+KGGSBx0H5QodY/bUFnVgecK5LAOMUoKhYy3GutKNr7l/xA9ruORBx0G5s6RHi68xOviQ3Vll3HPHqA08Gc2eE1v6auu6vYof1rDJg46DcudgByNaWwprPk6gWgWX5iDSpI06i6YbndVvn7yGTx50HJQ7VmDOYvxcCXyec5BrAUX052VgnYodV//og66kN/HDGj55wHFQLl0mH15aniDT91C+h2DQngXy3FyszlrmBTj+6KvCJw84DsqdR0+pyUhpAOPwPXUkeWbyCdSHpSqCbX3kdvwLxx9tVfjkAcdBuVM5Sq7CqT2nngTI6gBdvicPVitSaHL+aNfCv3D8jh/W8MkDjoNyxyd3F0NFSJ4LEDqBqitUGrpW1srto/jhv3D8jh/WsMkDjoNy5z3g8iXPgh5bae1mKuGeOXZblWtNqc00WT66TP4vHL/jhzVc8oDjoNxZQ1J1dewTuDx3nmw+HRUumItZmy7hr548/QvH7/hhDZM84DgodzauS8nkaMB5PU+eUgZv7lBql9L3/2Z+oa36I36oYZIHHQflTsBq9GmtIFSfCuQk0IZ34IrqKwt3vzCR/xE/1DDJg46DciecO4gz5gkp49x0+AQru7vKKrwcqah/FM79Hzp+xw81TPKg46DcCVglkdx7BVNioOfBU8s5gfchWhYrfbV0/X/o+O2Sa7jkQcdBubNqYRmKswCpzOe8bIWm+8cc1hqXZqIfhXP/h47fNrmGTR50HJQ7nZWol10+YEl2IEIBT/tP9nzJolrmxBtzx2+fXMMnDzoOyp2p3BuvtAj6evZK0+qguRJMpzHWmB0/swLxTfxQwycPOA7KpRDJGoyWgZIPoI4IOkcCTbXjymmu+VXCCt/EDzV88oDjoNyZyWkl0zFB3fdMnrCANXWYxrk9l2dHKd/D8UdbFT55wHFQ7vjkE3FaR6D8rFznpKC1OOjmJNvqRe1CW/U7fqjhkwccB+XOk6faZ03CwG74f2t63NaCpcmyT+zMH10m/xeO3/FDC5s84Dgod44ErjIr24D1nFymJRmeq4HPofJZMHEl+crqwDfxQwuXPOA4KHeyuUaL8oOEtgRkjyM4RgPvMlOWXur4aDXov3D8jh9amOQBx0G5sxp0yMRSZJeKlvfg8bwkb1yA02itesm9Xfha9Uf80MIkDzoOyh2TXDFzy3kPHasCYVVoVAek3qXzSqXKDTp+xw8tTPKg46DceUvOoqnm/mxW2I2VZAEzTTCqZCaebc0LU8cf8UMLkzzoOCh3xo6+Es6BgKUXoLkEmpnvP6EW0c721XnZ/6Hjt0tu4ZIHHQflToQkITGtBNZMgZYVaE9CN5lXN8rL8kfbD/+Hjt82uYVNHnQclDud1aKUnjMd81ntRrWvzYkTjMJU6moLb3yy+iN+aOGTBx0H5Q4dgzOhVFhzM7FJyWBOCtVGX12zrfkVHflN/NDCJw84DsodK1CXDJcOrjaBSqugZQp4n3O2MYSwfw/Hz76KU/jkAcdBubNsYT7pw10vNCPuytEN2rNVOufJaa6epnwVP8wv4oecwicPOA7KnWyuUSu9KmR9NpFMbuB5NGDR1mdpRfWrkTy/iB9yCp884Dgod+7LttQsZdn14jm+rPlZtt4mJKyWVxdz++gewb9w/IwfcgqbPOA4KHeC61Zr0d6hkVegUSfok7VS8sZZdzn57HNVfhE/5BQuecBxUC7BIUmfvblC4/laNdOzcV2hriQ0h7RWL7RVP+OHnMIkDzgOyiU4indTgZWeT7nFJ7Q0B3hDaugqFb961ZHfxA85hUkedByUO0aHV0xuAnNP4EBNK7g3h+6prCqutL56EJjfxA85hUkedByUOwEr3VO4JYGakgPZc162P+tzLdde2zT+LH6Y38QPOYVJHnQclDsfrFzXHM5QxnOQvJUCuvKEnlhXWlOm3aDjp0vOKVzyoOOg3Ikf9oUj5QVtjQXEjcHzk9BVSbJodsSvNufmN/FDxrDJg46DcmnXghDimGDt+WS1egLV0SGbNF+mtihdoOO3T47hkwcdB+VOiEQX6eYBmtexOyu3J1yVACuvxNNo5a8SVuVF/JAxfPKA46DceU+eS12+CMp/78k5591TGYETz0G2kvWvbj2VN/FDDJ884DgolyrHZBVbkGatQKKPTz4z/LehZxjTwq+swPImfojhkwccB+VOcH0PHW2VBrWTbDiqQ7O+53JfXEt9AohfWYHlTfwQwycPOA7KncpBOv8LV/VqHWjkDkaFADMr114Hl6+udZQ38UMMmzzgOCiXKoem8lgdKiM/RwIdjLHuESRZEUmV64WZ43f8EMMlDzgOyp0MCT5vYy3BnLQrxyTalYMU1rA2Fy2r7SsfsLyJH2KY5AHHQbnTViVLQ0yehaB7ILf6HEGTBdjcbBWuiS60VX/EDzFM8qDjoNwJ5w7zwakCpqFAJTdwbAL7f07ZkXmkG3T8jh/mMMmDjoNy587TSAP5vwsE9rwIrHvqKL1CItRVij459gt0/I4f5jDJg46DcidCstbgXhmK7bJB+Dwmd0LI1iQ7jUntq/ey5VX8MIdLHnQclDt7pXHNXScMynpcctnzeKtrc7Ke1+TKs9avHsyWV/HDHDZ50HFQ7iwiqUk8z10sVvlvS08CUyQQJ3NtisO+ih+WV/HDHD550HFQ7nyzwlUm5w7zmcWpNQWvw3YBaVryMlmtfUQHvYkf5vDJA46Dcuddh1IqZQ8baUoF2t0UNG4TPKeKo6m3z+KH9CZ+mMMnDzgOyiWfvHCnbjCd5p7J53iOkhv0ksfIKtTZvofjj7YqfPKA46Dc8cnr6GMKgc3ncy7O5yDBrhxrF5I9pE8rfX4Px+/4YQ6fPOA4KHdmjswFNeFupoY/E/meOXItsKhWaczq86snT/QmfpjDJg84Dsql1aDTdaFsOPQ5ocnPsY7n5NPInmS0JPrVW3J6Ez8s4ZIHHAflzkAubsrE4FQ3HGNz4eYJ1tA5B+dU+Kv4Ib2JH5YwyQOOg3IHjoYNUfL/Y+9skjXJUWa9IsyEBAKWI/Sz/yVcRX53UG2m91hMQiOq27Iz04d1ngbCXQCCewwnyrty0J4+pi2e3qzsifx7OP6IH5YwyYOOg3InYEUNd4FAWAmfxbnP9sOZJiDS0iVtpc+2StOr+GEJkzzoOCh3pg5sszBXKH2PHlRyAzVjYLJaqMnur74yyelV/LCESR50HJQrdKxWWuuZQNx37aDi0FJz8FlKKpkrla8OPdGr+GEJlzzoOCh34od1Ds0pAdW+5w4WBisrwxBBzTptrAsu+R/xwxI2edBxUC59spq+/2MgewyH5zUHGHYHKQNTN251XHAC/4gflvDJg46DcmkTCY258h45LA+gbAY61aCvibV4FqlffbPiN/HDEj55wHFQrsCRRhlpIwCS5vMmsO3SUUuF0adla7Wv/tXBDn4TPyzhkwccB+VOwmo06crPkvW04ZDcwDQLzLRIhqw6P7tmw2/ihxQ+ecBxUO4MHaJ9jZWg8yhACwu0pR1QB/fhtUj7yifnN/FDCp884Dgol9b0NJsZBVJ67hFUHbtyjA59OtNoJsZfLSLhN/FDCps84Dgol7b0VGlPrmrpA4cKQRsVgXrSUdtuqm7MHL/jhxQuecBxUO5UjtVEy2BIvB44uoCqTUiGVTmlzP5VcJ3fxA8pTPKA46DceQ+Yh62kC3zq4wXmsX/HE2ppucwyZh1fvSTnV/FDCpM86Dgod/qqzL2V5xZ5bg2obU6UyZ/PVUNGsb7rxwU6fscPKUzyoOOg3KkdxSzljCBC/KyVzmCoBcxxpJnmSuOrCAm/ih9SmORBx0G5cwVtFCrUEBD56awMd+1QhsIVp62cOF34mvtH/JDCJQ86Dsqlzbliu2oQCPpjBFoDncmgrpRHV+sdb9SO3zY5hU0edByUK3T46Gymu2JM991ZLQYbG5Y9qVOfbKWlC5+s/ogfcvjkQcdBudNZ+Vydi8F43gPS2gO5JaswaJW6emFeX8UP65v4IYdPHnAclDufrGoazXgA6/PqqS8BbanssUNrTVxt4lcnNOub+CGHTx5wHJQ7lePflcxdNLTM+WRzn4TVciia6hTHWspXU0d9Ez/k8MkDjoNyBw6uaykumA0bkDcBn1NgsKJOmzzsq9Wg9U38kMMnDzgOyhU4Bo2JlCr4aAmoSQOtlmHkPZGLkttn92Xrm/ghh00ecByUO8c6JjmO4tBLy7ty7NFc3RdsYCYnT0P5wkD+O37I4ZIHHAflDhyohRQnyFrpWdKjoGnXkNx7KqvJHsm/8gHrm/ghh0kecByUOycC81yIuW0auDwvyRla6gyS0kxek6721X63+ip+yGGSBx0H5dKeBWns5pBW3XTUZyIvY4GrtT5brm199eapvoofcpjkQcdBuWOSt5nSs9Ct+sTHBiRQ8/z84rQLyKh6wen4I35YwyQPOg7KHTp6app27cA9gOzOqgs0oQ5T01Yk911NLtDx2yWv4ZIHHQflzuZcHWxpCExMbdcOe47ZpAQ+rYg0w9m/ethRX8UPa9jkQcdBufPJynueWBhy491ZCS9oczLU52DH6myrfxU/rK/ihzV88qDjoNzprBKhZ0nQ9d8JTXq2WbXdYxFZ4qG6+ldPZuVN/LCGTx5wHJQ7C97W0rx/ZB5jnJ+hPEFTajBTbrJkUstfDeXyJn5YwycPOA7KnYsE1Sg99QLxuQ1YUwfLmIHK0uKjjFW/cjvkTfywhk8ecByUO8H1Iq3NVCBZ2kgQK9ioBLOUQdlzxkbfw/E7fljDJw84Dsqd1aDLdoFoA1KpGw5bCEbrCZF4yc0nC12YOX7HD2vY5AHHQbkDxyhztjmAUZ+N67tyNMy4/9h6fh49eb/QVv2OH9ZwyQOOg3Jn5sCBYrWAV1p70mgFzFrev/REiGsM+epbrryJH0qY5AHHQbmzwcpbs1wGLJMHDiJozA4+FJOI2C4j38PxR/xQwiQPOg7KpQOaVSijwaKCu696vuWOPX5wXTP16eZ+Yej4I34oYZIHHQflTji3N0w4M+husID2xAFtNoKU+qiM1Mpnp2zkVfxQwiQPOg7KJatjN1Z1TLDniiah79+lXmBq2bzMIvLZblB5FT+UcMmDjoNyp3ZMppVwQem+O6vxHNCsbpA5Fat7MKcrdPy2ySVs8qDjoNz5nusL9TlfU/AJWM2UwZ7o+lrSd5+Vcu1fLSKRV/FDCZ886Dgod6LrOMjns6ZHns25Y3VQzAyOtUtfTIJfvSfXN/FDCZ884Dgo1xa85eEVuDyXyZURWhIE07o89SSZvhrK9U38UMInDzgOyp2ZXJWmzgkomPZMjryn82dTaF06Onkb+tWjJ30TP5TwyQOOg3IFji4TRysJehuPFVgM3EaGodOlV89pzu/h+B0/1PDJA46DcscnVx2Tl4GKbzgaC9iytCfyljIPbuoXZo7f8UMNmzzgOCh3Plc17ryqQV91t1U+EjQ3gZqQdeGiNS/A8Tt+qOGSBxwH5c57QPPC0/YEjnM898jrnjl8QK1FHPPIq5Tv4fgdP9QwyQOOg3IFDuWe80PDWlKfWx0ITWuGXAifv+9Jx/dw/BE/1DDJg46DcmfoSJqc19ijBnegOtuTXC+QFi+1uoraV9sP9VX8UMMkDzoOyp0IieU5jQl2C7Mbq5IcWlUCFy+LxkLUr9516Kv4oYZJHnQclDt7pRe6pz4h1cVAqW46nAbM6qXRxKHtRu347ZJruORBx0G5s2ohpZx6NvBnQSjtQRxa6xVyKqVQ6SXZhaH8j/ihhk0edByUO9sPOWPGXSyGPE4gTwKlXGCSTEo+yK/Q8dsn1/DJg46DcunZ03RKxNDtcTuoMLh3Bly1pITl+YD1ER32Jn5o4ZMHHAflzpXAKlUrVvCGBNSWg84ssHZPxZib13EBjt99lYVPHnAclDvfc/OeL0bPkLoPoPnESXpFEJy7pcmUMn71xcrexA8tfPKA46DcCa63ZCSbBk84gfaQAVZ1l4+0KrYhc352JdDexA8tfPKA46DcmTnWZoOKAWd3IM0Vms8CFblKpt7r+GoRib2JH1rY5AHHQbnzHrA2oZYY8hobDvYMzkKQ92jec2GvfmHm+B0/tHDJA46DcqetGqNPnwlkpg1HF4Omo8BI2uZsbtouVI7f8UMLkzzgOCh3KoclzNMbrJT7c+ZJwaY0KETSkmPj9NWTJ3sVP7QwyYOOg3LHJF+jeM8Jdm8lQLMzaN6zeZ21tppXSv1CX/VH/NDCJA86Dsql6PqGI6UMg1IFwqagOgms8lidZsvcLtDxO35oYZIHHQflztixOyjF4lC6yrM518DMK0jNzIi4+6uvrqDZm/hhTeGSBx0H5Qod1LX01QeM5Qo0NMMuHbhndPVGNovOG53VT5u8prDJg46Dcid+SJrVqQPjv4MdMmH/iaCWmUYlcZ43OqufPnlN4ZMHHQflDh2iRXuagCkNIK8I1sRAeMyx2yvxrzbnSnoRP6wpfPKA46DcuUyelYgLQxmT99ix9jyO3AC7FPcmSOmjseO/cPzRV4VPHnAclDtuBw/Oy/vzsYqeTSQTrGcEZWk6mVXyR1PHf+H4o60KnzzgOCh3RvKBo62q0GyUTYgx6L+TaGzGIytz+yib+184fsYPawqfPOA4KHecQE4FCxvMiRloDQUv6NC0LNTesrSPfPL/wvEzflhT2OQBx0G59OSpqfbSYZWnt1pzd1QoDCN5byQliX90rOO/cPyMH9YULnnAcVDutFVaqi98njzlPXOw1N1gVQJxrNbrKFr5ezh+xg9rCpM84DgoV+BIK5n0RcDLBWhk2W1VXjCbLsmTE9qFmeN3/LBimORBx0G5E7BqiwSZwf/vtWwiMGWF6fSsm84yml6g42f8sGKY5EHHQblTO3rC1FcDsQ3Gk7YCq3VAlj1y4LPeal5orH7HDyuGSR50HJQ7FwkGZy0tQ/c8gRz7EyF5toRqrmxruH+0wep/6PjtkmO45EHHQbnzxWpRHugK2uX5YjU6tJEcjNTJc+v7/7wv0PHbJsewyYOOg3LJ7FidtTaoz6oeklmhJXeoreWWZK3UP4of/g8dv31yDJ886DgodxJW1awPnDDHUzvGWM+yBYU0fBAXSp2/6qzwTfwQwycPOA7KnU9WvfmUNZ4lJPwseCvQmAU6ZSyWWtl/+B6OP/qq8MkDjoNyZya3xWyT9sBh81m2YNCcCTx1F/Oe5vzKJ8c38UMMnzzgOCh3RnLNT7bKYbVsQEgVrLZNSEVfjnXM9ZXZgW/ihxg+ecBxUO5sP6y58WCFMsbzvWo1UEwEOVWfNrqifLTD6r9w/I4f5rDJA46Dcue+7B7GvfDzgnzhk7Dq4KNmqGrOuMZanyWs8E38MIdLHnAclCtw7B//5kkrjOd+DWnqsMcQgiJWGhehxRfaqt/xwxwmecBxUO7AYZU77mYqqeyZI+2B3KYUWJxQlk6VfOFT7h/xwxwmedBxUO58rtoTt7EppL7keS276Wh1N1dLxqrm/crnqj/ihzlM8qDjoNx511GZuPKE2rEBiSBoLQI+h+dMs3L5KkKCr+KHOUzyoOOg3PEBiVQTL7Diz6YFZGi+G63pvWGqvbV2o7P67ZLncMmDjoNy53Nu0lmdnysdT8CKedORaO5Gq3ZppQ40vEDHb5s8h00edByUO1t6CHtOlsAyd6Cc0u6smkIrZZhzauuzhx34Kn6YwycPOg7KndoxRPLqDHvM4CdmhfDkDsHT4DW05/7Zmp78Jn6YwycPOA7KnaFcynO5psOYc5eO5wzzvxAJ5zR1pFl1XYDjd19VwicPOA7KncrBa2XfSPT5PCdvQ8EMMxhvOGbiiv5VX5XfxA9L+OQBx0G5c66jJknTn7ccVp7PufO5Y9PBplYmLd7tAhy/44clfPKA46DceRBYq449Wex68ezN5dlAKdlz7sn7EKyDv9p+mN/ED0vY5AHHQbnzHhB7Z3KHlkk3HMqgfXdZMj17K1LM6vdw/I4flnDJA46DcgWOLlOJ+x7DeRgQpb6LxmAo4qgFd5t1YyD/HT8sYZIHHAflziGbjrt/MoHWnu2HLRcw6gwTnwsetMeR8lXAKr+KH5YwyYOOg3JnIs+6f2Dyc0DziR966dBSQ+iO1WnQVP0qYJVfxQ9LmORBx0G501j1mmZCB886gFae4FwMsicaWU37+mpHT34VPyxhkgcdB+XOblDJdWBp0KgwEO6Jo7UpsLQ16sUb4Vfxw/wqfljCJQ86DsqdcO6cFRdvOmaqz0bQPXeYEIzc5ljZhyFdoOO3TU5hkwcdB+XOsyfsurgOWG3R8yiwgdeaIJVilCtLrTfo+O2TU/jkQcdBufNkVrGp5QE4vQEpCxixAZvkRGtIWl/dly1v4ocUPnnAcVDu7LAqusYwA6yenqXrDurToRbvT6R96frqg255Ez+k8MkDjoNyx+3YjRVm6TBtdaA+DLz1Bn2qppE6z5G+h+OPtip88oDjoNwJru95HGtl8FIGUO0G5oS7fAhyXWnp+CpEUt7EDyl88oDjoNxxAhd58ufJE628Zw563gLWBT5QcjNJeyT+Ho7f8UMKmzzgOCh3th+iuj2vOhBtAa09lRslhulcxQ0pra+yueVN/JDCJQ84Dsqlb7k6kRs9u0AJyCSDW51g06vOTIk+ix+WN/FDCpM84Dgol/bmdrSJGTA/n3IHlSdCskCzkO7RvH93mby8ih9SmORBx0G5QocM5S6+Swc/JnnSCa1OgjK9l/p8zpUbdPyOH3KY5EHHQblTOwylIRHk+ZyXFfFNR2PI1n2P460VvOB0/BE/5DDJg46Dcid+mDtPrBkGGQJVaaBlCOyK4uKcfNpXEZLyKn7I4ZIHHQflzoPZhbqKbDBSS0BtIVjCCiV7qZKHa7vwxeqP+CGHTR50HJQ7W3pMlxdJ0JgWkMoAG3WAN5ppLqLCNzqr3z45h08edByUO1N5r2ns9uW5fLZrB3kCd+vgvNLK2HK3r2oHvYkfcvjkAcdBueOTa1vd7Hks2/1Z8FbAax5QNC37d85GvkpY0Zv4IYdPHnAclDtfrIR7/RfG7Y8ViH23VM/zJy/JOhInSV8lrOhN/JDDJw84Dsqd4HpiqhMXFKl7Ll/zeRsoApPyUCw1SbtQOX7HDzl88oDjoNx5Lov4vJYlGFMaUHpWLSjh8ypwlDZbH+Or+CG9iR9y2OQBx0G5M3NIaqtMgrXQny+6HYwsQ5114dDVaH71HpDexA9ruOQBx0G586rDRpm9IWheC6iMBKqVoCXpOkladvkejt/xwxomecBxUO7AsZRLfRYfrlKAhjbQQRWkIfPzHHDKV0YHvYof1jDJg46Dcmm/W7Za9tDBOuuzVbo/8UMB1DLGnKvP5Bfo+B0/rGGSBx0H5c5IzpQETYGb8S4gmw71NaAWLDSWl9y+2g1Kr+KHNUzyoOOg3Ikf2pSNQYbSp+2Z/Pmau55PV00puZQ5+MLX3D/ihzVc8qDjoNw5L1vsuZ+pUFrendW0XTsGVxijpFTcV6835o7fNnkNmzzoOCh39rslrdyfV4DynCYvS0DbqFD31OFzpKx4o3b89slr+ORBx0G545N3TpoxQyqjPHQwWJ0D8Fn45nsM8f6V28Fv4oc1fPKA46DcgWOhWtmj+EIaz3tyB60LQZas0ltzql+VDn4TP6zhkwccB+XO1GHPVvWqMMWeSXw6NEeDTvY8nCWW/FX8kN/EDyV88oDjoNxZ01Nmn2MyVOzzWbleoIlmWM2yY0GUzz5Y8Zv4oYRPHnAclCtwFN2DN3cBmapAuioorQG8aLbdX1n57Pgyv4kfStjkAcdBuRQiMUlz7H+jqzPQpAqOOGCQNM5V1vzs+DK/iR9KuOQBx0G545J71V7JAJ/4COVdPkw9gfQsRtwW0YW26nf8UMIkDzgOyh2TfLVmsmkoo+y2qomAymqATdZuuXISuwDHH/FDCZM86Dgol/YsdKS0uykyH0DFEJwxw+bCcU6tXcYFOn7HDyVM8qDjoFw6Lzvqbq0S+FNASB3BrDTgnEcaS1b+bPshv4ofSpjkQcdBuUMHN/KKAvKsBaWaDbRkhSS0vIzh2G7Ujt8uuYRLHnQclCt05F6wVXSow56hfDIY7x7LvbSWlrLyV7tB+VX8UMImDzoOyh060FbCaSBYdmdV8bnVkRQ4mc9O0qZ9dbCDX8UPNXzyoOOg3LECZ2oFK0LT9jwKpGctaCvQzBYb7ybLv6od9U38UMMnDzgOyp210iNZ64tB3WmXjvQsW7DNSsujplFa5/I9HL/7Kg2fPOA4KHd8cuU5eSosbQuoV4M2U4aSOU/Ma3j5KkRS38QPNXzygOOg3PlgRYhdZEB18ydEsotGFoVWK+8hHVMfX32wqm/ihxo+ecBxUO4E19l7T3sERyu24Xi+Vw3tkFNZ2FabuX/lddQ38UMNmzzgOCiXbHIb2dqENlLbA3nmPYtzglT70o5keX51JLC+iR9quOQBx0G5c8mmNFu1jz1uPPHDIQg+GwNzRUv8LNK9AMfv+KGGSR5wHJQ7e3MLP35Gh7HynjlsdrDkDWbLSj33wp9tXK+v4ocaJnnQcVDuPCW3MlKyDr09DwKn1ucI2oReR12E3PSzSzb1VfxQwyQPOg7KnY+5c3rzJGD0HNBk4Se6btBHL2JMM4teoON3/NDCJA86DsoVOmpW41YUxHY/RfJcBxyJISfbf5jekS98zf0jfmjhkgcdB+VOhCRzr5UNcKxncy4RKJcnb5XaQJE++cJQ/kf80MImDzoOyp3th5ZoYCHoxZ/oumQw3Ii4Nq+lrF08bnRWv31yC5886Dgod24S1M69TIGOyYDGKtDyILBZ1J9DgSpfHUKTN/FDC5884Dgod9wOGqKOBQZj+b/th+25SzCautTMq4+vDnbIm/ihhU8ecByUO1+sBpXxPARk9QWUXKGNmUHUsOdc88pfTR3yJn5o4ZMHHAflztDhXasQQuGSgaQ72OYEzNPsVtfCcqFy/I4fWvjkAcdBuQPH7qqUpkGzwUCtITi2BqW59Vw7zXKhcvyOH1rY5AHHQbkCRxNMHZVhSnsOPa0GZjUDtp5LQvby2ZYeeRM/tHDJA46DcucpuU1cOjKoPHeeGidokwuUiXmMVJvqhbbqZ/xQUpjkAcdBufS1igZPpV0quANpEnB2g8RLvNPo1S7A8Tt+KClM8qDjoFw6Ediwlj1v9FKfYx2FwYsJ9J5HH55GT1/ZgPImfigpTPKg46DcmTqmm2AbkKcjULcOLVsFXSU1bp1dvzqCJm/ih5LCJA86Dsqd2oFJK6X0PCFfu3bkAu6WwUZpvLi2Mb7aYCVv4oeSwiUPOg7KnUtPXLlZ7SA1KVARBB22INEq1eYaq9+YO37a5JLCJg86Dsods4MwibUOmPKmwx8TcDdZz0arzlS4UmsX6Pjpk0sKnzzoOCh3OquG07URSPOy6VgLlHrbBWRmbqlOX/kjOvRF/FBS+OQBx0G5k80lGWxtgTVKu7GaBKbaYFk1TsX1u9KhL+KHksInDzgOyp01PZozTjFY6Tm+nPdMrrh/xwNn6tlTk6+uBOqL+KGk8MkDjoNy53NuKUk2AjDSs/1QsjxLpffkYStXJ+702UiuL+KHguGTBxwH5c6anpQcs1SYljoQLdkzhy5IxYy2JGpf7c3VF/FDwbDJA46DcilEwt7RJ6RkEwhRwc0rWCqry2hzyFdWh76IHwqGSx5wHJRLbdXAPNnARAtQm8+DDmrQi465y0du/tXeXH0TP8QwyQOOg3LHBpxutKqDjGVAPW9MZldIfUrdk/nkfqGt+iN+iGGSBx0H5U5fJSLNiSCjZyDn9Rzr6GAFS6UxiPEGHb/jhxgmedBxUO7UjuJrWqlAqfAeyfuznocQFImNauq1XLAB/4gfYpjkQcdBuVM7+hKjZ84YbWw66N972QxtMGoflAhv0PHbJcdwyYOOg3Lpi1Wiln1Atbrp4Cq7s1ICLbWORGX29FV0XV/FDzFs8qDjoFyhQ6eX6ujQEvY9d2TfnZUtmDlLU6te0lfPyfVV/BDDJw86DsodOrTbGCKghgtojf27xBnWlEzFh8z11SYSexM/zOGTBxwH5c7BDszCaS3otc09meuex80IhPL0ukg1fZWwsjfxwxw+ecBxUO5kc9ewZVggTeUNhxVQcgNeLMq+a8f6Kptrb+KHOXzygOOg3Mnm+hOlcgLqqEBaCMxShZTY1ii9pM/MDnsTP8zhkwccB+XOZfI0a6eBMMtIQHNNaNUnLLMy1Pe4vr5KWNmb+GEOmzzgOCiXEla5Wp8JJo1dPrBOMCkJChYeRYlkfmV12Jv4YQ6XPOA4KHc2rlN2k0TQ9oTxf/dlXRI/excmdR6WTL6H43f8MIdJHnAclDszBzpTzg7VlwA1a9CoZtBeaC2to9YLbdUf8cMcJnnQcVDuLM5laQVtQMNueyJnBE+5Qq5kNc85LV0oHX/ED3OY5EHHQblCh/cmKFNhIO+pY7YG7nUBp/J8rhrd8asIib2KH+YwyYOOg3Lng1VWb7YM6urPfje2PYDQhGJ9Fe1IxS74gH/ED0u45EHHQbkzlHte+ORyq2t7zssS+J7FgXAlzskxzRu147dNXsImDzoOyp3aIVha7wm0PU6gk4Ojdigsz/erMQpfcAL/iB+W8MmDjoNyaYcVFUR9ri3XPXfUZz4vmmApYi0+qFL5hg5Nb+KHJXzygOOg3CkdnjQ5JejUO1D3DM1kjx1MlMcWJKfv4fijrwqfPOA4KHd8cnbHXBLI6hNoTAWXlUG4TxZcLv2jZx3/heOPtip88oDjoNzJ5k6tq64EZWbcbVWRPZLnDo3XSjm1QTfaqt/xwxI+ecBxUO44gcOMsQsUQQfCiWC0CoxeJ0pudRF+D8fv+GEJmzzgOCh3KkclUc4GSJJgzxkTrKQCFVdG9b7G+Og94H/h+B0/LOGSBxwH5c7M0bFgzxlmfuDotYGjKSCbjNwk+VfB9f/C8Tt+WMIkDzgOyp0NVmmt0dqARI9J3mSACiMIJvLKq7TykQ34Xzj+iB9SmORBx0G5E7AqtSDXAvI4gKTYwbRMGIka1uTSv7pH8D90/I4fUpjkQcdBubTBSnf/VBA6ZQGqY4HNPXVINxrcOBNf+F71R/yQwiQPOg7KnROBe/guLAbJ+gIqJNBSLtAHVhnS5vALM/kf8UMKlzzoOCh3lvRwdxrDYLa2h3KdFdoQhzKaNVGkYR/tIfkfOn7b5BQ2edBxUO58z/XUbXdRUNwr0PQGLTeG1Hhm7HkXj4+ek/8PHb99cgqfPOg4KLfoWOyIoJ3npiPN3Vm5Qy0F1eYi+ur4suKb+CGFTx5wHJQ7Q3mdzH0K9Pl/Y8cEH9NhD+qz5kRi9lXCCt/EDyl88oDjoFyBoziP2amCltWAnhrS0BOsqui8Wi3jo0No/4Xjj7YqfPKA46Dc+WC1SimWZHMhBWhUAh25A8/5BNoXd6Hv4fgdP6TwyQOOg3KncrTuLde8aSgORLWAuwqsPlVK0rXqV04gvokfctjkAcdBuQLH7p44TUHIafz/W2g+EsHIrVNuw9P46mMuvokfcrjkAcdBuRM/zAMHlQqiE4FkJlDHCYoD68rCnC9Ujt/xQw6TPOA4KHfihzob1+cyOe/eiopXaE/Ayqw+36vq7OujPQv/heOP+CGHSR50HJQrdHDmPYo7Aea+S8dQB00pPffJ2XU0c/3qzRO+ih9ymORBx0G5s2hBfWTGBia5ARk3UFL6l7JanFoRv2AD/hE/5DDJg46DcudrLnHCpBOo857JuQzwNehZut6yScOmF3zAP+KHHC550HFQ7sQPpT+b3TLMmgjI05470kLgVXvztXz/eF6g47dNzmGTBx0H5c6uhdyW9Mx70HB59koXcJsN1srmzWryqRfo+O2Tc/jkQcdBubRsIe3WqjOoPRc7VlNw6hPcjRVXznN+9Z48v4kfcvjkAcdBubQ4t0jWlMFne87Z1I2J63jWr3vqA3l+dc7mv3D87qtq+OQBx0G5AocmrYyIUMcsu6/CBc28ACfj6Ui92lcPZvOb+GENnzzgOCh34BCViZOgY3/gcAOtOYO07HOole9CJPlN/LCGTx5wHJQ7rzq8NK8owP6sBtU9fRhLflK63pfYnkkutFW/44c1bPKA46DciR/2ppQwgc75bOlRB9vlAhqjpjRKSfUrqyO/iR/WcMkDjoNyJ2E1VMZUATTfY/iyDYd0BcPEibuPPYt8D8fv+GENkzzgOCh3srlp4OJZQao/laPuorF2+UiK0q2V1G/MHH/ED2uY5EHHQblzIpAHeaEOM7sCZUvgifaAXgYTM9ngG3T8jh/WMMmDjoNy50XgqlI0L2BLFUjapsNSgdZwScqa21fnZf+Hjt/xwxomedBxUO4ErKjv/1qH2mgBzTKfU5oFbP+l9/V80r1gdfwRP6zhkgcdB+UOHYvY1AikP/sWWMeuHX3XjiyZ0mI0vvDF6o/4oYRNHnQclDtOoOacSi3QxcqeO7TDbqwWrISrZ/Se0lc3CfKr+KGETx50HJQ7x5d3QzWkVCjW8rM5l0D5Xxox01JPLOOrNT3lTfxQwicPOA7KnYMdpp7LfDopzs9JggptMkFpaoJasPFXpaO8iR9K+OQBx0G545Pb8FqrQiPqu68aCCpFYJSRSt5/Nr0Axx9tVfjkAcdBueOT59Zc0aDk8lQOyqC9Lxi8MJm41vZVwqq8iR9K+OQBx0G5UzlaW2I2YfS04cgLwWqvYMvmcJpt6YWZ43f8UMImDzgOyh2bvOflVJ7jZ1SA0rOCxPbvimkbOlId+avXsuVN/FDCJQ84DsqdhJVhH7k/h53cdlulDcz77q1wedHFK8lXLnl5Ez+UMMkDjoNyZ0dPHt2tG0zdv+wB/FkNygNws7L/6Sutr84RlFfxQwmTPOg4KHdsQG67XNi/+KEDcRLw3UwBSxPvs+uYF0rHH/FDDZM86Dgol07ZmCNuJsruYZ4NVghuWHYpMRdyqqN9tVa6vIofapjkQcdBuUMHVnQvu3bg6ECIDq30Bbo6UlYqdqV2/HbJNVzyoOOg3NlghdJHZ4Em9bn0lB4wjCF1yWsaE9NXbwLLq/ihhk0edByUO3OH49RW26Zj7LljFAUj7JBXnWMpUcGvtq6XV/FDDZ886Dgod+KHbJR7XdAV8bnYMcCQ155AKrbZK5fPtq7Tm/ihhk8ecByUO41VW0LPQ45NgwGJLbC1OkjRpVJrMv1q7KA38UMNnzzgOChX4FgrzSF9gnrZcGDKYIUblEF1kXoi++qLFb2JH2r45AHHQbljBZaJKJ4gj+cyeW4dWiaH4bzxYO6lX2irfscPNXzygOOg3FkqjT47a4fe2+6taO2JXItA9jRWWbvjSl/FD+lN/FDDJg84DsqdbO5zdDnjBNK0fzGpYMYTWkGvqUybN+D4HT+0cMkDjoNyZ+awtDIlgfR/5wh8QGMpMNdDhq7Sx1ffculN/NDCJA84DsqdM09qBUui5xS5AlUZ4CII3akxs9vo/D0cf8QPLUzyoOOg3KFjZNuzxYKV8/O5qitoo106yMvqMlOqX5nk9Cp+aGGSBx0H5dKLwNRqcYduw56DBAW8EQMXyj3XgqIXvlf9ET+0MMmDjoNy5zH5nKO0zOD+REiqOjRfczdaGffQUVIZXz0JpFfxQwuXPOg4KHfo6J2mpt1PsTwPO57X5Gl20C67bthc1tMFOn7b5BY2edBxUO48J7e0fIqAz4pA5I9hLh08C42aKlv7ajcovYofWvjkQcdBufOePE9rtDqw1uf8Wa/Pk1kGqZLbqqnP+dUHXX4TP7TwyQOOg3LnSqDpMs8ThrW24ZAFjTJBqWu1kmnO/NUnK34TP7TwyQOOg3LnixWPlSsJjPa4HS0RtN52+WhtLjJbtV2oHD/bKk3hkwccB+XOQQIj2bPFHjo2DUDJGLys54+DEXMtKX31OZdfxA81hU8ecByUO0ulWd1n3iM4rmf74Zxgqy2oiUmLJcXy1asOfhE/1BQ2ecBxUO5kc1tp2ZbuZmo5UNEOyo3279a0WbB2+SpEwi/ih5rCJQ84DsqdyjFH6kgdesYONL2B17xg2fRsdUpD+R6On/FDTWGSBxwH5Y7RsfogJ4fq8mRzyx43KCfglr1x1fndqw5+Ez/UFCZ50HFQ7uxZoLqRyAMqegHSNfZE3gcsHcbe67T81QFNfhM/1BQmedBxUC5FSNCaSYb9v/nZ78bQpGTIWUbufYxWb9DxM36oKUzyoOOg3Pmau/+Z6Ao66p7EWxPQteb+HQkN2/3WvDCT/44fagqXPOg4KHeMwN7n9MVAaTag3UyB2pywXMfKXXXRV3tI+E38UFPY5EHHQbnz7EmmcBoEKFJ3xRAHnTSeZ0/e5lxS0gWb/Hf8UDF88qDjoFxatsAVV8ddLBICLe5gs+qez21YVsXSvvqgW1/EDxXDJw84Dsodt2MMql0TFLY9bDDjA4cDs2QvnfIVOH73VRg+ecBxUO7M5GlUn2rQ5xCgZ2GPav93zabg8jVVv5rJ65v4IYZPHnAclDtrelLpc/EEmc9nqjoaeJPnNEEWE/XZ61fxw/omfojhkwccB+XOq448TZwM6sj9aasYvFqCpGP2xH1V/MrrqG/ihxg2ecBxUO7AMWWMlBu0Op8zaL7AqHdIw1cVHN1q/x6O3/FDDJc84Dgod7K5KY2cuMIeNJ4lPahglRBc2He3pc7pq/uy9U38EMMkDzgOyp2ZY3dO6s/Ow/UM5FQQVHqF6a0ajUI9fbWjp76KH2KY5EHHQbm0wSor19FB/NnRU/dY3loa0Al74cUm8lU4t76KH2KY5EHHQbk0knsatXWYQmOP5LtsNKIEY88c7I622blAx+/4YQ6TPOg4KHc6K0kjNZxQcVeM3VjtAcSkQFEuefFjdVz4mvtH/DCHSx50HJQrdLAQLk0O3Vd9HI4KNqnAUhtD0LP4hS9Wf8QPc9jkQcdBufPsqRBJmgRjPlvXlQxccoGsaeyZI7fh6wIdv33yHD550HFQ7kzlWQWHJkhom44ng2gjE7AitYnPVYKvouvyJn6YwycPOA7KndLRy6ptD+V5Nd5wsEFLZYDlicW19MVfJdflTfwwh08ecByUO3Bgyv150ZHrvyuB+hxffm49Sc49d26evgqRyJv4YQ6fPOA4KHd88mLWGQkmUwJaTcCeZYgpV5nWurT21QcreRM/zOGTBxwH5c73qv3j0pp0wDrWbqtsgvaqu63ykbXkWdpXXoe8iR/msMkDjoNy6YTmKpLSAGVVoD4dXPf0gUsHP6t6Rv7qWIe8iR/mcMkDjoNy58lTIVEbDOpagWS3VU3qgDbJlk+fSl8lrORN/LCESR5wHJQ7EZJRqhkZDH9mDhu4udhwFKFVE5ck9tWtDnkVPyxhkgcdB+XSVmn2hi2BThvPmaddOionQDVZnmlJvWB0/BE/LGGSBx0H5QodulEoPAVmyw0IJ286nuG8CmYZKyF9dUBTXsUPS5jkQcdBubOjR3dbldVgZn/WkHgDk9oAp+cl2mryG53Vb5e8hEsedByUOwc0ef8zscFurPbcQdNBs1dgpImF97jeL3zO/SN+WMImDzoOyp25o2dd/iySrnnPHUsnaJUMTXQ1bmut+dWzJ3kVPyzhkwcdB+XaORtZRQDrs/2wDYdmvIePhR1LSi71K7dD38QPS/jkAcdBuQIHdq57+B6Ai/H5oCugpL5n9N60J521fxU/1DfxwxI+ecBxUO7ceqLqmKmASnOgKQM0dQRuw3ANW0ZfJaz0TfywhE8ecByUO3BYdV+aoLbagHLrYKoCNIwRuw5vX70I1DfxQwqfPOA4KFfg6Gqk69knvXgj0Ts9l8kT5NRoz+fZtH41keub+CGFTR5wHJQ7M0fmLmMijPyESAQ3HOQLUladU3rVcWEg/x0/pHDJA46DcudrFfIuEVOgoWYgTnv6wF1DZp6dkY0nf+UD6pv4IYVJHnAclDsvyRsmfM7XDE8ElNICXW0AljSL1px29fgejj/ihxQmedBxUK7QUVaV+tyTTaYMZGVAWzOD9e5mmF39wtDxR/yQwiQPOg7KnZFckhhjhoV9AU1qYHUwFOTpIl7X+Opdh76KH1KY5EHHQbkzk1smEX3OdbR/0fUBRqKwB3VeNnV2/WqDlb6KH1K45EHHQbkTP+xDsD+t1JPLpUwDfO4xpFnlUWzMVL562KGv4ocUNnnQcVDu0OF95PKcXKZZdmf1zB19LDCtarM3Hf0GHb99cgqfPOg4KHcedthIRQtDm89tQHvCueIZes1tke3pI391zsbexA85fPKA46DcSa4PtVItA+aSgSgLuEyBhGmM7NxEvzq+bG/ihxw+ecBxUO64HR3FbSNRFy+g1hQ0s4FtVlrRtvizEIm9iR9y+OQBx0G5Y3ZMGUW6wpT2tFX+nERLbReSVrIv57G+ek1ub+KHHD55wHFQLiWs8uxzT+TZkYCcCFyfhBVRIvHRWr5QOX7HDzls8oDjoNxpq9C9yy4VulCAVBJ4mQlKe6aRXnu1r4xAexM/5HDJA46Dcmdv7sz4b1Fufc5oUrYKPluDXDjV+exAtK+yufYmfshhkgccB+UOHIvntFZ3H+V1wzEV3PYvjFUmeerLL3zK/SN+yGGSBx0H5c5ELoSppwpr6rNy/emrVmIoo3FJLvrYdd/T8Tt+yGGSBx0H5Y5Jnpi9PwOHrz2SY3FQXAoFVWUVar1daKz+iB9ymORBx0G5E84lLi7DYCycQPS8l51pglptI2MizBe+5v4RP6zhkgcdB+XOvQ5XXVMMrPz7YvWcl/WRYfkwqVU4p6+W9Nir+GENmzzoOCh3DnZ46zL7v/fjCFTnAK/PEnbGyX3khXhj7vjtk9fwyYOOg3LH7Vi7OORdLFrhBDSkgDVSaNJy5rIHka/ek1t6Ez+s4ZMHHAflTmOFM3XeXHifClTybqyaEYhl0+U0On+UXP8vHH/0VeGTBxwH5c7x5d05ua8ElTcSVJn+bxNJ2oP6JDSjr64E/heOP9qq8MkDjoNy6b5swprXHjVk7KGjVAXVvBuslrVYX23aR+9l/wvH7/hhDZ884DgodyoHW2t1LeBnVw8JdnBvA/Kqzw6G0Wov38PxO35YwyYPOA7Knc9V3ZyN67/7A0BzVVBDA5mLqymugh8tlf4vHL/jhzVc8oDjoFzKkNRZCRfkXCrQWBmarw5pivKuGrOkC3D8jh/WMMkDjoNyBY5FtjhxgoXy7FnvDWxUAquuWmb10i7A8Uf8UMIkDzoOyp2n5IXTQixQhR1IG4GOlUA7auOxqI4LRscf8UMJkzzoOCh3rnXMMtp4ElVj8p46TMFmmZAbLcOs3NeFkfyP+KGESR50HJQ7O3pG2yWiGzg+h56WMhj1CoJt2UhUqHx0XvZ/6Pjtkku45EHHQbkTXSfPi3MHzg2BmCu4FYO5emHrc4i1C3T8tsklbPKg46DcqR0F1zJf0Hp56DAHldEBl6Ak6y3Pjx4F/g8dv31yCZ886Dgod75ZVUXF5+QyzQFUniCitwwrG5G1mvP8KLpu+CZ+KOGTBxwH5c4nq6VYailQlu6xo5mB5lz27KFNvemkr5Lr/4Xjj74qfPKA46DcmToKd1JtoIPL8z03geGokDxbt0zeykerQf8Lxx9tVfjkAcdBubQ3t2RjXOAtGZAzQst9j+SOXrtnbuMrKxDfxA8lfPKA46DciR+OWtWfZ4BpD+MkfU/kYzw7rDrunmakYV95HfgmfqhhkwccB+XOQG7mtfYJQ5/L5M/y3Nbz2qN5SanW1K1dgON3/FDDJQ84DsqdmWOoZxwJsKluONKexScmILO+Rm0pIX8Px+/4oYZJHnAclDszh5WqWhKkkTYSOa3no+6CqW67jsjw/NHx5f/C8Uf8UMMkDzoOyp2ho2DXwgV8pF06bEzQtQpIn71Rx2lfbT/8Hzp+xw81TPKg46DcoWP5KnVVELJ/p8kZVIrvUoLolpjJvgpY4av4oYZJHnQclCt0eO11j94CfWkBarvHUuoFeP8YCdKsui6MHX/EDzVc8qDjoNwZykWrow4Q6fUZyivobBm6syutbpueC3T8tsk1bPKg46Dcedihs3OyzUTBvOmYBmYTQTOuKU7Z8KstPfgqfqjhkwcdB+VOOFeElHbFKH2UZ/X65kSpgdfKsv9KvHz1zSq/iR9q+OQBx0G59OopLRWd0OZzzqZXAZuC4FKajc425Kvth/lN/NDCJw84Dsodt4NGFusDrPPuq6omaJkdSl70LAqdG5Dv4fjdVln45AHHQblTOQhLzbtorPrszeX01JDZdg0Ryq2kvHn5Ho7f8UMLnzzgOChX4NgtldkqAp0lPatBBXzWtAePzYVnlra+ehCY38QPLWzygOOg3DlH4I3rSgaFGwPpFGiMDLXmqWgFy2dLpfOb+KGFSx5wHJQ7S6Wz9CV1POsOB9AaBkqewIY2GTlZml85HflN/NDCJA84Dsodo0P2bJGsQFEToEwIbf8FVOxSRIZJv9BW/RE/tDDJg46DcmfoGKX1RA4tSQaarNBKdyirojcyH/rVg8D8Kn5oYZIHHQflCh0zJxplEJS6wdi/ZfDmDVhMElFNqdyg43f80MIkDzoOyp2LBDZ7GzT+/6GnuRQ0dwW0UYrMlptcGDv+iB9auORBx0G5c5o8KRaWzcSyBFSHg0+c0Gt1F6yU6Ebt+GmTWwqbPOg4KHei675//vcADq22CtQSbk4KwiJZJVNt/YbZ8Tt+aCl88qDjoNypHXvyRjOGnvdoTrh7LN1gwDD0ZL3s/uqr+GF5ET+0FD55wHFQrsCBWNv+h4Hbc7BjMEFL+lQS11TakCZfndAsL+KHlsInDzgOyh23o+Ra8mAYWBdQXgU0CQJOfNYiZiyWvofjj7YqfPKA46BcOqHJqxkVsDr20GE9gefy2B5ZMmPZf/NVNre8iB9aCp884Dgod1YtTBbBUgBLfSby50pgWQtK7+xlIJfPdliVF/FDS2GTBxwH5dKrDqMh47ld81wmT/8eP1mBWrDpKNbzZ1ZHeRE/tBQuecBxUO686lBJ3VGAiyJQbQaWjWGPIimPNqd8dsmmvIgfWgqTPOA4KHcCVliSpU5A3gYQjt1W9bQrR8NUbDaZ80Jb9Tt+aClM8qDjoNzZ0YNrltoLjFoeOoqCmSFwmkuyMPfP7hGUN/FDwzDJg46Dcqd2zEa+3CEX3AUERUC9FViOmrJNrvWrnevlTfzQMEzyoOOg3Pmay7M9R5ah1+fQU6oKbZMBhURk1jxHmRfo+O2SY7jkQcdBubTBqrW0mHcrtSdz6kzgCxFqn50a48TP4oflVfwQwyYPOg7Knfjh2L1VGwOk+HwyJA7NcUGfNIsMnJZu0PHbJ8fwyYOOg3LH7UiZBlIDXK3tuSP5E841EK6tJG6yp/aP6KA38UMMnzzgOCh3srl9pqGEsErdQ/maDXanb4CyqK3Rtaf2PRx/9FXhkwccB+XSDitqPVXbReM5hPbcC7SWK5jKmOO55oFfZXPpTfwQwycPOA7KnZG8d61WdA/ij08+ZIIPRiipaEvdpOOFyvE7fojhkwccB+VO5ViL3NN44oflSeRuTNouHx1nrxlz3xPI93D8jh9i2OQBx0G5s+Ctl9YfqwNrqkD8HOtgbTB1WqVReY6vElb0Jn6YwyUPOA7KFThKs4UpCQxceyAvbYDNjlCZ3bXk7v5VworexA9zmOQBx0G586rD++itV5jZnjNP2cBnfm4SkHVc3Zy/utVBr+KHOUzyoOOg3DE6RnEs6wkdPicCy5zQmhAwm9HCTpguDB1/xA9zmORBx0G5QwcyazeCRMmBVlvQpBRY7GW6Z6/lwsfcP+KHOUzyoOOg3JnJXXZ5SA1yIQEidPCMCCkLNcQ++7zwNfeP+GEOlzzoOCh3lvRYXcPRIMm/6Lrn3WMVh2WTk5SFWr7aQ0Kv4oc5bPKg46DccQLzXEtwj+GoT2fFCDrzgEFlpFFrzksu0PHbJ8/hkwcdB+XOB90ytXYnsOq7s5JO4LwQ2qzexcZQ/Kp28Jv4YQ6fPOA4KHfGjtSwpTqhejOgRHsob5pBR8fdZQ3M9tXYwW/ihzl88oDjoFyqHKNJSQWGt91XPccI3MeAlef+ex4pOX0Px++2qoRPHnAclDtw7B+/obtyzLUHcbIu0ApNIBXPRQu19FWIhN/ED0v45AHHQbnzvSpRL7XQnsjTnjlwGWjvBbBnLEmfsfxCW/U7fljCJg84Dsqd48uZu6X1vAccaVcO6rB/IAdI7qL5/1Lt38PxO35YwiUPOA7KnbaKeSlhBl68mynTXTmEd2/V6rChS5p99S2X38QPS5jkAcdBubOjx6tkzgm0jrzhmAgufVcOGU0XDlz1qz0L/Cp+WMIkDzoOyp2n5KUvYzbIpvQszk1geTdXVU3q8NWcLvRVf8QPS5jkQcdBuXPKRpuPtTJ4zQWo1wr6bFsomDLWTu79wkj+R/ywhEkedByUO53VykgjDVg0OpCO8URIMgwa1bgmqvOC1fFH/LCESx50HJQ7e6VXGaSlwdDngOboDZp5BZOBZY/oRHphKP8jfljCJg86DsqduePZX2WSQSgloDQYzFUAGxFWTW1+9rCDX8UPKXzyoOOg3PmgS2Pq2v1U22UCKIuC6toTSFuyku9f5Kvth/VN/JDCJw84Dsqd0pE6pe4JrHcDoo7QcmaQtpuslTA1/OqDbn0TP6TwyQOOg3KnctRR7OmmKLVdLxYhqJcOtY/cKhep9auZvL6JH1L45AHHQbmTsBqeUl8ZbMxdOYov2OPGgjoUffWe9LOEVX0TP6TwyQOOg3LnHgF3HOQM2tOeOXpuoJUYuuKaacro9auJvL6JH1LY5AHHQbkCx3ScuUqDtSdvIEkZfKDDyslKzh19fmWT1zfxQwqXPOA4KHfeA1ZMc4iATd1t1f4tmJdny5slb3WVQhfaqt/xQwqTPOA4KHf2LOwealeJ5zqgtQ3Hnjn82bNAZTpzWznLha9Vf8QPKUzyoOOg3AlYoXJrmUB4IlDLCawgAiaxPY1zI7zwueqP+CGFSR50HJQ7H3PHs/ZQEKrxrh1kZbdYswEKFax1TszjAh2/44ccJnnQcVDunOtorVvhx/0TB8JqzwerBsazTFNp1i/M5H/EDzlc8qDjoNz5nNv3mFGGwhJ/4ofNn7ljQXZS1WWz+42547dNzmGTBx0H5QodqzKXgR2eNBWQ1Cdq9awKTX1O4pyVvrpJUF/FDzl88qDjoNxJWLU9XGQqwFXT7qx2U9UwFyhWCy6sY/FX8UN5Ez/k8MkDjoNyx+1omHwPGpCl76HcNhdNi4Bk23MItTpT/x6OP/qq8MkDjoNyp69KXvhJHg4kBcpjga/OYHP//cI5s+n3cPzRVoVPHnAclDshkiy4uvc9avwzO9TBGj9vnopbm2viZ9lceRM/5PDJA46DcgWOXBVTaQk6yq4cpBNaTw5VVrdBZZVyoXL8jh9y2OQBx0G58zG3jKTPW47GxkCbBdgVQ6GtWbHO0rf+PRy/44ccLnnAcVDuvOpYXGlQAurPGpJ/S3rGIEDplUddlfCrpdLyJn5YwyQPOA7KnU+53pl1+KZBDEiRQVOv4Fn2SF6J2vjqVYe8ih/WMMmDjoNyZyJfG4AiDaTvOZx6GqBkHXxWE9S+ywhfoON3/LCGSR50HJQ7x5eb01zZYE8Ye+qomMDadEgzOU8jS5+Z5PIqfljDJA86Dsqd/W6pJXVRmFgLkO/Zw1LZ/4JTJleaaP1GZ/XbJa/hkgcdB+XOUD577iUJlGl5zx15PK8DHTrnqpl9Tbrgkv8RP6xhkwcdB+XO5lwxSQn7c3x5As0yoOVRAAfN1JCtjRud1W+fvIZPHnQclEs+eekmewwfSgvoqSJWJoLKzC7eRT67Eqhv4oc1fPKA46BccjuKcC8d0MaGg/3ZZtUE0spE3JEzfvUmUN/ED2v45AHHQbkCh6y8qumAhOx7Js8O9uwHncZjFByD/avgur6JH9bwyQOOg3IHjrx8jpUgNXsWvBUFbbhrSDP0xu7WvzpIoG/ihxI+ecBxUO7ED4vuH38bYBmfJMmezb1ggdVXMymozb/6XqVv4ocSNnnAcVDuhEhqrwNHgZ5xt1WSDdryBYWSzoqj9vVVNlffxA8lXPKA46DcgUMTD+v1Ob5sGw43cN2Y6FI0otaw1+/h+B0/lDDJA46DcudrlZVanpfk0p9JIz87emxPHzZ7TUVz4XahcvwRP5QwyYOOg3LntSzSGkMZuOzJg7QyuDlBkyQJNyA1ffWsQ1/FDyVM8qDjoNyxAQmnD1MoaRYgWwham0KvJmOUOtf46rmsvoofSpjkQcdBuRMhMa8uc9PRHIGmzD1xjAltqOc5h5Rx4YPVH/FDCZc86Dgod7au257JR1uQyDYdjs81grWe8x1eKFXPCS/Q8dsml7DJg46Dcskm98fVUBjNOlDjPZVzz1AHZ6XW02hfxQ/1VfxQwicPOg7KnQVvvLKtskD2iAG0pENblsE42+BOOj+72GFv4ocaPnnAcVDuHOxYfWV5LnQUSbt0jAqe2CEvXnPPHi2Pr+KH9iZ+qOGTBxwH5QocxgtrXhVSrXvqEMrQ2lLoLv+PvTfJ1e3GmXZHREBiIZHDUTn/IVzJeRs2Pr37Xx2pxSx22o7TMJDnMckVIRLRdEqIt77n2pf4obpP7nAclDefc0OouFMj/4SreO9dt31Mk7AXnTyMyq1XHfYlfqjukzscB+XNLRvJbcbRIHTlBYfWNXNkg5KlUEZOhLdCJPYlfqhukzscB+VNwmpgjIUKzGL7jiZWUEQFklTC4N4iPYDjd/xQ3SV3OA7Km5mj5BxnrqtyxLwTVgoWWgTEEqWXqMq3njzZl/ihuknucByUN0ZHxEZlrwYdiMBz7GzuXiptq57ElojGrcvk9il+qG6SOx0H5c152RzbKhiLDtFVOhgNlGsB7bURych53oqQ2Kf4obpJ7nQclDcBK6HMjRlWDVm1I8QCNS5YRt7Lo/oaQ+wFHb/jh+omudNxUN58sEJhqaVDLEOBuy46cheYPaSZMhH1W4/J7VP80NwldzoOypuhPIzaUtv7cssAjopQpypIGtF6qGngrWdP9il+aG6TOx0H5Q0dONPgMGDsVT3rN+MEjTFBCmsmr2siyeHFVP7bJzf3yZ2Og/Kmsxqd1wBe9mMn3ptzDSqPVUBK71Gs68Q7PrmE8CV+aO6TOxwH5c3SdZJVODiAmOwrgZbBuA+gShGjhjTqncbqP3D80Ve5T+5wHJQ3yxYyiu37spr2sw6sYYdIEmDPvWVN2PnOg9n/wPFHW+U+ucNxUN6ESIpINCzQjeKqHAGhsBGE3rCVvg+83jnX8R84fscPzX1yh+OgvJk5qlUjHfsFoACvZgpqrhVGnLJ+J3Wc9qBy/I4fmtvkDsdBedNWYZi0pm5YA3iGHVQHbTWvgRzbLLnFrnc+V/0Hjt/xQ3OX3OE4KG/gqKwhUofc0964ntb0sdeuV7EpCXmS3HkP+B84fscPzU1yh+OgvNnvVhn7TPP/37PQYoXVZyUwaYJ1jBjynfeA/4HjZ/xw/So3yZ2Og/ImYBVrxxgm1Ma7dJRVOmIQUIq91JxqtDvJ9f/S8St+uH6Vm+ROx0F5UzsmYqM2IZZCsPuoxUnaxzs0WlEZXO5ssPovHb/ih+tXuUnudByUN6fJJ1JuKULOYZ8IzLQ6q0pAKaiE0XKJL+j45ZKvX+UuudNxUN645LEjKvGaOxYTPIJCsRAhasrb6+DUHgzlP+OH61e5Te50HJQ3z540pMa5Q5wRgRET6AwGwikmJB4D7zzs+C8dv3zy9avcJ3c6Dsqjix1Jed9AiyPqmspnARUi6L1oHWtAJ7v1zSr+v+OHCw73yR2Og/LmSqByk0YTgtSwSkfoC45SIPNcY4dG5n5nNeh/4Pijr3Kf3OE4KG9Wg+Yc65gMiXlPHWNNHbkZjNFTSBSjzTtbpf8Dxx9tlfvkDsdBedNWCaNWQZAx6v92WFVdQ4eNYJhRFLvch+NX/HDB4T65w3FQ3lzrCKGumcMgjVSArTaw0BlIW+JVO6a8qBy/4od7a6/D4XD8X+WN1VEbh7JoiBxk77ASsCgFihGLmpR72dz4/44frl/kLrnDcVAeZXNNcQpBDpaAKytYCQN6l6g8aXFzZw3Jf+D4FT9cv8hNcofjoDxaDdrbrDb2ttwFh4y9VHpM0B7G4GZF44OvVX/ED6Ob5E7HQXnzLTfEJJQqkNCayE0DFO4EM2jDPFIML4yOP+KH0U1yp+OgvDHJUbjjmjqw8Jo6SFYV0bLoKNhyCtzX9PGAjt/xw+gmudNxUB7VjhxDx4XDmi/2jp6+OivK0GjUOHrfL6Ie0PHbJY/ukjsdB+XNw46gq5vKGbDGfa+j6N5gteaOFGMQ1F6uLemJn+KH0W1yp+OgPLpmU8dswlAII3CrcXVWiSErMjN1CfPF3PHbJ4/ukzsdB+XR1vWO/9yvKbp+sKQENaUB06y2rpMs3Oqs8Ev8MLpP7nAclDduB1VE7AE4BluN1UQwowBRW7aQ1+CBt0Ik+CV+iO6TOxwH5U2IZCTEVBpglApcCq7KQQUUayWLKKuzug/H77YK3Sd3OA7Kmw9Wrar1RICS22qrMoNxihBibXP1VVXSLZ8cv8QP0X1yh+OgPFq1ULrlaEB9XyYvYU0foe+ElWUhYSzj1iIS/BI/RLfJHY6D8ugy+Uica4GQYvnfQF4WFetHohwsUCq3zhHgl/ghukvucByUJ3DUMmLkHR+RveAtaQMVLmvwGC0GiXtLzn04fscP0U1yh+OgvHkPSI0ppAJR960OiQFMI0PXqU1n75UfVI4/4ofoJrnTcVDehHM5TB2GICL7Wy4uOuJYpWPYoiN1nOPBRP5H/BDdJHc6DsobpyPgDLat8X0YkPsMUMrqrkqtQlXybNcCVvgpfohukjsdB+UJHUP3/sNB+4JNX50VCWjrBqtstNJiJswPfMA/4ofoLrnTcVDedFYaeIgRVMsDmDcdNNaPmGIqmnTirdfk+Cl+SG6TOx0H5c1z8mCjjsags+4jgVbBWlfIzbDMFiKOW3fQ8FP8kNwndzoOyhu3YzapaRuASfaCNyYwTIuTWbhJYA10iw76Ej8k98kdjoPyJmEls2aJCqli2Gt6DGqp+5OVYCdLNfRbS9fpS/yQ3Cd3OA7KG7ejF4sUGCyNBNxs7o9VBVLGKUOazGszOX2JH5L75A7HQXlzkEDFem4CXDIBxzIXJoLQY8+RqhlfG8npS/yQ3Cd3OA7Km/hh45ExC4Q6+34QuGZzyxHG5H0CLc17O6zoS/yQ3CZ3OA7KG6tjDBqtJ6jVMjAhr5mjMSAJ5YaZ07yVsKIv8UNyl9zhOChvnpJPwUw1rWYqReA1f4OxMbQQjEiHLe0+HL/jh+QmucNxUB6dl52TZDZIQ/enXBTQzANykhlLSyT51pkn+hQ/JDfJnY6D8sbo4FjRmoGMufcs5AxFuMKqGCQthdjwVsCKPsUP2U1yp+OgvKEj1VobZQgy1kiOtBqrVPaOnt6ZWSjGW9sP6VP8kN0kdzoOyqv9biGjGIxYFx02dY0ddQCGOnJPPVssD+j47ZKzu+ROx0F543WYUJNaALnrqh1pQok9Q2saSuSwhpIHLvkf8UN2m9zpOChv6Nirq0gnxL1+hGMJYG1MGJgrrml9pnJr1wJ9ih+y++ROx0F5dAgNpVjsoNFo1Y5IYJIIam8Sc7RJ6dZUzl/ih+w+ucNxUJ7AkblbzjKgcEHg2gdoKgQ95mlhSAp0a8Ebf4kfsvvkDsdBeZSwSpKsZsBmAbh3BOWS91Zpyqty7Nfm9+H4o61yn9zhOChP4BDRhFkLjJEWHBoFCm5CCiGGXuKazO/D8Tt+yO6TOxwH5U3lqPuEZiBQafsyeWlQIlZY83i0nhY6ge7D8Tt+yG6TOxwH5U3CKs0cRSuojX+2vHWomTOMmnPpKY2Wbn3M5S/xQ3GX3OE4KI/25nIRXX1UKpl3/NDA2l7SI6yUR0GpD9qq3/FDcZPc4TgobyIkOTHlpMB5Gx25JVhzR4IR1br2kGd80Fb9ET8UN8mdjoPypnTUIEKcQLgbMM4JmkcD0pFGHkust3aD8qf4obhJ7nQclDc7eiRUDpKh1r1bmjLC4qVDq6UtMASFHkwdf8QPxU1yp+OgvPlglcSMS4PQqwCnNqH0xcmk2ttUmxgf+IB/xA/FXXKn46C8iZDMvf5TcecNy547GhjGAhOlcxxVmtx6Tc6f4ofiNrnTcVDefM/Nc+h+Py59bz8MHEFHZ6jZcjWuLY8HNvkf8UNxn9zpOChvdlhVRotttVJt2L71pFBH2qcCS5+irLXeqh3yJX4o7pM7HAflTYgkrxE8FITBuE9oToMao0CU3kKOGu65HfIlfijukzscB+XNmp5CXWYrULXsL1b7kE0qE1pa40YtFOa89WBWvsQPk/vkDsdBeTN00OyoIYDRKhpsqqAldBgJR+6zh5hvLZWWL/HD5D65w3FQnsCxE7jKTQDHIoSDTqgcMuReYkqjl4m3vA75Ej9MbpM7HAfljRGYdYxhBKu3isCpVtDRCIqQqLWEZdx6Dyhf4ofJXXKH46C8gaOT0D7T0cfg/7nkpXIE0tl0H7Khayus5Ev8MLlJ7nAclGc7ejRrg713HVi7gOLoEKSnOs1mt1sb1+VT/DC5Se50HJQ3Q8cYMQRBULIEPFoGbbMBRuU1n1Mc7VaERD7FD5Ob5E7HQXnjdMTUseYBpjrWSD4mlMwMo3XWEtXw2nNZ+RQ/TG6SOx0H5QkdNVtAUYS8z2ZyJt0LSSZQJcEqabVWtw49yaf4YXKX3Ok4KG/omGEWmn1N4bg6q0ABKvWxOqvWw8AuEV90Vr9t8uQ2udNxUN58ssIgLckCg5SAy/6eKwWhqlKfU2J9Qsdvnzy7T+50HJQ3tSPmVTuYYEqYwPvgk+ZRgDshh9K1hlsXO9KX+GF2n9zhOChvQiSRjaU2KDVk4LZaLJM1gLSZsjTsXPIttyN9iR9m98kdjoPyBA7rAZmkQ2n71lOdDNYQIVLPydocMm7N5OlL/DC7T+5wHJQ3ViBSSJgjFA1r6AixQhVZNSQXrSOEkK4dJEhf4ofZfXKH46A8uhLY6uwJQSztBW9aoKx/QVPhOYsNkVsnNNOX+GF2m9zhOChvNi1EKWTCMKn3NYaLQjFLkDHNmi0lGg8G8t/xw+wuucNxUB5dsimCRAFk4AS2Sv+72qGDaxGryOXWU/L0JX6Y3SR3OA7Km0+5I9KUrJAk7OB6bFDLSNA5BJu9jGAPZo4/4ofZTXKn46A8+ly1Jo5RFMh0lY6xZnONg6HWGPO+n2nXHgSmT/HD7Ca503FQ3rwlN6oywpo6Ogpwzg2sxPV/sOzXeNJn7Ld2g6ZP8UN1k9zpOChvoutTjXUKFOkZWHMCtaqw6kkZpY7S+daOnvQpfqjukjsdB+XN9sOYGnYxoFbX3DEZweoYsP5a4jBIcr4VXU+f4ofqNrnTcVDebF2PQrIfy2Yt+2CHRaiJJ8RgazAfUglfdFa/fXJ1n9zpOChv6JA1f5cUgSjTqh0yocbKEJPFNY4M1Xzrm1X+Ej9U98kdjoPy5oOuYQmcVmOVpK6hXDOoIkPR2lTqMKy3PlnlL/FDdZ/c4Tgoj64EZkpIHbDsBW+0ikbZO9eNFHNdWpVbU0f+Ej9U98kdjoPypq0KY1SOe8PCSPsyef1fhH3EVuZMobX4AI7f8UN1n9zhOChv2ipuWtdsATLHhH++61rYZ5gTtRSHxpBuverIX+KH6ja5w3FQ3iSsqIUslEBkIPAwXTNHNEgjYbBosdCt17L5S/xQ3SV3OA7Km7bK8qobqJBbicDSDQrJwsQ4KcYRB4/7cPyOH5qb5A7HQXljksdK0ZSgtbBXg1bbG9cz2GBLOqv0+KCt+iN+aG6SOx0H5dF52VJK7AxF5u6rcEKtZUDYCRLTnPlawCp/ih+am+ROx0F5M5L3OBDrPkhQFx2UOqgtRERshGxVbd5615E/xQ/NTXKn46A8oSPWkFNcZQOHDOCcBKrVBAFrt5Glpfqidvx2yc1dcqfjoDyhI6/hO89AkJUVOKpBlVKBxhSOIQq2F7Xjt01ubpM7HQfljU0eNMl+CkiDG3BFBu0jQSE2qYOF+wMn8I/4oblP7nQclDedFRnStIXDzPs9OQtYnQHC+m1ZhoVe9NYmEv0SPzT3yR2Og/IoRLL+PTBAiaXsV08FaliEFCoxNSmp4q0Fb/olfmjukzscB+UJHCw5Tw4TiMbqqyisvipGBNM0Qw+xstB9OP5oq9wndzgOypu2qgXKrduiYSesSm9QR1sjOWrNLapGxvtw/IwfxuA+ucNxUN4sImFssaUK2agC90lQSkowJ6as1jqGW0+e9EP8MAa3yR2Og/LmDNqIuUs0iHuVNFMyqGl06EqlpphS5VtPnvRD/DAGd8kdjoPy6msV48gdhv0TVy8GqiVC1DV1qCglubUaVD/ED2Nwk9zhOChvlkonaoa7aIQdXC9doSQSyL3OyS1XrbeyufolfhiDm+ROx0F586xjko7ABGvw6LCqyOqrAjZo2frUWLJ2fkDHz/hhDG6SOx0H5Q0dWSriiDD+2UJSsYNiQAitUpaYqFy71qFf4ocxuEnudByUNz4g9pHmNKCyz3VYLVB4KgRSCTjHVHwwdvyOH8bgLrnTcVCe0IGjjUKpANa9VxplQGlxr7EKVfroxPSis/ppk8fgNrnTcVCe0KFa6pq8BZIFBVbci0jWkG5M2nYQkeTWo0D9Ej+MwX1yp+OgvAnn5kKtawVrbdHRlGC1WBMiB2lrIBmdb4VI7EP8MEb3yR2Og/LmxWwfoee0hvJCC44yO5TScPVZRtxCTRQfwPG7r4rukzscB+UNHLGs6QIFglhfcAyE2pMC4kKj6GzZbrkd9iF+GKP75A7HQXnzObdn4ppsccHrR48RTIQAY0UaYarNW+9l7Uv8MLpP7nAclDeXnkjjyJUg1iFr5ij/rMyd0CdqaUPDKLdu2diX+GF0m9zhOChvElZxzd8cAoRmCBytQbHVZY0h1ALtZx633gPal/hhdJfc4Tgob77llhmn9A7Y1hjOvWSoqBlmimQzDB351qsO+xI/jG6SOxwH5U38cOTWedHQalttlalAnb0Apa6zdym5PWir/ogfRjfJnY6D8ma/W5lSBPcDctp7FoJBtS7QCCkx9ykvvuX+ET+MbpI7HQflzfeqWmRY+meDFe+10gQ1FwINexnJxJzKrfihfYofRjfJnY6D8ua9LObew1jFou81JJkbWBKETquWJA3c7FaExD7FD9FdcqfjoDzafjgidZwwse89JKNDUTJoGVNv2bCkF7Xjt02ObpM7HQflDR2MYY0dE2K2AByDQk0FQWgOYQm56ws6fvvk6D6503FQntCRtOQ8CYHmXFN56Kt2kCGUmuqsc6YxLu0G3d+p/t/xQ3Sf3OE4KG8WvHXENKOBUd+lIwsojQw5p0lMs+V5aRPJv+H4o69yn9zhOCiPdliVgLq9v9IicN0L3oTqtjxs9EIkt54E/huOP9oq98kdjoPy6L4s92CzgllclSMPgzIGQd8myJyZa700dPwbjt/xQ3Sf3OE4KG+ey/bUQ5GwFyxsn3yfIuAmkHlfmDWJs19aKv1vOH7HD9FtcofjoDzamzspDh0Qado+EpjAsCEIzl6tNMn90imbf8PxO36I7pI7HAflzRqSTHsmV4hV1szRMYBJIcCZNIW2/mK9lLD6Nxy/44foJrnDcVAeDeTVOpYMQ7EBs3ZQmggZo+zVh9TmAzj+iB+Sm+ROx0F5s1U6cS01t50eUeAQCxSbBVIasTXOWugFHb/jh+QmudNxUN7YgFa62CggxgQcyaD28s8F5h6kJ7F26bnsf+j4HT8kN8mdjoPyJpxbKDQcAki9wF48AiWHDBIFuWC0SA+sjj/ih+QuudNxUN58zi0yEoYBvZUAawjZbwJHB06JldKsFh58sfojfkhukzsdB+XN91ydhCUyzFgFWFsE69lgUCw5a47WLkXX/0PHb5+c3Cd3Og7Km3AuRVTLBfIc+77s3pxba4LRBGPPDaldWrawJ/H/d/yQ3Cd3OA7Ko09W1HisebzuU4FcmaGm1V3h6qtSZ614613Hv+H4o69yn9zhOChvElbrt1+bI0DvgsASJ5TAAQrOwX2OLvXWTB6/xA/JfXKH46C8aatkX1nOCMrCq3LEDpWEQIJlQ1sy3UpYxS/xQ3Kf3OE4KG+2H/aYc8AKHVMH7mmCJhNI3PLYRkeQW9+r4pf4IbtN7nAclDdLpWeOo2qAHPoETj2BNY7QuPbe45R060jgv+H4HT9kd8kdjoPyBA4ybPOf+GHca0jiKh/Ko8EgCzTXOF7Tg69Vv+OH7Ca5w3FQ3swcq3fqLQhk5NVWSVKoUitkKrVQGQ1bvQ/HH/FDdpPc6Tgob2xASZUqKfQeInCLGWxmBkKZuRCmGB9M5H/ED9lNcqfjoLxZKx2LBLEAaVvjPKuBjSGwj87GUapJvbQb9D90/I4fspvkTsdBeVM7UKLtpqpm4zWTrwJSRyZIXJmGlcrlVoQkfoofsrvkTsdBeRNdD3n0kDNU3a87Qo1Q+v6A1XCMWeYIJTyg47dNzm6TOx0H5Q0dNGhSZ5AccNMRoHJk6FUNZ48dn3RWv31ydp/c6Tgob96Th2Al7LkD+Z+bBAKa4wSdMY3OMlO+9c0Kv8QP2X1yh+OgvIkfimhoXWDO3oE15tVYhe0MareAWXp6AMfvvkrcJ3c4Dsqb1aCzSVOLe3PVAK6hgo5SABvWNXSkIf1WX4Vf4ofiPrnDcVAe7bDCRLWttirpqhwBI9QmESLOLFlDCnYruI5f4ofiPrnDcVDehEiIat0r1itj2I9kM5hUAYqtJybBZLcWkeCX+KG4Te5wHJQ3IRLlUueIMCoScMYENfQAUWuSHFKdeCt+iF/ih+IuucNxUB5lSEzV0j7x1NaPFHHDMaBqmaWGwXE8qBy/44fiJrnDcVDeREjyqF1bXZUj8CJkbz9EZiizlii9Rr0WsMJP8UNxk9zpOChvvuW2sAhIE6TONZFbR7D+z62nwoK1cL/25gk/xQ/FTXKn46C8sQFTSDFohJj3QYLW5iobMUGgkXPqSsNubT/ET/FDcZPc6TgojwJWtUhYZSMHWmNHbKupktahtq5BpWrLLzqr3y65uEvudByUN51VTV0wyaLDVmeFNYJRFAgcam8ha+kPXPI/4ofJbXKn46C8ukmQE+UMveQJXFIAtR6hj9VzZeVh5YFN/kf8MLlP7nQclDfLFiiPpBaA1pABPGqA0saeykOp3DvmdKuzoi/xw+Q+ucNxUN7AUdJUWwVjxloWHCWu0pEVkoTVcEUaquM+HH/0Ve6TOxwH5QkczQb2ERoE2vc6aO7HgfteoESt0pJheQDHH22V++QOx0F5Uzlat6hRoYnVBUfKoLxGcsaInFkK9Xkfjt/xw+Q+ucNxUJ7A0euqFsQCzWqChUUH06CA3BC19VoI78PxO36Y3CZ3OA7Km8rRsepEAZo7uJ41gEbrkGbFmlJn4weV43f8MLlL7nAclDffcqnmsLdXJcIMPPMAmzQhM3Nt2VIeD2aO3/HD5Ca5w3FQ3pjkPY42V73Y33SBLTGUVS4gYegtWGcdt7aQ0Kf4YXKT3Ok4KG+edXRsmTpBT3sin2OfJl9tVjfi1kcLLb2g43f8MLtJ7nQclDdvyWMapStCGhKBUzNQpvWn2rWTzJLmrXcd9Cl+mN0kdzoOyqPdoHWOagLSRwKmYGDWEDIaCdUiYz6Yyf+IH2Z3yZ2Og/Imfhi510m7qWoBOGQCy0hQYi9Tk9HgB59z/4gfZrfJnY6D8oYOMuu5B+hr3Ni7FgTKmAOwzL1tYV+6eUHHb588u0/udByUNx9006w9a4YUdADnXKA0ZBAMqUWSWuYtOvhL/DC7T+5wHJQ3VuAqDbQIgdlmA+4hg7aQoFDdSxFjVLl1X5a/xA+z++QOx0F5M5MbR6VsEGIjYCaDGiJBpcZduyGOWw9m+Uv8MLtP7nAclFfZ3KBdKkwlWW2VKehcf9QnSqOgTfXWByv+Ej/M7pM7HAfljdfRG+k2xqWucYOxNCh5JkhqpfaAveZbC974S/wwu03ucByUN3tIxuCqOz/Sx5o5OBqojAGhV0kFMWK69VqWv8QP1V1yh+OgPIFj5JnXTM5QRt7nCDpDVWboohpJhsV0K37IX+KH6ia5w3FQ3rRVQjqQK/Qa9yvAVMAkr+ljJOvcQ0j5VsCKP8UP1U1yp+OgPHrWETlRL9BGodVcqUBpIkA9x382vLV6a0cPf4ofqpvkTsdBeVM7cPdPqjs4kvbUgVAp7cs2dSxqOMf2go7f8UN1k9zpOChvrI4hIYXAkE0XHYnGomN/vwp51BDy3sj+gI7fLrm6S+50HJQ3r8m1MmtLUPfbp1UqOlioArUV6olojem3TpPzp/ihuk3udByUN48Csa+5vDGknmQvIplgjVajxRO5ZaZsL+j47ZOr++ROx0F5Qkdlsmj7EFqmCawywPY1NOGQk8XOlW590JUv8UN1n9zhOChvbj2NyNXKQiLmCjxygqKZYEZOknUKU7kPxx99lfvkDsdBeTOTyyoWdRDkrPsiQSSwajuqu/8y7q9XtxJW8iV+aO6TOxwH5c192d7L+h0Y9gy+DxIgg2Vm0CjNdIZY6QEcv+OH5j65w3FQ3sDBjaRVhaQa9w6rNX2MUaFLaUJMU8atjevyJX5obpM7HAflzcfckduYVhYNExccmEGLVcgtzlSJkTjeh+N3/NDcJXc4DsqbbG6X0AYlyNj3Y1k2qLFGKLnEVTcGo956Dyhf4ofmJrnDcVAeXSZvNsqYgE3q3psrYF0n1M4pVFah+KBy/BE/NDfJnY6D8qavSl2k9Q450ho6IiuUYQNSZ5QWSkp26/iyfIofmpvkTsdBeRM/DFRixQqKczVWsRfQHgmoVpWSiob4wOn4I35obpI7HQflzY6eVrRVRtBqCow5QCk8986FmFOkkfKDseOP+KG5S+50HJQndJSqxQYTTN1vAmXoGsoxQmpNycxo1lsPZuVT/NDcJnc6DsqjT1a59rBm8VCDAJs0UMo7yS6VSudY04u546dPjsF9cqfjoDyhA1ONYQpCClaAKw+ovVUo3VgsYBh4q3akD/FDDO6TOxwH5c3BjoQ7rj5A0n5PzjLBasj7ZfkYuh92jFtretKH+CEG98kdjoPyxu1ocYRRCvS++6qYC2gYAWQWzIyJKt96MJs+xA8xuE/ucByUN9lcNc5hTeM11b3DaiAUbgVq0zLq6NXyLSswfYgfYnCf3OE4KG/aKp4Wm3UIgdbMQRqhxLyfyxKXlKZwvDWRpw/xQwxukzscB+XNQB5zzxoR2hhxb67KoGMyhJSr7cfksd86g5Y+xA8xuEvucByUN5dsSiAr2wJsew3JXIOHTl1tVQ4BDUsO+uBr1c/4IQY3yR2Og/LmJXleI7ewAXJBYAwDrGmARnt5lAZO8dYhm/QlfojBTXKn46A82g06M4WQYDVXtIaOGaGqMvQiMrZi/cHnqt/xQwxukjsdB+WNSR6oGQeFse8u81jDue1nHjHHTrWPQXxrv1v6Ej/E6Ca503FQ3nRWDaUHyYCkFbhqh9ppgmSMMXQrMd3aK52+xA/X34XT4XT8X+XNfrcUp+W9Zh33UB5T3LtBCZrsHdN5pHxtD0n6Ej/E6Da503FQ3jx7mkYjr4qRbHbgsh920I6u116aWuOEt44Epk/xw+g+udNxUN5sImk8ao6617oxcF9TufU8QHDkPlOPwW7Rkb/ED6P75A7HQXkzlJegIa3SwauGACuvsUMwQOrDjGPMarc+WeUv8cPoPrnDcVAePQmkkVLfT53WYM5a8vqjUiGvISSF3k2vLVvIX+KH0X1yh+OgvMnm9hIHUln1Iq6RvHEAHX1nStSyqMWhDyrH7/hhdJ/c4TgobypHjJV7KEB17I3rLUKdJUJIpfY4kpZrqxbyl/hhdJvc4Tgob+DQPqQJQ2oprMFjFCgYI6SUe22jaCq3PubmL/HD6C65w3FQ3sBRRugyK6yasSpHngl03yivZKtwYEPRW5ds8pf4IbpJ7nAclDcmeU+VSxow45D9WLZDRa0Q0VorHVNpt5ZK50/xQ3ST3Ok4KG8eBOZifWIEy3X1VUYIpQqCRJ5UQo2h33pKnj/FD9FNcqfjoDyho4l1tV0xRirAcV98YsZVRULOhiSx3jqClj/FD9FNcqfjoLx5L0tmIYx9BY0jMPUE1rZn3pIEnE0y34of5k/xQ3SX3Ok4KE/oGIsCFjToBet+9pShsgXIFtd/UsYUHkRI/ogfotvkTsdBeUJHSFp6jQl6tr5qB04oJA2k56BYEEe99Sgwf4ofovvkTsdBeUPHAqC1HoEGhr1NukHRKauUTBlZq1G+VTv0S/wQ3Sd3OA7Km6G8SE3MBTCpLjimQp2JISbC2mdQw1shEv0SP0T3yR2Og/Jm5/oIpG3Vi1pKBm6tQMmVoaFy6S10LbfW9OiX+CG6T+5wHJRHuxZWyej7wFMTAZaw4Gh71wIqVSHhVh/A8Tt+SO6TOxwH5c1zWctzzpQA5/Y6tOqOkyQQzJWq2ZIftFW/44fkNrnDcVDevAfUNVvMEaDxGsN5pn82LWSQ1LtKCkHsVsJKv8QPyV1yh+OgPPIBM9dIAcI/T57q+lEpblakYA81Kj34WvU7fkhukjscB+XRmafYYuQBae5bHSIGWqNsVkhRiEO6ZXTop/ghuUnudByUN99yMc4eJgNz68Ah8z40WyHVlEywD4u3Dmjqp/ghuUnudByURyN5mkOarmk870dPNYLGMWAo2mxlzeT1wUj+R/yQ3CR3Og7Kmw1WTcqImKHMFvbts7yfBAqkIDqallTqrYcd+il+SO6SOx0H5dHx5Sqx2YCpKv/bflhWMwWz1fW/hLoqywM6ftvk5Da503FQ3gSsWh0jaIO2F1fxWO2VpmlAQ8KMATtde06un+KH5D6503FQ3pyzkRwSpgqxjh3OtdVZjd4hsvYUMDLRrXM29iV+yO6TOxwH5U3pmNKitAE2Z11DORmoMELKzCl3biXfOklgX+KH7D65w3FQ3sBhGW3fXZY4yj6EhqAcFUgRAysPuXYIzb7ED9l9cofjoLwJkcyB1dY0nkbe5zrqGsnZEvSYSFZT1Vq49TnXvsQP2X1yh+OgvAmRTB6mLcOqHm3flzWoXAskKTnEaI3xVsLKvsQP2W1yh+OgPKoclQ33RjfRCSwzwD/XCQLhUJoR27iVsLIv8UN2l9zhOChvfECROMc/sdz9HlBtQg2jrxGEuClL7/OW02Ff4ofsJrnDcVDe7HcLaSbpEZqURQjRABNrMLLM3pBrvnarwz7FD9lNcqfjoLyJH04sdT8I1FbKmshZ/vfmaQbJbb8HLOHWfjf7FD9kN8mdjoPy6NFTbS02glJaBA4NwbCPNZxX62MWLf3Wfjf7FD9kN8mdjoPypnawFO6docveflhCARvaII1YaHBJHV/Ujt8uubhL7nQclEefc1MnIYQ8bFWM3V5p6x3SmtRnrjKSPPhi9Uf8UNwmdzoOyqPT5CMkngZGVnfAqq/aMdZUbqvLItv91YvO6rdPLu6TOx0H5VF0nZoEW7O45jWVjzWQlykJGFO0vuYOSZfowPAlfijukzscB+XNOZs4YygVYc3ksuCwvDeRROiRA05VrOHSlcB/w/FHX+U+ucNxUN5UjjV8z6gCEsJ2O/IEy7ZfPmkKLZoOvBQ//Dccf7RV7pM7HAflCRxIVmKtDDL30JFKhUVFAUnrZ2rYer20a+HfcPyOH4r75A7HQXnzNTenubqnDkqxA8d9By2ODqvJWkPHLBxetFW/44fiNrnDcVDefK6ayjOTgc2GwPs8uZbUIfSpYY7UG+l9OH7HD8VdcofjoLypHNWIpjXIuNeQVBTQ2ff0YUzSMa0/uw/H7/ihuEnucByUNy/J+07mSoGOloDLVLDS2vpRKrbKmG8dsvk3HH/ED5Ob5E7HQXl0Xhap9a7Q5txvniRCLTNCkrAqR61mGB/Q8Tt+mNwkdzoOypu35CNR0caggw24F4Ya8wDRkGSMbqiXTpP/h47f8cPkJrnTcVCe0GE5x1Fw7o2gayZvGqDktjmxjqOpSrsUP/wPHb9d8uQuudNxUN7MHWRrGqcIyHnu48u4a0eFKpQ5j9xNLz17+g8dv23y5Da503FQ3nzPFUpNMUNMaxZnCgVqLRm6xNrrardqedFZ/fbJk/vkTsdBeeOTG6/yUSrEsEYOFt6nyUmh1JZqL0tJl3aDrmn/Q/wwuU/ucByUN28Cm45Z8oYDEzDjWAOIDKDZlGRQntc+6MYv8cPkPrnDcVCewBF7CSOvvipNzcBlJNDtdmCMTULRUvHSatB/w/FHW+U+ucNxUN68CAy19YQTkowK3GXBESfBaMmKyJzt1kGCf8PxO36Y3Cd3OA7KGyeQCuNMFTDvtmrszHrVAIl05lRs30m7D8fv+GF2m9zhOChvdlipYc81Q03/7CGhAiaSYaJQDFOj8a33gPFL/DC7S+5wHJQ3Lnks2Xo3wBAQOK6BvOpeSJKihUaZJl66L/tvOH7HD7Ob5A7HQXljkse+t/MkyFwUWNqqHLF2aIVqJy41S74Pxx/xw+wmudNxUN4szi21BmGBwLt0ZJ2gLQlgJQ32z1bpW8n1+Cl+mN0kdzoOypva0TEordrBaqt2hDSgSEjQNaRqOkYID6aOP+KH2U1yp+OgPKGDKcWEq5XKa8xYw8ZY0zmFDCUySWuVud56Ehg/xQ+zu+ROx0F588VKDMeewqnnBtz/93TWIBTqYp2051uvyeOn+GF2m9zpOChvAlZlUKzYgUhXezVTAe1tQNQxMcaZU3gxd/z2ybP75E7HQXmTsOK0ZvISIPd9sUNKhTp4AlrO3LWnWG6FSPBL/DC7T+5wHJRHt55CrzUT9FS322EFrLa0KomMNGxqCrdezOKX+KG6T+5wHJRHq0FrEZoZNDddM7kZ6GgEU2bD1HtfDdZ9OH63Veo+ucNxUN58sOoaRq0BKvU1kmciqHs1aKbIYeSq/drQgV/ih+o+ucNxUB6tBp0tqEZIVicw74toVTpIGLEPjGmkWz45fokfqtvkDsdBefOWXIWrUAWTfWR2X0DTIAjUY6FpsVZ9MHP8jh+qu+QOx0F5M5CnNHgRApRwX9CcCCUPBLXei7C0QLeWSuOX+KG6Se5wHJQ3rzosELaSYUwZsMYMhWKG0LBTHa21qrciJPgpfqhukjsdB+VNwIrmjLtqyKoRayKPuM8wE3QME3vZzwQfTOR/xA/VTXKn46A8ih9KJZK4nzqFVTuCrZG8LERio4nMxvnWuw78FD9UN8mdjoPy5tWT1VZK6VB0dGCxANW0Qkqp2VCTdG2DFX6KH6q75E7HQXlDR7DOWQrENX4Dx7IPaHKHWdNkWe0V51vbD/FT/NDcJnc6DsqbgNXUSHGHDmNYtUMXJzXnCT2XLDgjxnDrSCB+ih+a++ROx0F5M3eYGsW97tBS2tuk19xBde6Y1RrWO8qqLJfooC/xQ3Of3OE4KG92WOUSg7UIanvVerZ/7suONXsECsI5zmtL1+lL/NDcJ3c4DsqbyhFW59KZoMSegeeazo26Qi1tVREb0setR0/0JX5o7pM7HAfljRUYtOZaBISwraEj70No+0pgyCFbH4PjrRAJfYkfmvvkDsdBeRRcpyLWCoS+44dpEWI01+CRaiyT4yoct75X0Zf4oblN7nAclEdvyeeMNgJExbraqtrX9FETVJlSK1ZM1zYt0Jf4oblL7nAclDfxw0axRzPoLdOqHHNA6XnAnLW1vKQ5HsDxO35obpI7HAflzUCusTDuxYerhQJuFKDu94A7sY4hEg59AMcf8UNzk9zpOChP6JgcIs/OYKPkNYev0mFkDJpTj70HnvRgIv8dP6TgJrnTcVAerZXeW9wigsyypg7Z0zjuVaGWx5rVU+311rsO+hI/pOAmudNxUB6NHRlzbLbmjJaAS11VBFOGwpI6FgpYHviAv+OH62/A6XA6/q/yxiVHy6mU/Tk37DeBrUCJRDBSCbGGUlu8FbCiL/FDCm6TOx0H5Qkdg0OOgwrQjlWtzorWyIEFJlFOUy1avHUHjb7EDym4T+50HJQ3U3moWHjnDUuq+zR5hdopgKXYtedMOd4KkfCH+CEF98kdjoPy5r5sw8m9xVUr5iodWAyKdIZkplI4t2S3srn8IX5IwX1yh+OgvPliNbUF4wSDbV+zSQFqW31VrXm0UvIM13ZY8Yf4IQX3yR2Og/Jmh1WWmk0Ipm4/kGhnc1uHYMqSZO+UvrVUmj/EDym4T+5wHJQ336tIIllLIGnE/y0iWf3UgBxG6kEUpd/yyflD/JCC2+QOx0F5ZJPL0LEqh+SwZg4tFcpAgmiDUxxh/ffWZXL+ED+k6C65w3FQ3viAY6qkxDBF5s7mIpQWI2ThfYuAlOTB16qf8UOKbpI7HAflCRwloBRWhfW/Ye/oUSgUApRUShvNOqVb2w/5S/yQopvkTsdBefOsI/C0JBkiljV0tFVELLYI3XisTks42K3th/wpfhjdJHc6DsqbHT0JE/FgoNlXY2VWoAhHiJUTymwW0634IX+KH0Y3yZ2Og/Jm7JhFE6cEJHOs2mEI1ihD7tZ09ED5Se347ZJHd8mdjoPyJmBVatWcbM0dm444Fh05D1jNVuNqMxjeih/yp/hhdJvc6Tgob8yOMYPkIlDaP1N5W1O5pgkzlKhzasUnteO3Tx7dJ3c6DsqbNT3MRFQHqKgB76W5VWcF1VhoxNV10a290vIlfhjdJ3c4DsqbE5pam+XQIPYcgQs3sBoCaGFqJTZr4VbCSr7ED6P75A7HQXl0JTDznLjPPNnqq1DbqhyjQAohIuZRer91r0O+xA/RfXKH46C8aasSMcc1kiekCbzzI3Xq6rIS5oAFh8Zbn3PlS/wQ3Sd3OA7KGzhKZjGpkPYiK5Y8oHDY8cMYI5nyjLe2H8qX+CG6Te5wHJQ3n6tKzTh7hVZ49VZjMNi09aeTOtXCayp/UDl+xw/RXXKH46C8yZDkxJMnAreyZo4xBVRwAlmZOUwsVm89JZcv8UN0k9zhOChv2irUFCYpiGFehOQMtVuBVoOVEkItdutVh3yKH6Kb5E7HQXnzLbfFvuaLCVhplQ6WAFVRgWKZNPY9gGuLc+VT/BDdJHc6Dsqjj7k1cCSBaaud4n23ow6Me/6wlmeINT+wAf+IH6Kb5E7HQXkTzo2lzJEniOreK532fjcuq9GakmaP2eat7YfyKX6I7pI7HQflCR0p0ozcBFrYk3nnCTp5tVeF0LRbLvnWg1n5FD9Et8mdjoPyZoWVsCrhKhu8A1YkA0pZ7RUXGdl6CFkf2OR/xA/JfXKn46A8utihIegIMDvzmjbKPsOMCL0Xmckk4bzldqQv8UNyn9zhOChvhvKBzHMGCGQFeO5PVq0YUI25TNJY+62xI32JH5L75A7HQXlzQrNkk7CfBI5dOboFMN4r2EMi61hmGHYfjj/aKvfJHY6D8ii4rjWMwNA0r8rRB0HtpQF1Xv2+4ij91kievsQPyX1yh+OgvGmrGqURQwURacCYImjBADRXJRFuAe3WRJ6+xA/JbXKH46C8CZH0KY1bhyGCwNYZtBJDHsEU475W8GAg/x0/JHfJHY6D8ugyuYQ5mgHrXDMHmYAZDsA+sYyZSk63th+mL/FDcpPc4Tgoj0zyrBy6Qda+26qy4BhcYWKduqYPLtcO2aRP8UNyk9zpOCiPvuUqcU8KOQutibwUUEUEK1JDXT1X4Vu7QdOn+CG5Se50HJQ3taPMmIcy9Mmru2rCUEKbay7voSuhcn1Bx+/4IbtJ7nQclDcREqYacGSoLa6ZnGsCi7lD1Fkjzpo4PPhg9Uf8kN0ldzoOypsvVqSh98AQhLfXEXft6AVGrYpTQg/Xji+nT/FDdpvc6TgoT+jAVhqHWKBiCquzYoYqkiGt4oE5rb+gLzqr3z45u0/udByUNz45Bc0xBAiroQLOo4KloCA1EUqzmeyWT56/xA/ZfXKH46C8GTvi5NZygNF4vwSME6pKhLnaK4nKI3G8D8cffZX75A7HQXmzcz1KoEYdShoNOOW8K0eEMKNwaoVqfVA5/mir3Cd3OA7KG7Oja+Qiq62qiPvN0wRrkmByjFkHRbVbI3n+Ej9k98kdjoPy5ntV6Mayuch1TeSBB5iONZaXTglJu5Vbrzryl/ghu03ucByUR9sPzYYag1odwBMjaI0E1vuaxgfO9c/u+3D8jh+yu+QOx0F545LXSmsgR9C4fnAVBaNOICnF3llik1tPnvKX+KG4Se5wHJQ32VzlGULJkFrfexZCh7o985yxlIzUsz34WvVH/FDcJHc6DsqbHT2pRpbSdt6QgW2fQ9OJQCVy155apVvh3PwpfihukjsdB+UNHWXNHLRG8tDrqh2xr2mcVGFoK2ssT9Ps1vbD/Cl+KG6SOx0H5U1nFar2yRNQsQK3vteQEENAozWSJ753kSB/ih+Ku+ROx0F5dJKghsC9QkebwGGuoTzlAQ1L5/3sieatYzb5U/xQ3CZ3Og7KEzrC6KkmKjD+9+zJEMrcKSuVUWoMzNcWkeRP8UNxn9zpOChvdlglS2a2cLCZgNkENDSCMEcgaUN43rpJoF/ih+I+ucNxUN6UjkyBIu15PI01dsS84EgE1LHiqiEpcb8Pxx99lfvkDsdBeQNHKt20bxcwMHAOETSXCLGviSOTDbRbVqB+iR+K++QOx0F5AkfBViPtNT21xb1rgaDQ3mHFc7ZeB1e8dSVQv8QPk/vkDsdBeZOwiqkyB4Gew/6am3FPHwIhjFSaWi0vKsfv+GFym9zhOChvXsvWVEdQhjJ0n+jAAZaTAQqunqZovrf9UL/ED5O75A7HQXnzqiNpnQUZuknarzoItOv6P3hqqaupycFuZXP1S/wwuUnucByUJ3DMnnKhJpCrjgVHWjXECgOqSSjcE/YHcPwRP0xukjsdB+XN5yrTgVQH0KA1kZc6oaRAgKHNmQJPLLe2kOin+GFyk9zpOChvGiuTllj3unVaIzmuFqugFbAwiQVLTfaCjt/xw+QmudNxUB51Vlhr72vs4NGBB6dFhxZozBRohsh6K2Cln+KHyV1yp+OgvDmgWWKO2uZeuJ72HpIdXQ8ZSkwTI4bE9VZ0XT/FD5Pb5E7HQXmza6EOHaPtViqv2pEjQikzQa8SOTXZG3Qf0PHbJ0/ukzsdB+XN3MElE2EEU1tzx2gdakkDyuQy2uq61mR+iQ77Ej/M7pM7HAflzdihHIVJAZOMVTo4gNY5gHigzpKHXluca1/ih9l9cofjoLyZOvYx8qAD2tAMbNXWwIEDUupxjRxmPNJ9OH63Vdl9cofjoLwxO5RC0hJgpKTAoRIo1Qk5BwyduJZ5682TfYkfZvfJHY6D8mbVAk2mRAgzyprIsWVQyXU/earNWi9Ybr3qsC/xw+w2ucNxUN5sXJfYB4cJIca2Zo5WoOQYgMLs609UZNx6D2hf4ofZXXKH46C8gSMhsxQBtP3kqWUDY+6QOefRem+h3UpY2Zf4YXaT3OE4KI/2u61ZQ9qEoZNW5bAApbUGZnEO4xo03VoqbZ/ih9lNcqfjoLz5lltjC31NGWMUBC5tQFn/vIY4wpCg3EUf9FV/xA+zm+ROx0F58yIwRCxpBhDZO3pQBeroAaZMm2ZFVG6Z5PYpfpjdJHc6Dsqbx+TVqFIekKuNVTsyg9Y0oePe7RZlJnpgkv8RP1R3yZ2Og/LoXsfATJihyyogPEfYYZIIkYfFqEn42r0O+xQ/VLfJnY6D8oYOmRNFO6RQZU3lKYN1nBBmSU1X9SB+MZX/9snVfXKn46C8+aA7sZWUC6yJY+fXe4Q6W4M+W8JSkgniHToofIkfqvvkDsdBebRWOqHGaoB9bz9MNYKWVmAMNDKbfZWV+3D80Ve5T+5wHJQncPTAjZBX5Ygt7Z3rCNUmQcBi1KslC5eyuf+G44+2yn1yh+OgvDE7xpouikTA0usaydfkYTHXXT6GxGZZ+qXjy/+G43f8UN0ndzgOyqMHgaljiRWoqgKXmUFjtPVj1Jyqhnrrls2/4fgdP1S3yR2Og/KmrVIrrc0A2EyA2yigYR/T7G01VcFqu5Ww+jccv+OH6i65w3FQ3jyWncIz5AYmcQ3kdd95WqVkzRxBGg4l1gdfq37HD9VNcofjoDyBY8TZB7NB5x6Bs1aoISJ0nIlHZ8Nx6bzsv+H4I35obpI7HQflTThXWupGAXhEXt0Ur6GjaIAyqDKzio0Hn6v+iB+am+ROx0F501jFzOt3IEHb98l57N2gswYgbCWw5XYtfvgfOn7HD81NcqfjoDyhgzX12LKA8lhjh1SGGg0hpxoDxR6sxAd0/HbJzV1yp+OgvPE6CqZh/zRVUtaPkKB0nYAcK1VMPdcXdPy2yc1tcqfjoDx69tSFWDJIo4VIjXu/W9nHl9fvIxlNC72g47dPbu6TOx0H5Q0dqc5sMYI2y8BcBxhJhEzJZAecero1d8Qv8UNzn9zhOChv4ofScdIc0BXbhoNA01xjBzF3rmZTb5WO+CV+aO6TOxwH5VH8kDClZpBH31+sxr5m0xOIsvQxo027lbCKX+KH5j65w3FQ3sBhcU3d3WAOjQuOhFBnzZBzmnVwyFIv3Zf9Nxy/44fmPrnDcVDerAbFiJVRQMwK8Iz7+DIL9DFi0mAmLyrHz/ghB7fJHY6D8uY9IDfOARlaGAIceFWOpggFS5BcRuFbxzr+DcfP+CEHd8kdjoPy6ILmrF2pwrS9wmrI/N992cZVufde57X3gPFD/JCDm+QOx0F59JI85YrEYEkNOGYCy7NBEJK9ZEHLrcvk/4bjd/yQg5vkTsdBeUOHSqfaGGJHArbeQG3BMvvsGKlYrbfCufFL/HB1ek6H0/F/lTc7etKkKKYQ8Z+A1Ro9dN/tKJNjHcly67deBMYv8UMObpI7HQflTTg31FRHRJh5+4BdGpS97q3MWnQEGxQefLD6HT/k4C6503FQntBBoVHMkkBmCfteR4JS9jLE2GanveLtWjg3fokfcnCb3Ok4KG8eBeay8NB/FrqtqTyFCsa673egtpLYmlzauv4fOn765BzcJ3c6DsobOhYPlBcdjILA0wrUkRlKNxpVScat+7KEH+KHHNwndzgOyhu3Y9aQta9OSuc/pWONHc32soWMNpLW2OU+HL/7qug+ucNxUJ7AUdVG6An39cwIzBxBLS1MKMSpRL2UWz45fogfcnSf3OE4KG/ih22uEXzNG1rqXiqtEUoS3YusSp9kPZdLK9f/DcfP+CFH98kdjoPypq2quZU2E4S47xGkfV929DVzlKYl9jFNHrRVv+OH0W1yh+OgPIEDZXShNWRgbftYh00wTgpDJKz/5L5qx304fscPo7vkDsdBefMeMNoMHRkCcQWuSaBmztBSjbWFYQVvZUjwS/wwuknucByUNxESTmPNHfuuUyNgXUWj1ilQ1tAxp6nIuGUD4qf4YXST3Ok4KG8iJLYm8o4B2pCxd0nvFx0WoGpYXdVe3KO3Alb4KX4Y3SR3Og7Km/1uY+TeY4BCowATyZo6msHMTWfv0qKkB3T8jh9GN8mdjoPyZnNuW7N4zwKdaX+wotVZ9VlAcCkjZNP8YCb/I34Y3SV3Og7Km86qhyppIHSzBCwUQPd98pQS1QWIzmsbrPBT/BDdJnc6DsqjXQs1pDV4wKh1f7Ja87kSJZiUw9610Mq4tYgEP8UP0X1yp+OgvImuYzWzNZWnvhNWmAyKzQAmq6/CGiUoX6KDvsQP0X1yh+OgvMnmzhxWJyWggfcOq15AcdWP3oa1MGgOvBUioS/xQ3Sf3OE4KG+sQKWB0lZLxXuHVSiraGTtUHhYSrlg4VtuB32JH6L75A7HQXkzdJSEJLODxLRG8ravBEpt0CbnSYxjMXMfjt/xQ3Sf3OE4KK988lI5dsCaVuWwGqHsTaEpSLcsTe6tWqAv8UN0m9zhOChvXnXYTJyY15DRJ3DdNnle87l0Hqy9z2S3srn0JX6I7pI7HAflzdcqypkiVchh35dFFqgSFbDxEM7M3G5tP6Qv8UN0k9zhOChvBvLSk9Y5wOLeQsKjg+Y2IEeacyDGVG9FSOhT/BDdJHc6DsqjM080g2GFOVGAVRtYY1ptFra20CHrDybyP+KH5Ca503FQ3gSsKLKFWGGYpDV1kO2PuXn9SJxHDyPGBx9z/4gfkpvkTsdBebQ5Fw1tJw9b59VZ6QQ1DpCshZxKoXBtRw99ih+Su+ROx0F5Q0ddQNhskFNac0fUBJXXHxmqhiSlmt7aDUqf4ofkNrnTcVAeTeXaUWoCG7kDLxbAeiOIpa8ZhIWlzAd0/PbJyX1yp+OgPKGjWDFMkSClfULTqkHhfcCjslHm1VfRreg6f4kfkvvkDsdBeeN2lKDJOK6CsYfyaWserz1Brj2PNiwTPoDjj77KfXKH46A8msnHaIgd+rC9PLcilLHT63WULNJb6LesQP4SPyT3yR2Og/IEDqvIEen/Y+9dkjRLca7dEckMkNBlOFznP4QDWX8jPju8brsDLVXD0yNXs+JJSXstJAUSHTtEsvdJy1yVo+KQWqheey9LX+KH6D65w3FQ3ngdq3BgKgUqSlhwEIHmxJCo1kDYEs1bEzl9iR+i2+QOx0F5A0fXEosSxDbk/x0JHGOCceDcLbUot6wO+hI/JHfJHY6D8iabW2SgprjgkNVWySSoiw6Yxs1iMRr1lktOX+KH5Ca5w3FQHs0cMitPhYyVVuXAvA/ZIASVrD2H0OYDOP6IH5Kb5E7HQXnzLbcPjbbAkLQ/V5F2MFkzSO9r6kh9Wrr25ok+xQ/JTXKn46C8qR0cM6c9ZlCaQJ11/da38VE4UDFp9sDp+CN+SG6SOx0H5c1uUCPLQg3C7AjEdUfXR4BmQiGU0uzablD6FD8kd8mdjoPyJkISWIw5QyLE/3kdNeQBJeqgobzGkVsPO+hT/JDcJnc6DsqbRSQBKeYyIIx9XrZH2wvXJ2QrNcSE3eKD77l/xA/JfXKn46C86axqqimNAToT7XM2EYrkAtgqxoK25o9bdOQv8UNyn9zhOChv4JA0U1KBGNfsQZkL1DWHQ5xlG4GJSry1GjR/iR+S++QOx0F5YwVmG5kxAxploFHW1CGhQeYR0WLOzLe2Sucv8cPsPrnDcVDevHmymUrhCcpxtVXBVuWQ3GHmQZyrltRuxQ/zl/hhdp/c4Tgob4Lr+1iNSgLpqcJqsiLUngVawRRFxAreih/mL/HD7Da5w3FQ3hiBuQ1uCwnFFoG4ZLCBDDlonRLjKh23th/mL/HD7C65w3FQ3jgdI/ZWttPRx2qrsi04ypiQJjONnEJXvQ/H7/hhdpPc4Tgob46gCaeeS4Owt+VSUgZNsUFBEbaJXezBp9w/4ofZTXKn46C8uWTTZ6G0pozCbQDNwlAGVeCUjVq1nPDWJZv8KX6Y3SR3Og7Km0dPMdTFAELG7XTEfV6WBPcVTSmzzR7zA6fjj/hhdpPc6TgojzqrGUQTA6nRDufGRcdeLj3Sbq4s87UngflT/DC7S+50HJQndKzqoCmHAYYVFyI1QQ0SQGLAyVF60PSAjt82eXab3Ok4KG86KzIZqgIVS9/fc9N+02Hb7IjSWpOJD77n/hE/ZPfJnY6D8sYnn0gU65rFyWzRYRlqKgRrWF8TScuD7dYOK/4SP2T3yR2Og/IofiilttiB/3sTKM2g7OT63JtIbJ/roFsJK/4SP2T3yR2Og/Jm6himg7FAHLEAzcCglQIEixQk9sjh1s51/hI/ZPfJHY6D8ubUk4W2M4bQ1Xi1VblDZVx/TK3PYNlyfgDH7/ghu0/ucByUJ3B0Lj3mlsHmnjl6CWClGyjznj1ixnjrMTl/iR+y2+QOx0F5s6Un1Co7katxbqujE5iEAUNSYZyxB7m1h4S/xA/ZXXKH46C88QE7Y65VoaYRgEauUMOaPjTV1VDVoeNahoS/xA/ZTXKH46C8eQ/YZpihCcQsumYOWlxIIOhlv/fgzj3dipDwp/ghu0nudByUN3TIKCPGCTx5DR0xrKEjaIHSWk0aR+71VoSEP8UP2U1yp+OgvBnJUwglhggp8l4rncN2OhqsWcR6ny1XfvC96o/4obhJ7nQclDfR9UkiY7VSrccOVKRDxd4gp2opSpyTHowdf8QPxV1yp+OgvNnvxrhaq9VK4dz73bLuC2gpwZgzaS9Sygsj8I/4obhN7nQclDcBq45DSiyQtdb9YnaNHD2NRYegztYyvTA7/ogfivvkTsdBeZOwok6Fs4IEXLUjNAUbLUOjYhZDCTZvuR3yJX4o7pM7HAflCRxphl6T6N4FKqt0zAR12ho7pAVb0Gipt7K58iV+KO6TOxwH5U3CSnh0KQ20t/m/+GHJXWBgWf+eeor51jUb+RI/FPfJHY6D8uaDVaw1jX3gCVsAstD3e9kG0nuouWPp1+7Lypf4obhP7nAclDdwaDcejQGnNKCyakhZ/wZWu0Wx0+AWb60GlS/xQ3Gb3OE4KG9edZQ5eSgDx0JA2gbUWgQUGUseVckewPE7fijukjscB+UJHEIykQvDVOmwuhiF2jgCZo6Y9/eqdmv7oXyJH6qb5A7HQXn0qgPX4K0IPKctOJhW5WgLk5mo92YSy63jy/IpfqhukjsdB+XVs4446kiQ9osOarIvy+4widKglkeWfmsLiXyKH6qb5E7HQXmzVtqGWMwDAtv+XjUqlL1l2pQLdmk991vhXPkUP1Q3yZ2Og/LoIkFo/7kcs40IRDigNESwhFaDaA7lgQ/4R/xQ3SV3Og7Ko5MEY4q1/L+mimw2KJoacJLAHIxqvHV8WT7FD9VtcqfjoDyiI4deYtxb1xciGgOoZAKJA3Gyjd4eBKz+iB+q++ROx0F58ygwhNp7UIi1zNVZdQSl7ZhL1rL6KrNrz570S/xQ3Sd3OA7Km+Q6auQ1e4BhCP9zO8qYeS9DDLUFIhm33pPrl/ihuk/ucByUN5tIKGKwQKDbAKRCcfVVq7mqjUqPssRxa+e6fokfqvvkDsdBeZOwopRwtARt7GYqWwIr2YA7NluoxHztmI1+iR+a++QOx0F5c4+gidLYe9apNSAcCEaYIWlb/5iVG9/yOvRL/NDcJnc4DsqjvblRWSiAhFaBJhaoY5WPmVY/JRJoxFvBdf0SPzR3yR2Og/Imfhg769Q1afDYtzr6qiGtFghjTRy1Sxj11lNy/RI/NDfJHY6D8sYkH1ZQJ8MMYQCRERSNbXVZmDHUUjXfyubqp/ihuUnudByUNzt6GrehgjC5RKA6M1itERpK6IwpP/mW+0f80NwkdzoOyhunY/11sdASKO3NuXXN5dYwgM6aLSZMxrdMcv0UPzQ3yZ2Og/LGJGcaQ61CnhzWTK6Lk6IdAkauUqayPfhg9Uf80NwldzoOypuHHWvursUilN731vXWoYqNNYaQTLWRAt6KH+qn+KG5Te50HJQ3Nrn2vWV9DeRYKlBsBDWaQBGMuoQa7NazJ/0UPzT3yZ2Og/Jq7hixr6Yq9VyAWmJQ4wI5InJHjqHc+qBrH+KHObhP7nAclDdWIHLqEQ3WEL4aK8x7TU+cQKPkQoVsXBs77EP8MAf3yR2Og/Jm6ohddMYBfdRdOTCsqaNFGBijkiWzdGtNj32IH+bgPrnDcVCewBF7ybzd8TVlrKFDV/lYA3qCkY1l6MySbr2XtQ/xwxzcJ3c4Dsqb+GHEltKayIPsy+QVB1htCt2mUeA1g7xoq37GD3Nwm9zhOChvdlhNw56iAeYU16SxioaGjNAa2sRgmK4dCbQP8cMc3CV3OA7KmwxJbUHSSJBLzkDBCtSSOsSM3BYrvfYHX6t+xg9zcJPc4Tgob7K53HVkFVjdve09C7wqRxWQihYs8hjp1kty+xI/zMFNcqfjoLzZKi2ZMNYK8b+JvHaC2q3CooLIBs04b+0GtS/xwxzcJHc6DsobGzCGGTUOaLMj0JwMZSaGkbt1ppGq3DLJ7Uv8MAc3yZ2Og/LmYUfkWaQr4MBFx0ICLJUKs66JI41hoz2wOn7HD3N0l9zpOCiPTpMX5EIDlPd5Wd2vA6cNiEE7Nq59/cf7AR2/bfLoNrnTcVDenJdNqcZoCToWAYo5gOqaz8NsYVAtga7FD+1L/DBH98mdjoPy5r5s4UFNGGhIAtrLpU26QVMOtrBhoUs+OYUv8cPoPrnDcVAe3ZelOqyudiqGDlRTB92WBxacLdsgS5fcjn/h+KOvcp/c4Tgob+BYU3jSHoGR8oJjYVJRC7SSZwx5Tg0PKscfbZX75A7HQXn0OTc3qbHBlDWNU8CyhvNWAQ1Dz7XPMS6N5P/C8Tt+GN0ndzgOypuZg2KfM3eovE9ocgpgZQ3oQzEsXGJVu7SI5F84fscPo9vkDsdBebNpgXJJq7OHmnflyHP9Rvvx0xw9IY/Z2qX44b9w/I4fRnfJHY6D8iZ+SIsOoQ6pEAPJEDC2BrWNPOu0OdMDOH7HD6Ob5A7HQXnTVgXFvKZv6D3g3riuUEgSmHHBQIXx1mXyf+H4I36Y3CR3Og7Km89Vha2LCdQy+z6gWcFk8KKD9lNyLdMefK76I36Y3CR3Og7Km+9Vk9dowQNylrJG8pD+R0fmXE3Dkkp7QMfv+GFyk9zpOChvHpPXEkepCK3ToiOkVTuQCah3SWlYtPnAB/wjfpjcJXc6DsqbcG4YoUZti4m55o5oBqW1Dm1Sy9hjX5XlAR2/bfLkNrnTcVAe3UHrMxYUsNJtH5Xd5wJjBpqCqUQKXS/tlf4/dPz2yZP75E7HQXnzZNay5oEFUrPVT0nKoEQBZsodk6Q6563aEb/ED5P75A7HQXmz4K1g6ZoK9DxXwdA2Qa0GIFOOaZr1awmr+CV+mNwndzgOyhM4iqXUggyIca/pKVKh2OygGWVyYlYa9+H4o61yn9zhOChvdlilnmMICrmtyYNQGAoSr0KSeHVVNhpf2rXwLxy/44fJfXKH46C8+Zo7FxwpJ+ime29umVD6DiIWbqNqwDhvhUjil/ghuk3ucByUR+8BiWx19jubu62OQGASCwhiLcxDQr31uSp+iR+iu+QOx0F5M3NwVeqKq6PaCStShrqfzYYYm0hGmvPBzPE7fohukjscB+VNcB1TS9kaSEy2KkfdbVXYlaPH1muJNd2KH8ZP8UN0k9zpOChvbEDMo4hlEK6LjlzWRD7Wb1L7bIEES7p0IvD/0PE7fohukjsdB+XVu46RZuBVNnQApTV6qGIElhp5dJpYL23O/T90/I4fopvkTsdBebPBinsMa8LYC90S0EAFxREAS211/TL52pPA+Cl+iO6SOx0H5c0XK2w9iyCY7ghJVYWCZUCZoSTjVoQfuOR/xA/RbXKn46A8Mjsw9jwQ1NYPSt1A2+zAbChrJmfTF3PHb58c3Sd3Og7Km9ohMiemDENDA+rrt1oXItwlBCtJe7vldqQv8UN0n9zhOChvSkeoMwoXmCGuyXwNIaBVBHqnQWv04GvnbP6F43dfRe6TOxwH5Q0cu1joUFgQjDWTc4RitUNpJDz7jGmk+3D8bqvIfXKH46C8gWO0rrEPsNVI7WM2GWzMsK8SiLWWs5Zb8cP0JX5I7pM7HAflTTa3zqIUIlg3XW0VJ1AqCWJNFhO3kuatVQvpS/yQ3CZ3OA7KmyOBKm0ObKuP2lt6OlbQMgsEbSE3i0WuhUjSl/ghuUvucByUN0t62EhanYB1FQ2KaUKtSSDHOq0O6dUezBy/44fkJrnDcVDebCHhWuNqnkDHXg06zUBlGOQ+SUvKNuOtl+TpU/yQ3CR3Og7KEzp4jd4U9xaSGBvQaAWK5AqiqQxcPRfSLRswfYofkpvkTsdBedNYacoFqUEcO36oQmAlrsaKBulMaXC5td8tfYofkpvkTsdBeTOTJ4omzBB4b7AKSHsmF9CW1j9iCzE8MMn/iB+Su+ROx0F58zm3zDRGDBDmvtfBuYPtCWRiq2kGslVAHtDx2ybPbpM7HQfl0TWbWcywQKCwbfKKUINNSCMNnTGEWG7dQUuf4ofZfXKn46A8oSMXituNBsa+aseMY9WOsRqtNK0xrcHj2n1Z/BI/zO6TOxwH5c1q0NbjaDs6YqEA0X5PHlsClbAkHsjjVogEv8QPs/vkDsdBeTOTx042EGHaf/HDkaCmHsBqTNEwltFvfc/FL/HD7D65w3FQ3rRVwoaNKujoC46yftRWGsTKbeKUNXbc+mCFX+KH2X1yh+OgvMnmYi0zWgRU3FdluUMpHUFLjLFhjtxvxQ/xS/wwu03ucByUN3tI2jDcmfUue+ZIsYOG0AGHcEuzT8QHbdXv+GF2l9zhOChvth9islpr2GvdMlAOq8HKbWESA9cZg814a9ECfokfZjfJHY6D8iZCUrrUhB0ytwYkmMHyns+ZJ6llZr5lA+Kn+GF2k9zpOChvNljZGi+0ReD/7hFoLFCaVLDAUwbPQNeedeCn+CG7Se50HJRHR9BK6lkVpA8D6pagSCEYtc9ZSmMut/a74af4IbtJ7nQclEcHNKP2vCbxVvahpxwEqq7awWNQY+Va8UXt+O2Ss7vkTsdBefPFakROMwXIqck+TT5AuXToQ4R4RjR6ECH5I37IbpM7HQflTTi3S89lGvA+gUbDIhROHepoZc3pq47EB99z/4gfsvvkTsdBeWMFdgxBWaBJ2QmrYKBhTOgpFB0tMF97Mktf4ofsPrnDcVDehEjUMC4KwCT0fZeAoWYasOoJ7bYql3Dr1hN9iR+y++QOx0F543aE0nqsBYbZAJpjB9d1X9QcVljK5HLL7aAv8UN2n9zhOChvRnKxWijHVS9iAjJDqAn34Q6eGWfvad4aOuhL/JDdJ3c4DsqbEEmescQ5IAoJEE+FIq0BsuW2/tWM9cHM8Tt+yG6TOxwH5U3l4BiwLxry3MeXRyxgFQl6WQ2XdBpp0H04fscPxV1yh+OgPIEDa8gFW4eindbMgRnWCK6gg9F0lFGuLVqgL/FDcZPc4TgobwJWq1bkuupFrXkncnsBpUjQJkvEWbDYLZOcPsUPxU1yp+OgvPlcFWuWOiOUseYNUs5gQRcsAzWWmlO4tjiXPsUPxU1yp+OgvHlL3oRjwwRzxLlGchxgXQgCjUCdY2SSB3T8jh+Km+ROx0F5s1daMaklXK1U70AyKxQqc8GCubZcagu3Alb0KX4o7pI7HQflzRerKrMXzZBo7yERa6BzVZE6EhP3UAI/8Dr+iB+K2+ROx0F5QsdsqVlac4eatt1ZEVhqDCmV2fOsii8+Wf0RPxT3yZ2Og/ImnKszIc8GmePqrHJvUDEL7H3SjYwpXps78pf4obhP7nAclEdXAoUmzgxamYFaWWNHkAjGrGJak+Gt7Yf5S/xQ3Cd3OA7KmwezZWBrfU0dthe8TU1QY98fdUPgsP7c0y2fPH+JH6r75A7HQXmzcj1G5mgZsuR9CI0HmI4JM+QZ80ylpQdt1e/4obpP7nAclDfxw5FjGlqh06xAKRvYTiNinLP33FqWW6868pf4obpN7nAclDcJq1GltFaB97hBGgh0qq4fk3KuGnN9MHP8jh+qu+QOx0F5A4dGo7jrBbawzxGsgbyt0dzWnF6nWaEXcPyOH6qb5A7HQXkzc1jqijnASEZAvUwwmwQzEUbD3jXfih/mT/FDdZPc6Tgob8K5wtjmiJBpJ9f7vkcQuEIts4dcZxj51uLc/Cl+qG6SOx0H5Y1JnvsgLgGYTXfAakLVtArIKKPNpIx66yBB/hQ/VDfJnY6D8sYHDBQ0ToNR0n71pAO0NoWUeEnUrV7b75Y/xQ/VXXKn46C8qR02JM9VO5ppX3RMAevEwC3HlvPskW69Js+f4ofqNrnTcVDePHui1T2FOiA0WZ2VUVy1Y8FCitWKdm4VH9Dx2yc398mdjoPyZiqvayoPLUDue8Fb24fQhBLElizkESOVfIkO/hI/NPfJHY6D8iibay3UVTWq5QqERlBC7VAz9xYDh5huvevgL/FDc5/c4Tgob+CITXm0CbKPzJJMBeUaQKPM2Sancu2aDX+JH5r75A7HQXkzdKjUXEuGPvqCY5Q1dHTcX60EMY44err15om/xA/NfXKH46C8iR9S0Jz2G6chuObwVqAoIxiNMAJqvHclkL/ED81tcofjoDyBI0nn2pCgYt9w5AA29zkCi0NHFqVa78PxO35o7pI7HAflzdeq2aQEaqB5GtBMEcqMBXauRGaMtcdbwXX+Ej80N8kdjoPypq0SGcJcQRIuOFJNYAPXCFJrHJxjl/oAjj/ih+YmudNxUB5tsMqxhFTBeD/ryGvysJYyNO5zn0ejPB4MHX/ED81NcqfjoLw5glaIpqzasZ8G7ncdBBpLBu15FESRXG8dX+Yv8UMObpI7HQflzfHlVkqIo0Pn1U+RjAG63wWGkFZflWaf+qKz+umSc3CX3Ok4KK8OaLY+YocUhu37TgYqYZUSrLXtvaHabz3s4C/xQw5ukzsdB+XNi9mZMeSIMCspEFcDC1mAJciUWIX01pYe/hI/5OA+udNxUN7ssMotW4xrKi+rqaKiaW9dVxDMszdc5UNuTeXyIX7IwX1yh+OgPIGDWxpFUUFplp1clzWUUwTuMYeUcA0fdh+OP/oq98kdjoPy5tFT6gNFM8TCfVWO1VzVHURMZtZ6aDzoVjZXPsQPObhP7nAclDdtVR2pVRSoYSKQ1A5qPHYGkWVGQbRb72XlQ/yQg/vkDsdBeQOH9jIsI2i1AFQ7L0x6AB42K1IMed5KWMmH+CEHt8kdjoPy5nMVW7cwCTQFWzNHXZhYMUhNpo45a76WzZUP8UMO7pI7HAflTcIKe0y1KEQOA4gjQaUcISTrQWIuaLeW9MiH+CFHN8kdjoPyKEKiJfYawKIuOEbMoLoKiWBZXVVtY4xbW0jkS/yQo5vkTsdBedNXtUBoo64RvBIQtQAlzzWRYyk9cLQeb72WlS/xQ45ukjsdB+XNAU2k1rMa5NgjUAgdtOT9BiqGFizm3F7Q8Tt+GN0kdzoOypv44Rp7u7QBcezdoGUEqDISzF4tGKYU4wMf8I/4YXSX3Ok4KG+MwInrf1SApBtQjAjFZoKYDTGn0Tnc2u8mn+KH0W1yp+OgvHn2NCsOrHEVi97W3LGv2ZSe1x9j4hymJn7wyeqP+GF0n9zpOChv5g4q1lEEsLQdIokZyprIIS5OQmGR3m897NAv8cPoPrnDcVDefNCVlCzNDiPEnc0NvN91CLRUhCdVmuNWwkq/xA+j++QOx0F5tP0wldKTQqrbCpzYoTZWKDJqbUNiCg8qxx9tlfvkDsdBebSJJO3t0RM6jjV0tB0nySlBwFxLH2PVj1sjuX6JHyb3yR2Og/IEjkzYq44MnULc8UPc66UVcEdLuHAvcuuEpn6JHya3yR2Og/LG6qBJamsCb1XbPmXDYBoS9ERUuAmHa8F1/RI/TO6SOxwH5c1ATi2WVDvYrLzaqoVJYQxAcegc1GnarSU9+iV+mNwkdzgOypuAVck1pL0VFJMA5RZhzecNGnYssTRao8d9OP6IHyY3yZ2Og/LmHkHQMPIaOjBxWUNHS1Bm78Choy1skK9tIdFP8cPkJrnTcVDe2IB7fVVvA1ppCERptVhhdMghrKIytCR7Qcfv+GFyk9zpOChP6GidVKgkQJtrJo+t7fOyHaaixBl4NnpBx2+XPLlL7nQclDfxQ9q7FmaClvdrchFZc8fs0EZjE451XNt+qJ/ih8ltcqfjoLz5ZLX6qr3mEHrZK6xGKrCKyIIFY6dsRRI9+J77R/wwuU/udByUN+Hcgl2KdcBgAyivHkuTdlDuOoRCpHjryax9iR+i++QOx0F5M3aQTB48QWyvlebKYBEZ+iogXdcAEvnWm0D7Ej9E98kdjoPyxifnMPfDP0hxB9f/W7YwZUCNKPs0ucR+a02PfYkfovvkDsdBeQJHlTBk7ksdc4dIaphQLVXo1KjOmRWr3Ifjd/wQ3Sd3OA7KG59csYwSEeq0DUdm0KAGk5ItQLBSufUg0L7ED9FtcofjoLwJrjOHTqtUxP/ih2YIprktVgKtkaPlWm5tWrAv8UN0l9zhOChv9uZ2jW2mCXPubQvaEXTEBsolj4aljhdt1e/4IbpJ7nAclDcBqy4p9sVFLrRfdTSFmnix0iSk3hRDufXkyT7FD9FNcqfjoDyKkCRqoQgQKu8IiYFGJjBetSN3nKwPSscf8UN0k9zpOChvakcpJUVOUJKuxmr29ZukAjFGiiqtcXjgdPwRP0Q3yZ2Og/LGJJe0qkMc0OOmo+e0Oqu6fsRcRp8tzX7rvax9ih+Su+ROx0F58zl35NBimTCk7ZeAuvevY4coaz7PQmFcC+fap/ghuU3udByUN53VaDpjKTDWP1ZntZoqzZKgTdU5CprhA5v8j/ghuU/udByUN/dlOWFWNMBREpA02QvXO2iKlucih265HTl8iR+S++QOx0F58yZwNNRWG/SaFhw7vm7VCKIJl9AlzXmpdPwLxx99lfvkDsdBeTOT15ZzowiIuezvubTGcSJApSBGaG1e+p77Lxx/tFXukzscB+XN0JHMVv8vUGJAoFUroI6wykfDqW3uvdKXPlj9C8fv+CG5T+5wHJRHO6z2syZRyEUmUN35kRYmpEQ2asaxRpH7cPyOH5Lb5A7HQXkTXI+TM4f9WnY1U1QxrxpSDVbRmDa7Yi2X3gP+C8fv+CG5S+5wHJQ3cOSIjDVAl7wH8jph4WBgnPNCZcrUSwmrf+H4HT8kN8kdjoPyBo5aKe+9uWPO/R7QElhpdV9C0xyrSuyXbMB/4fgjfpjdJHc6DsoTOqj1ThkJRqYGJJSh5qnAlbOlMkjGCzp+xw+zm+ROx0F5dK1DahhlwGj7Y+4qI6AjGJTarGSxFuXBSP5H/DC7Se50HJQ3VkdLhDszEvtetR6UoOoqIFRmUiEd3F7Ujt8ueXaX3Ok4KG8iJBalz5EhJbV9mnwP5Rgho+7Lsyw5Xtp++H/o+G2TZ7fJnY6D8mYq79UwqEJse4XV9jnqwAqjS1p/k0hkvqgdv33y7D6503FQ3mzOnTx5EEFo+5sV0wTVgcBKKYvgJL10sSPHL/HD7D65w3FQ3tyX5ZYxTIJWUgQiTFDCGsprHjnOIb3grWxu/BI/zO6TOxwH5U3lyImpM4PJ3irNXMBwDig0uOc8uOZ8H44/2ir3yR2Og/Lmg1Uy1FEKxB4nUO8JalvDeZyMRCrd4q3PufFL/DC7T+5wHJQ3TiDG1EQTUCb8f9c64mqrxGIfs+7w1bgPx+/4IbtN7nAclDfZ3IAoVRGkkQKNNsBCWOWj524j5dJvbVr4F47f8UN2l9zhOChvFi20oCFyA5a2ygePNZDnVT7EUok6WqJrPmD8Ej9kN8kdjoPyZiDnkGfhAaHL3u+WBcxyBcKcemxkoT34lPtH/JDdJHc6Dsqbb7mKhXKrMDisvqpxgDJjBMZY5mBmCg8+V/0RP2Q3yZ2Og/KEjlTUcsgZZrBVO/YKRJNSIQwKpYc6RB40Vn/ED9lNcqfjoDyhI9uaL0wZ6twREtEBdX+1okAlY0l5sfKAjt8uObtL7nQclDedFeVVIGxAHzGszkptDeWFIVW22oOIyq34YfwUP2S3yZ2Og/LG7ChxasC2mKhrFk97tVsJBAOrUpizjHrp+PL/oeO3T87ukzsdB+VNOFdVg4YOhGsgJ8IMyqYgM1eTNkuvt2pH+hI/ZPfJHY6D8sYKbGvsTpkhZ5ursUoEq6Wau4jUOCOOex9005f4obhP7nAclDeH0GqebdsbPNc4TpoHqIUGQiWsOWT1XPPSvY5/4fjdVon75A7HQXlTOdIYFotACklXvWgCijlDaLknHNSw39phlb7ED8V9cofjoLyZORiL0ciAexsJpYVJ4UKQ1jBOJa/Oqt2ayNOX+KG4Te5wHJQ3e0goTo59QgjMQJUJCkoElIy9Up2dby2VTl/ih+IuucNxUJ7AMTCVxq1B6zu9XmIFLXkvJGHVUZT02pKe9CV+KG6SOxwH5dF+t0y5SoHI1jYcHayMBCMVnpgD8rWAVfoUPxQ3yZ2Og/KmdEg1QhQQTBVIMULpNKFzHKPSSGQPho4/4ofiJrnTcVDejOREacpYdNTSgfLQNZK3CkGSTUmrycov6PgdPxQ3yZ2Og/Lma24niyIZQqwCNLWBYakgo+MiI45SH1gdf8QPxV1yp+OgvJk7EsdeUwSOdccPZUBBmzACT85DsJRb0fX0KX6obpM7HQflTWfVrKaZGQKK7t2gA3T/0RKGzDUWTO0BHb99cnWf3Ok4KG/W9EjRVGhAT7EB7a+6JdUEiXrk0SaWWC/RgV/ih+o+ucNxUB65HZVrxwhD24Jj6HY71nhee+8YarCgt9b04Jf4obpP7nAclCdwtEaEMQjwjHvnuq2WCsMaPZLWsn6R2m4dQsMv8UN1n9zhOChP4Ajrv83RLELq+4PVPsNse6XVarZ6jRpHfgHH7/ihuk/ucByUN3BQNyNVMLWx4FhcWAoBiFNrMYWY4i2fHL/ED9VtcofjoLyBY7LkPBAypTVzYK2raDTZo7l1amMNIbcSVvglfqjukjscB+XRnadEo4wdV5d9jiBXqFIjIAVOtWUc+UFb9Tt+qG6SOxwH5Y3RYblzsQqa9haSUQdoGQQdNRs1TUa3bED8FD9UN8mdjoPyxuiocZZuCWJNi44YKliPBmocYusLGXowdPwRPzQ3yZ2Og/Lm0VPMrXFeY4auuZxkTtBQ1nA+efbOg2Z9Qcfv+KG5Se50HJQ3VkfimrsWCEn6omOVjRLqfkyuozY06ePWk0D8FD80d8mdjoPyZjdoqnFwbCBzzFUx1g9tmYA7ptxCtGEPXPI/4ofmNrnTcVCe0KGKXWtIYLTPy9a86DAR6FKSDV1stFvRdfwUPzT3yZ2Og/LmYceaNAqbAe4fxHGCcVGQsKb1LAlDuxU/pC/xQ3Of3OE4KG8+WfWpZcg+hKYEFKlDnU0gZMMRY5dRHsDxR1/lPrnDcVDe9FV1rqlbO/Rc04IDFYqNCkljayNiT+HWg1n6Ej8098kdjoPyxifvGrulvkaNOYBaWb8xMgSzzFVM87VzHfQlfmjukzscB+XNq46SSiQpUMooCw5iKF0IeGQO1bStCeQ+HL/jh+Y2ucNxUN6c0ESZMnqBUdqqHGlkUGwMa9jQNFEJ5ZbVQR/ihxLcJXc4Dsqb48tWpjEV0IoGFPK+gsYGcU0fwr1mbrduddCH+KEEN8kdjoPyxgacJeKsAUxnXm3ViGBdAvSSaghNSo/xPhy/44cS3CR3Og7Km3BuEEl9GhiHtPe7MWjqCiVGCmlJ7VrAir7EDyW4Se50HJQ3NmBGI2oZKjEB1digBFxTB84RZg4T+4va8TN+KMFNcqfjoLwJ51rqhIXA8D+TfAYoxTKwWhp7cS7Sgw9Wv+OHEtwldzoOypvaMVlz3Zdlc9NFRzfQFjpgbDJr7YPEHtDx0yaX4Da503FQ3pwm59EC7r3SUnB1VmWsKpIFYpZc25o6LN16FEhf4ocS3Cd3Og7Km85KsEsbGYLFNXfMlEEjNaiWZUyqo41b0fX8IX4owX1yh+OgPIEjoeCcHGByikDSKxRUAmlVai6jjnBrKM8f4ocS3Cd3OA7Km8pRRx+WAoS8d64PMrAmAdr646oeTH3eui+bP8QPJbpP7nAclDfBde1SJq6RfOTtk68aUjvjHsmJm7Yc7dYOq/whfijRfXKH46C8mchn5Z7mPkoe93PZui898X4fWJpoTKXYra+5+UP8UKLb5A7HQXkCh+zTyzoCRKYBZGm1VaEoaJBatY4U5MFA/jt+GN0ldzgOypvKEcZM3BlK0A7EVlblCAXE1qjOE2PhBzPH7/hhdJPc4Tgob75WzVkTa4COA3c2t4EaTuijRp46JpdbwfX8KX4Y3SR3Og7KIxswjdYage4rmlTHKiKYIkiQptI7VnrQV/0RP4xukjsdB+XNfreRrVANEGw/eip7g1UuFXqgRkRDNdwyyfOn+GF0k9zpOChv3ssOzb1yg9pH2xus9rcqXX+cZNZraD0+GDv+iB9Gd8mdjoPypnaUzqJ9FYtYCAgxg9bcAdtgCi2me9H1/Cl+GN0mdzoOypu5o3ChIQUC76m8BwSzjKAphFppTrZbBzvyp/hhcp/c6Tgob0IkI2M3pL0RlHd0vYEidpjBZqmrqgS6FV3nL/HD5D65w3FQ3liBffRRSoO06gRQzgVqHB1ymgPDxIIx3Ifjd1+V3Cd3OA7KG7dDVz9F2sE07Csd5b81PQizhVLXvK6cb4VI+Ev8MLlP7nAclDe7FnDMMJNCEFxtVZUANkMHGbElHSSp39q1wF/ih8l9cofjoLxZDZpaRpwNJM69NzeWnTycsN9T9JinjvRg5vgdP0xukzscB+XNDqtQZT8IhL1XYd+XXQN5awa5jRCSMPUXbdXv+GFyl9zhOCiPBnIcBY3AbG9bqLgG8tQD1NBbYIks2u7D8Tt+mNwkdzgOyhuTPMVaqq0xXNlW5Whr5ug5QQix01ilY6Rb5wj4U/wwuUnudByUNxM5W0gUBlgta+jAus88dYEwW+UwWo324FvuH/HD5Ca503FQ3pjkmWtoaNBjq/vOUwZDMZhJdDRbI/GT2vE7fohukjsdB+WN1UEU4rQBo+8DmhNpTRyskLK0kmMP2m5FSPhT/BDdJXc6DsqbzipHXZ1Ug94LA+XJUCny9jpCxZykxwefc/+IH6Lb5E7HQXmziAQlUlh0xDZlzR2M8N9BzdxGm7P2VPCBE/hH/BDdJ3c6DsoTOkJJ2PMeNLgYUJkNNCXbq0Jlcq9dr916ki/xQ3Sf3OE4KG988jpK6DihhLCG8r6NjsYTcsBe05T1r2+VDvkSP0T3yR2Og/Jm5zommbiGcG2y+iqxCmqJwNY8rjhi6/HWg1n5Ej9E98kdjoPyaOhAHpwFuEwCYpoLkzV5pBApSZ019VshEvkSP0T3yR2Og/Jo1YJQiorQW9T9vSpD6atydEypBuTW5oO26nf8EN0mdzgOyqMjgXFOqwS6hgsgUwVLBSH3pg05JBoPBvLf8UN0l9zhOChvKkfVmqpNwLEH8rnjh5UNilpsLVRmubVUWr7ED8lNcofjoLz5WoW5phFWW6XSgEbtayCvFZCTMGvIo9zaQiKf4ofkJrnTcVCe0DFHUKYqIGXVD6p723oetg8+tRwqioRbERL5FD8kN8mdjoPy5tFTooBhIAzrAkSru9LaJ4wWes85NCsPvlf9ET8kN8mdjoPyhg7EUmKpkCWt2mGIUPKioxXiEQSb6ovO6rdLTu6SOx0H5U2ExLS3ygMCBdq1o0ORaSDYaxs2wuy3HnbIp/ghuU3udByUN7XDOIbUM0Sa+zn5CFCQC6juD1YzUtBbW9flU/yQ3Cd3Og7KEzp0KvZhCnF/uCJav9U6GjDmQr2kYe2W26Ff4ofkPrnDcVDefNDlOOS/U+RkayjPtuOHahCQkgYsM7dbyxb0S/yQ3Cd3OA7Km/jhaJM7T7BR99QRBSx2Ba3SKKHVOR7A8Udb5T65w3FQ3rRVXTksEKAZRSClAZq5gqWsA5nqmtLvw/E7fpjdJ3c4DsqbVQstN05FAZtmoFTXRD5Sgtot5lGGMN8KkeiX+GF2m9zhOCiPnjxRxUYZpontmaNCyYlA0hTLTRY4tz5X6Zf4YXaX3OE4KG8WvLUR8xq9V70YdVUOXdNHSms0L5pL6S12rvfh+B0/zG6SOxwH5c0hm15iGxVhzr4qRwgJNHCG2jpiqb1muxUh0U/xw+wmudNxUN70VdY1lVaBjSfQQIFq0YCVYyShQvVB6fgjfpjdJHc6Dsojp6NwUFLIee93w0lrGu8Delkdl3DR2m6dl9VP8cPsJrnTcVCe0IGD00TdG0iyrh9zzeTW1uwRJU4SlYq3Ni3op/hhdpfc6Tgob94EztBqyRMyUVl0YACzHUQcSKklGrU+8Dr+iB9mt8mdjoPyJn64y8PQfVnWthMoumoHIVCTkWx2wXZr14J+ih9m98mdjoPyJkTSOeSAEaKugZzCKhuaaoceC/G+NFvLrdphX+KH7D65w3FQ3rgdeUSmVGByXY3Vvvr03x5EGVSNrFXiW6+e7Ev8kN0ndzgOypu+SkNBSQKyCgWQVYQ6BsNUxjp6z1Zv7Vy3L/FDdp/c4Tgob64EmtSgGkAKLTgkd9A8AyTbD2bbmkfolhVoX+KH7D65w3FQ3sQPlUvJ1KHMnbBqw8BaImDZ66uKpTYewPE7fshukzscB+UNHGOWGnOBWEb5X3C95DV9zBRGpx5quXYGzb7ED9ldcofjoLxZKh2sdA0BiPdq0PUTitQKjH0KD67N+n04fscP2U1yh+OgPGqrhvHAADpZ10DeJ1iYBCNp0ZEzYX8Axx/xQ3aT3Ok4KG8m8pCkaFzdVN02oJQMmjBCsN7FQiPut/Ys2Kf4IbtJ7nQclDfxw4DEIxZokf9rrAQWKxEMK+vgYrHc2g1qn+KH7Ca503FQ3hxf3m/+wjCoo63aYaZQQm6gq6PKNe1Xgbfey9qn+KG4S+50HJQ3Q/lMffLIkPL6QVML2LY+MpmOWlpq+KJ2/LbJxW1yp+OgvMmQ1NRF54QxeNUOpAwFswHuV4GsM8u1O2j2KX4o7pM7HQflzZqeJJNlCIRMYy9bEKg1r+FjRttnAgf3Sw87OHyJH4r75A7HQXn0YnYUUsmwSsROWA0Fi1Ghh32yo2PjeemD7r9w/NFXuU/ucByUN9dsWBIPLDDLPr5cJ4NhK4BMPbbAJdil77n/wvFHW+U+ucNxUN5sImnr7wsKA8axl/MUhDKsgaQWK2dVnJeyuf/C8Tt+KO6TOxwH5Y1PjqNVnQNaLPsewR43shDU2ZiJrY1x6UHgv3D8jh+K2+QOx0F5Y5OT2Uh5TRpBIxBPWwN5VxDuLe3nHp0etFW/44fiLrnDcVBePSWfGBuBpZ3N3ReYa46rkITUBg7uapeyuf/C8Tt+KG6SOxwH5c3MUdoIOzhCLaVVOVIEndZBBkapqHnvQ7gOxx/xQ3WT3Ok4KI+edWTucZ8m73tHj4UGVVChE9XMjIluBaz+Dx2/44fqJrnTcVDeBKy6pMSzQdaUgcoqGyqtQep7FpFihV7Ujt/xQ3WT3Ok4KE/oqIjYax8wa+j7+LJC1Q1Ls1DDUI126SLB/6Hjt0uu7pI7HQflzfbDSI2qZJiybwT2SlA5xh1ETKt4YO/twVD+R/xQ3SZ3Og7Km825qWnsbUKsYwIpNrCaAvCMURDLnPnS1vX/Q8dvn1zdJ3c6Dsqb6DqRBhkGJWVcdIQC2mfcH3T7lFkL3Yquc/wSP1T3yR2Og/Jm7AgtlzkUyn/LFnBWqDVMKBZnr2NQwEuvnv6F44++yn1yh+OgvJk6cqsLgwQDFxKUetvbrGg/epo06kjNbiWs4pf4obpP7nAclCdwhJLaFClrJK8GxGs4r13nvsAcZuxKod0KkcQv8UN1n9zhOChvZo4Ry0yaQdIaPGhygMo5rOkjxVZnMM6XLj39C8fv+KG5Te5wHJQ3M8dkVQwVOtXVVrWZ10BeKowye1OivU73Phy/44fmLrnDcVDeJKwGrqFXDBrNCDQGgiYTKLUuLhRnrLfeA8Yv8UNzk9zhOChP4KCSw4g5ApZegWoqUEbfdrmN1DXWgg/aqj/ih+YmudNxUN486yilDuwNBtlOrlcGFR7QaqvGwXKUWwGr+Cl+aG6SOx0H5c2ihZrT6FqhWRtAPXVQbesHh2ZpUs3zVsAqfoofmpvkTsdBefSwg5Qwr/9H+b8dPQuMvRZ0FZBJo6Tcgj7wAf+IH5q75E7HQXl0Bq1kKtv5m4X3yWWBNXEMkKYp8tQ50wMj8I/4oblN7nQclDfbDwu1wAEh5P0osJUG1YrCNFzFpDBzf/A994/4oblP7nQclDfh3KhpWNvxw5r33BGglH0IrXAlEewUb0XX05f4oblP7nAclDcvZluiVi2D7YeBFEKAqiFCJk61G2PJl44v/wvHz75Kg/vkDsdBeTN1xNR1jeWgpvu+rKWFSU6AcZJOtIIt3IfjZ1u1OHU4HI7/v/Lmg1VoUsckKJhstVU2dsJKoM1IIREHDbeswPQhfqjBfXKH46A8ih9SHmgCKbdVOVA6WNSy0+ulRZvF5FaIJH2IH2pwm9zhOChvZg7h2GxVDpxRgDSvGjJbg1lyxREJ560Tmv/C8TN+qMFdcofjoLyZOUrWJpShmXagsYpGnWlCoR5yF8OgD+D4GT/U4Ca5w3FQ3gSsxGodY0BLeyCv2wYUWpUj0nZACqcXbdXv+KEGN8mdjoPy6B5BbSOwAKY5gFKNUGPcK3vGQG08Nd4yydOX+KEGN8mdjoPyZvthkBrDSICiCqteNChjrBYrGmb9L7r+onb8jB9qcJPc6Tgob54EZs2VQoCYxuqsGjJYVdlVZJSGecR4K7qevsQPNbhL7nQclDd0jDqNO0ISpDWUxwhGhlBXFRmDZEi4FV1PX+KHGt0mdzoOyhM6YqEYcATIc7VXFJSgakRoMWKkkYqkF7Xjt08e3Sd3Og7KGyswxKCzr4Gcw/bJMUBBiSCT2qy8xvJxayrHD/FDje6TOxwH5U1jpTP1mjP0/RyQ+hAoggliGVgt9tZbuw/HH32V++QOx0F588UKCY1xgiVmoMgdSlo/8mTrq9VSk1sJK/wSP4zukzscB+UNHEQ0Z50gmgpQGRlsB3Q1RCw0go5yayTHL/HD6D65w3FQ3qxa6Ilzj3vLwj6h2cKAWuuAkHInpsnx2pMn/BI/jG6TOxwH5c1S6Yp5yhywmqsIZGM1WEYFUpGBGpast5484Zf4YXSX3OE4KG8ey9JohahC6oFW5VAGw1KhUY1SR2FJt5484Zf4YXST3OE4KG8+5aKUaSUDFmlAGfuuHAuTMFFlttjqg7bqj/hhdJPc6Tgob/qqopZrj4AiAYhiA40UIMVUyqwyU6EHdPyOHyY3yZ2Og/KGjmGDYzcoofKaOpRWYzUSJKNMZS+uvbb9ED/FD5Ob5E7HQXkTXde69xwy4LDVWdUZwFrvq4CMxDuDOOTBTP5H/DC5S+50HJQndMzWelBSGM3izpEMKN0Mgljm1DEXvnVAEz/FD5Pb5E7HQXlzB22m/eppgO3hg2TVjkK7x6oaGbWVSrc25+Kn+GFyn9zpOChvakfSGKbhGjTmfuzEq7Pi2oD3JZmiU/O8FSKhL/HD5D65w3FQ3sQPU4+klqBI2fFDbKCrYkCzaXurdK56K7lOX+KHyX1yh+OgvNlE0gKOaRViKQmo1N1XBQW2NQ1TTD1dix/Sl/hhcp/c4Tgojxa85ZR4TRm1prngCLZGclojOcVqcWZt1xJW9CV+mNwndzgOyps1PZMDlxohNVlzeGGG0pLAnCkXpZC53rpHQF/ih8ltcofjoLxJWLVYe9QAlDsCJYmg1AeUmERqiSGFch+O3/FDdJfc4TgoT+DQPAfhmjRm0bQ3rlcoOVVQI60hSGgvvlb9jh+im+QOx0F5Y5JbjhQzAlpclcMigZYRYa8FZZFcar5lA9Kn+CG6Se50HJQ3NmBuLUQcwFjrftaRYP2FHKCx9TZrDVQffMv9I36IbpI7HQfl0YlAlNpTgZbrqh1hH0Gz2sFKHK1ZaUEfTB1/xA/RTXKn46A8WkOS95qeCXPUHV1vASr3ABh6DR21xiwP6PjtkqO75E7HQXnzxaq3xHvnYcVmQG3VjrrXvaU1fRBrSWwv6Phtk6Pb5E7HQXlzzaZGJCwEZbAAMSrUMAmSadAeYsvpgRP4R/wQ3Sd3Og7Km9qh1izPCSPjnsoDr6lcFDCFuabySPFa7chf4ofoPrnDcVDeJKxolhAnw5BEO0TSYA3iCWIrw3B0TenWq6f8JX6I7pM7HAflDRy9tybG0GeOa+pY80fpGIExDynG3PqtB7P5S/yQ3Cd3OA7Ko7aqWkBdRUOHAvXSYeeqAAu3NAvlwLfMjvwlfkjukzscB+WNEzhaHCMOKCarcuC+nhmnQtGYMY3a8rWvuflL/JDcJnc4Dsqb4LqlNtdcAaOkVTmsG2jfFztybn1hIvRiIP8dPyR3yR2Og/KmcqTardBYcOyElQ4B66vBqiWvWlJ1xnbrVkf+Ej8kN8kdjoPyZqm0xZBHU0Aqq3I0yVDTfjZbaiZOiXt/AMcf8UNyk9zpOChv9rsJJW45gJYFBvGk1VelAnlIRiMrU29tIcmf4ofkJrnTcVDeBKxotpbMgOr+mNtpNVYRM3AjEhkag906vpw/xQ/JTXKn46C8uWUzcu5mFaYE3eHcAZpCAQ0jhYZzMt162JE/xQ/JXXKn46C8OS9rRIESAc+8CkiQADXGCElaFyIqcdx6TZ4/xQ/JbXKn46C8mTt6KPG/w2dt30GbUqHuTW+RBoWeZHR84AT+ET/M7pM7HQfljdsxU2EuFURHAEqmUGarkNgs0Iyt26335PwlfpjdJ3c4Dsqb5HqZOuYowFLTmszDKh2z5FU6lKsU6WK3Sgd/iR9m98kdjoPy6r5spcqrVMy0Koe1DFa57SOzlFtuacitZx38JX6Y3Sd3OA7Km8oRW2rGa94IWP73wcqQMuTZi2TpGuqtU0/8JX6Y3Sd3OA7KGzim6pRSYCbSNXN0Ac05QQoJw/rvdorj1glN/hI/zG6TOxwH5c1AzkMyzzWQV1xt1ZwZtGqGGlWlRxyLj/tw/I4fZnfJHY6D8mbBG6Y9dBfQfYGZZKyZg1ODOEPlMKzzzPfh+B0/zG6SOxwH5c17QEmtaqlQpXYgjgJ1G4Jd4oKE+t6NeB+OP+KH2U1yp+OgvPlchS3OgR1aNd2rpSfY0H1tdg3DUSaZPOir/ogfZjfJnY6D8sYk1z7KPmVTua2po9e9OXefl1UOGrWkgQ9swD/ih+wmudNxUN6c65AgTVfZGGPu48uj7e2H+wraqHlSyaYv6PjtkrO75E7HQXnTWcU1dc+cAEtbc0dac0cxZAim1GYcHPutB7P8KX7IbpM7HQflzcGOZqgTA4SBAqSaoSRe/wdTrT12C3G0B3T89snZfXKn46C8sQIbzRQtwqjGQHMQlBorlFbFMhNpvzWVy5f4IbtP7nAclEcnNEllJoSCecFRI0MpahA6x9yaam23Sod8iR+y++QOx0F5s4mkCYW4uqkey4JD48Kk1grcYug9rKF8Pqgcf7RV7pM7HAfl0YK3SbProqHOBUcOa+iQfbgj54yUIyveSljJl/ghu0/ucByUN19zbWjN1MAqtlU5UgHLO71eehxStK8f9+H4HT9kt8kdjoPyZg9JGfbfk6eMswORrLYqMENupSTCwWa3lkrLl/ghu0vucByUN99yO3cpg6FLqkDYDYzxfwN5HT3HEB60Vb/jh+ImucNxUN5kc7nVroYwSbdJHmgfJU+rrWrcOGas4dZ7QPkUPxQ3yZ2Og/LoWAeNoSXCGG0Azb1QOgTcT8lnir0I2ws6fscPxU1yp+OgvNmcS1Mmhwyc99RRewFVIkg4Q8s9Uk63Fi3Ip/ihuEnudByUN51VEuFSB8SkGSgagbUooElTWyNxY7m1V1o+xQ/FXXKn46C8+Zw7ZqsR2yoWeQ3lhAJFGkKQXEcJvTV9MJT/ET8Ut8mdjoPy5pOVBhqpRVjDxprKB00oKAayYMGuOPTalh75FD8U98mdjoPyZnPutGkZx6odexOJ6Zo7ovy3bKHmSrlyuRVd1y/xQ3Gf3OE4KI9OaIaUm0So1cq2AgtY1A5ZSAt2E+u3ThLol/ihuE/ucByUNzN5RoljNMhtB9driFAmT5Cpoa/Bo+q8NXXol/ihuE/ucByUJ3CMXkT+2z+ig4BaYai2A7p9hjTWRF7p1udc/RI/VPfJHY6D8iabizGJagLt+0pgXEVDYxDAUbGmFBOFBzPH7/ihuk3ucByUN0+eyjRqayBvoctqqwjBFOdegdgocGth3tqbq1/ih+ouucNxUN645BGbYasQU9gu+RhQChaQhFNC6mHwrTtP+iV+qG6SOxwH5U1bZVSCskBLHIH2CsSKWSFRqymXljDf2n6on+KH6ia503FQ3ux3M0qxz33caeyV62lCiSIwpeQRtDDzrTdP+il+qG6SOx0H5U1jpaGs6aIAF2KgYQUKGUMQyTpnxsq3Hj3pp/ihuknudByUJ3TMqLFGSiBhlEVHX1UkxwE5VGnBeqjx1qYF/RQ/VHfJnY6D8iZCMkrNISEkCQQUKYDNmqFYJJ7aR7YHX6z+iB+q2+ROx0F5Y5PPEStpBsMZgLhOqDM1kKpR5yg2w62DHfopfqjukzsdB+VNwmpIV8QBpemqHVkGWK4Kq6Q0ttjqvGYF2pf4oblP7nAclEdresRQw4RM3YBCDVCGdWihtJkqzUa3kuv2JX5o7pM7HAfl0ZqeWHKJCNnk/2PvbZI1yVGt3RFhhgAhGI5+5z+ET57nXrNMO3r38Y6rRZbVtohajWpEPAn4WoIFUpNBmzhAu7fni27O+Ssr0N/EDz188oDjoNyBA3fzRLZH8ue0rFTGDYcajLl2SSHm1r8aOvxN/NDDJw84DsodnzxV94EOxq2BTNyVo2SGNIkHs/PsXwXX/U380MMmDzgOyh0jsPqashh88G6rbGw4LE1IrC2jzZzwq00L/iZ+6OGSBxwH5Y7TIbOMtNqGwxkk2wJbnGB1lKqSmpev3gP6m/ihh0kecByUO21VRubeCJ4Q7q4cXKB1n/tXZY/ovczsX5nk/ip+6GGSBx0H5dKbp5Lzygq92PNa1hBMMoJ0NjbdBaV8dUDTX8UPPUzyoOOg3AlYaep52ISxVtpMrAyN9m/F+yjIGw/hC3T8jh96mORBx0G5QoeINVypg+fMz2lyAu+rQu/ahVoSk68edvib+KFjuORBx0G5E7DqqeQqGdSevdJUO7RRFVZV1NwLr3QhQvI7fugYNnnQcVDunJeVzGLZYJXnYcdaCl5LhtlduCxe64ZN/jt+6Bg+edBxUO7cJKg991k65MWyawfuHmvOBZq4sZstKR99syr4In7oGD55wHFQLo0deyx3NsCu8qyVHnsA2VMI1Wxjyu67/KMQyb/h+KOvCp884Dgol54E1rn7p7ppsAGi2WHXC4Xc1qoZzWr/6Dn5v+H4o60KnzzgOCi33stmrTogTSYQ0wmVTaDW1hIl7KN+ZHb8G46f8UPH8MkDjoNyBQ4ahcdYCaypgzznyS33BjgKYZ6DcX20auHfcPyMHzqGTR5wHJQ7CSujhc/3qVzbhmOWXTSS7C5LsPji3hNdGMh/xg8dwyUPOA7KnRVWSZ2ZBIrJbqs2K89l8gzF8yh94ipyoa36GT90DJM84Dgodz7lyrBFGw7lPYvL87SjWd6VQ5nXarXnr251/BuO3/FDT2GSBx0H5c4RNOq5C9mew5/kehoOLYnCwIqCQwe3C6Xjd/zQU5jkQcdBudNYLcpzDQTe/RTIUgRDNpha2lxkuof0C3T8jB96CpM86Dgodz5YMVvKexInwwyifUFTZFhJ+9NdqayPwrn/oeO3S57CJQ86Dsqdhx3IKxMWSNM3HbgQ/Hn2VLPprEtQ6MLn3D/ihyls8qDjoNxZYZWsZ9Y9aIyU9lSeE9ThDfIcmjulvuyj6Pp/6Pjtk6fwyYOOg3InnGs1S7WnlXquBNY6oCEtIHXMvRh6+YqO9CZ+mMInDzgOyp1PViOJpG4g9rwip8bgRAx9trUbLKUkX33QTW/ihyl88oDjoNy5L5vc2kwFXJ6LBEy4Z/KaIZUlefjMpfTv4fijrQqfPOA4KHfih1w71dWhUHvekC+FqulJklDrWFLtXx1C+zccv+OHKXzygOOg3Nm4rrXyxgMEsYEUNmiEC9LoOGS4jHqhrfodP6SwyQOOg3JnIO+TjWcCbvNJWGkGL9OgcCIbu+Vn/upjbnoTP6RwyQOOg3LHJa/UTGqF1NcC0elghPu3NHnm0WurH60G/Tccv+OHFCZ5wHFQ7hgdUsdEJGgL98yhaVcOlwX03M8cnZz5wkD+R/yQwiQPOg7KnYkck7t3Bh5PwErMoFpzWFY6pvwcQfto5fp/6PgdP6QwyYOOg3KFDl+yJpcOik+EZPWyq0jq0DvpbqtwrP7RAc3/0PE7fkhhkgcdB+XSblDu2ecEr23TkcXA03ORwDs+Dz5Kxo82WP2Hjt8uOYVLHnQclDufc4fo2PUDsKltOsbz7Gk2GGXkITUVpBud1W+bnMImDzoOyq2DHUtbRUBXBql9z+eDO6xuNXV8ELlgdvwRP6TwyYOOg3LnYUcx2xVjQJtDn86q7c6qrOcumll3IfnqvmyhN/FDCp884Dgod4byxpl0NcipC0jL43kxm6A1XHPZlspXjRW9iR9y+OQBx0G545M32g1U491NrQmS8p7Jq0+wVgwx5/3zqzU99CZ+yOGTBxwH5Y4VmL2WLgNch4OUnsCqClDrC0tHLOkrn5zexA85fPKA46DcWSrN00uuCnPO9oRIBtTnfUdD2/MGCpFfmDl+xw85bPKA46DcGcht5Jx9ALb8BHQrgtGez/OiKs9x2TU+OmXzbzh+xw85XPKA46Dc8QGJLVESSDr3zCHSwThlMMVMQml2tO/h+B0/5DDJA46DcgeObrK7KoaViUBm7VDr2iNI8UHdall6YSD/I37IYZIHHQflzm7Q1dLynEFs/XN8eUFNvYIzdqlFR/1szwK9ih9ymORBx0G5QkfT2kviBqU227VDHawJwVytV6PWXL+680Sv4occJnnQcVDu1I7SedJo0CcXkFEm1FL3iK7FE1EfNV8YO/6IH3K45EHHQblzfJlzyssT6JQ9lOf5bFnoE4yq0xbJxlfhXHoVP5SwyYOOg3LHCSyprjx9Dxr6z/HlDi4sMEeqmdGHfraIhF7FDyV88qDjoFy6SSDY2tj9VKq7s6KcwGkg5EGJNhyO/BUd/CZ+KOGTBxwH5ZJPnriP1cDLoN1YPfHDmRksDetlTdH8VWPFb+KHEj55wHFQ7mw/rOyZxMBsZZApGVxxgVvJZVGual89mOU38UMJnzzgOCiXrEBcmqxCS0VAhi4w73UPHbZHdSFb9atzHfwmfijhkwccB+XOg8A5iudZgbHuibxmg9bl2dqjJesYOdNXa3r4TfxQwiYPOA7KncqRdY/j5ICZHjgIobahYLPUUjpV/ezJE7+JH0q45AHHQbkzkDtOZmnPFTTfbdUsYKMmSOgp96Je/KtsLr+JH0qY5AHHQbkTIcl5KT/BEXz2LHh+srndYLXCu63qKOtCW/VH/FDCJA86Dsqdz1Xuc5cIf1ZWrU3HEz90WuDL0vDCruvC56o/4oc5TPKg46Dc2WC1xv4LQxkWWX+2kCyw52m5Iq1EI5X62WlyfhU/zGGSBx0H5c55WabeR1OYTSpIovQcX06wfP89Us7u/cLY8Uf8MIdLHnQclCt0aFtjiSXwpATCycA7ZmjZK+9Kkkq+MXf8tslz2ORBx0G5Y3ZYWgsHQ+sdnzto6zkv68+h2WKTsed0Y+747ZPn8MmDjoNyJ34o5IsSQ23YnyezGaxjA5PclGR1/2wTibyJH+bwyQOOg3LHCpxVU10MyaeBLOFn/To+VwKrVtO60leH0ORN/DCHTx5wHJQ7VqDQs65KIbM+h9BahpqQYazBI3Wc87OElbyJH+bwyQOOg3LnSqCsIiITWpt5j+R9gktNYM4L50CaWr+H43f8MIdPHnAclDtw+BLS3UzplD2Rt96el7K7kGBTKTQG8ldeh7yJH+awyQOOg3LHJk+4WpkKjTiByIbDmyZY6t59sH33llzexA81XPKA46Dc+Zbb1/KhEwqmvmcONnDVZxki7WFEZx43BvLf8UMNkzzgOCh34odkCdNSmJIHyOJdQ6ovMO2lsFCleaGt+iN+qGGSBx0H5c6Onqk9916hrSrPedkE3gtBxWnY07JKFz5X/RE/1DDJg46Dcmck7ysLL4Zaseyp4zmHlstzymaUVTUV0a8ePcmr+KGGSR50HJQ7Y4dS6tgWOKYKUhqBkzO0Uqla69Xrjc7qt0uu4ZIHHQflzn63JuIjF1jZEST501TxgFFV+sAxvjtNLq/ihxo2edBxUO5c0LS8rOcG3J7a4c3Ahg3I3LAxtS72VThXXsUPNXzyoOOg3NkrrVPFWoOsMp7DBAuqjgVZGk/zlgy/6qzym/ihhk8ecByUO/HDslZ7ThIQ0h7KnwOB5kWA9iyCKWup8pXbkd/EDzV88oDjoNypHERa1mww+7PDKj8nNN3kCZEgpZmm9guV43dbVcInDzgOyqWl0uptd1bQPT17c5WhzYbAbPasDFXjr+KH+U38sIRPHnAclEsTeWqKS2F4cxBcBE28wkwdBfdwrv2ry+T5TfywhE0ecByUO1bHmj3lNmCM5z3g6gOsmEEau92a2VtuF2aO3/HDEi55wHFQLm0/TKiuC1pSBOkJoaZZQPvss0ykpV85HflN/LCESR5wHJQ7NmAyQR1jT+B1V47OzyGbTchuqUqTup79ud/D8Uf8sIRJHnQclDv73SZ3ta5QqRtIKk8RwQGzYu6lSmn1qzNP+VX8sIRJHnQclDvRdeSpvGdwTs9aabXNSdkTulUf1Be3Sl8dX86v4oclTPKg46Dc+WDVpCj35x35SiC5P+/I09gzeRtzOhbvF8aOP+KHJVzyoOOgXFq14DLSzKDJy542nvhhHgqLtbt0bGxfbbDKr+KHJWzyoOOgXKGD+rQ0B4LXZ4UVrQU+hHcpKbrQS2K5UTt+++QWPnnQcVDuzB0jjdK9A5U8d+14bnekjmAlc++1oNtXjwL1TfzQwicPOA7KnaXrOptRzYCj1j2Urwx1yABdVcVr2lP6V6VD38QPLXzygOOgXIFjECZVnVALK8i03WFNNlipDxuSS1pfhUj0TfzQwicPOA7KpaXSvRcbDJX0CZHgc1p2VqjLdPY9kczPVq7rm/ihhU8ecByUS07g3LWhd2j/zOFWyhNcbzBRkNFdW/vqe5W+iR9a2OQBx0G5A8fAydMdWu4DhB5MVAx6m6UlLnV8ZnXom/ihhUsecByUO1+rGjW2zLC4PdsPn0s2lgVmQ9T9720aZt/D8Tt+aGGSBxwH5c5+N/ZdOKgCNlmPDahgaM9hAk+CJQmVC5Xjj/ihhUkedByUOxP5ZkHnEqC1EESKgLVeQIm1JRtt+VfhXH0VP7QwyYOOg3LpgKb6otF22Rh7JE857+G89ucCM3E3cipfnZfVV/FDD5M86Dgod54EMtLwkYHy3HS0uZ5Ds76nkFSk6ujEX+0G1VfxQw+XPOg4KHc6K8y1djYopWw6BhrsMX1CyzhHmzzy+uphh76KH3rY5EHHQblzzcaneJ0NEOsE6eu5a5MYXDtuaJSLjwt0/PbJPXzyoOOg3Hkyi1NwToGadNeOIg7VaT1vn6hP4bTsq9pR3sQPPXzygOOg3EmuC+ocuv9Edc/jsrRDHbNDJ1tShazbV28Cy5v4oYdPHnAclDtPAguhr7ogDUwgtRFY0QnkRJpLrZgvVI4/2qrwyQOOg3KnreqpcX4eA876vAjck0fNey5fTi6aZ3f5Kn5Y3sQPPXzygOOgXKocVTpKg+x7LBfHAlXb87acB+oaXetXIZLyJn7oYZMHHAflzsb1xpi1MMxsG4k+JzQZfXdZ0ng4Uu4XZo7f8UMPlzzgOCh3srnus1oTMMIBMiTvtqoxKC7vyNKUL1SOX/FDRQyTPOA4KHcqR8+tzDpgYlq7maobju4TJDs/u99Sm1+9JC8v4oebjjDJg46DcidC4i1bQQUuQ0FqJ2iVByyUvjJnIvwqYFVexA83HWGSBx0H5Y5JLgPHsg6j42OSP4Zg3iO5mdderOS0btDxK3646QiTPOg4KHc+WA2aVucCHqmDzH+uoI3daLlxYlrdy43O6pdLvukIlzzoOCh36FDipM2ee7J7KH+OE9hobfdYo67Sp3q6Qccvm3zTETZ50HFQ7oRz+5439szxfKNKIFgYqvCEjcWoKdmaeoOOXz75piN88qDjoFzqrKTwQIExnmdPKg2cvEGpKsauZaavPuja/x0/3HCETx5wHJQ792VH7m7iUPDZvL5yg9Z2/eiUVb1od/pqTY/93/HDDUf45AHHQbmzGrRzkdEduD5W4GIHT5XBmplTU+ufPSe3/zt+uOEInzzgOCh3PudmntSZn+U8u3IMbVAb7d8yjTlsTyKfremx/zt+qJjCJw84DsqdHVbUddaEkNJqIE9m3ToiYLVlaaScP/teZf93/HDDETZ5wHFQ7swcRoRSGqSWnqXSdUGdmxWiyb0w5jG/Or5s/3f8cMMRLnnAcVDufK0SbsUHwmRPIG2UDUfvULVrzjO79K9eddib+GEKkzzgOCh3jqA1KSQFwfXZeViLQLWpQJXHIhx94YWZ44/4YQqTPOg4KHeeku+uKkmpsMwqCA0FX7OBp5x6o7ZsXOir/ogfpjDJg46Dcmck95nsuUXAOeMeyff84UM7rC69W85Uyldvye1V/DCFSR50HJQrdAh2Md5zBiLv2oELoa6JkIsStpFYPzvXYa/ihylc8qDjoNwJWNXpo9QJTs8Gq5wHWB8O6huXvkf22b+Krtur+GEKmzzoOCh3asd8DqFVedyN8WxYIKiyMrCXYpgLDbkxd/z2yVP45EHHQbl0kyDVwc2h1VFA1DI0aR0q7ulj8WSpX80d/iZ+SOGTBxwH5Q4clEZ7DMDs83kTKM85G5XNivPKnXzPJN/D8buvovDJA46Dcuc5+WDnugpkE4FdJho8Fzwged9lgw1tfBUi8TfxQwqfPOA4KHcqR2nem2YoWOtuq0oBo91gUadkPJs1+mok9zfxQwqfPOA4KJdedaykwrJLRaJdOSbBLiFP5ahaF3cf7UJb9Tt+SGGTBxwH5c4OKy1LhBP0J3Qo2Ql2mzXA9q9EMrHqV686/E38kMIlDzgOyp37srlKek6Rl57LHsifRQtF+bEFk5CnPNqFtup3/JDCJA84Dsqt+CGthvb443sgp1XB2tgNlo+ayxDq40Ll+CN+SGGSBx0H5c552bqKpF6B81QQSb77Ki5QsllhG6T+1QFNfxU/pDDJg46DcmettNU+MCP0hnVPHeOJH3qCxj7b8LaYLozkf8QPKUzyoOOg3LE6tI62RHexeGbyMvY4jiZQaheeGRkXXaDjt0vO4ZIHHQfl0sOOZ0euIuCyPZQz4XOcYEGmwXnUxShf3evwV/FDDps86Dgod+aOrDXjHsPLKns056zPlh6DbpMaJu6Zv4of+qv4IYdPHnQclDvvyZnb0PTQMTKId4LKRQAbsU5Wzemj2mH4Jn7I4ZMHHAflChxDRmfRBqMMB5E8oQo9MStt2CelMdf3cPzRV4VPHnAclDs++ZgDF2awof//k0BfDKWJtFSVU/loE8m/4fijrQqfPOA4KHfih6ua0sxQ8UlYiQ9otS1QqnNYTrr6Rx+s/g3H7/ghh08ecByUOzPHQq+1JcANxv+3N7dhAcOCPSXnuT5yAv8Nx+/4IYdNHnAclEuvZdOQNTsI1edzFRfwXipkTbk++ZI8L7RVv+OHHC55wHFQ7gTXK5F7M5imAjKzgNkuH2POMjnv0iEfueT/huN3/JDDJA84DsodONoeOHROaIj9sQH3zNFtAI0+hk1pPV2oHH/EDyVM8qDjoNw51sFrEE+BkhLviXx3WFakgq1WqSXuzBeGjj/ihxImedBxUO6Y5FZmR1SYqw6QXPZI7rt2ZKRplAf1fIOO3/FDCZM86Dgod+KHpN1sZcik9FxBG2DDC2RpSaQajXrBB/wjfijhkgcdB+VS/FByWjify4DjWbUwdu2gBWJDuiVmXx8FrP5Dx2+bXMImDzoOyp0Xs7Jn8m4TircMglqhTUWY2Lgx947kF+j47ZNL+ORBx0G5k7DaxQPp+ZZbegXpJOBkCDUt6r5csI6P6Ehv4ocSPnnAcVDu+ORlDWo8oIlPkPFkc8n9eR2IuuoG5Kul6/+G44++KnzygOOg3LnXgUVzkgQJd9GQxfzssEqAfa6BjI74lRWY3sQPJXzygOOg3HlNXnlkmw20zD2Ic5vgi/MmhEddLa9pX73qSG/ihxI+ecBxUO745FhKrlNgZm57In++VyXNsNsp7jip93Jh5vgdP8xhkwccB+UKHIVtjd07gWLVDUdK0GptQNnz8Dlboq9CJOlN/DCHSx5wHJQ7lYOslWQK9iQPZdQBNZcFezLPs7e2h46P7sv+G47f8cMcJnnAcVDuDOS98Kp9AfralaM03G0VKXBqsv/nKfWr/W7/huOP+GEOkzzoOCh3HgTmLmuRwaaENh00wZwXaK65ek6ljY/OPP2Hjt/xwxwmedBxUO48elq17gGDgetz58lwN1baBaiKD5nau1/4mPtH/DCHSR50HJQ7mxYeFlIVMGoFZKFBS2IwS651jx228MIHqz/ihzlc8qDjoNz5YlXY80gM2tKmo3rfnIhvOqa2bnsYkY+2rv+Hjt82eQ6bPOg4KHcyJK5Gz0CO7YmupyxQ6y4gjG5d51qVvgrnplfxwxw+edBxUO48ChxL2hgLiqLuuYMWtDULdNTMrSDX/NEJTaM38cMcPnnAcVAunSTwas/iw6HNn4CugeXW9+xRx/7Xdp62vgqR0Jv4oYZPHnAclEtbpT0p69ot1fODmJ+9uQjIm4qZ61ravofjd1ul4ZMHHAflzkg+Spkjd6BFzyaS575skf6sI1novgf2rw4S/BuO3/FDDZ884DgodypHoUwtT0g4ZM8ceYHPwtANU7KZaNeP7+H4HT/UsMkDjoNyBY6Z2+Cxuaht4oZj/2h95udc4KamJ9KvzqD9G47f8UMNlzzgOCh34odikp4+qjo1EEcGW7JgZPT+WORTL3yt+h0/1DDJA46Dcqdy6ERu+XkF+ATX61Iw9QzUWkvtOUpAF+D4I36oYZIHHQflUjg3WerLIclIILQ5abI65KqyZptFPwtY0av4oYZJHnQclDu1o66OqfLGYVaQwQQ2UoXeUm2aCk+7MJL/ET/UMMmDjoNyhY7uvrKnBqtnA1HO0KxWGMTeZqqD8KuAFb2KH2q45EHHQbmz/XCVgbMscEN8Vi0UqLMzlLU6PddsUrrRWf22yUvY5EHHQbnzyao3lZQKLHu2rmMxqHlPIERD+hJP3i84gX/ED0v45EHHQbn0nlz7dGNI+oRIBsqmgzvUNtxHalnXV48C+U38sIRPHnAclDshEhU3y2V3UpZA6uN29LQJkVEmDZ/KX40d/CZ+WMInDzgOyp0Hs1QmVisglp4dVnlBfZortJY4r7y7rq+eBPKb+GEJnzzgOCh3RnKehHvWgJp0glDL4HU1mOS80Mfon/nk/CZ+WMInDzgOyp2vuXV6GQ0B16ogs2aowwYktzJK7ZLbhZnjd/ywhE0ecByUSx9zqdNjk3dkAeHSwXhM6Oq4BbM+yvdw/I4flnDJA46DcudWx0JkzQiZfYD051WH+YKRLM2B6mwXKsfv+GEJkzzgOCh39rvxcO6cwJvugVzXHsgTVehpVe6tl/bZalB+FT8sYZIHHQflztBRXEYWhyXP0KGTocoswFNF0rA251eXbPhV/NDCJA86DsqdF4FdpvfdU7V/TtmUZ4PVygJpMq6WhxW78L3qj/ihhUkedByUOwc0h2leyaAVQRB59kobM8xejPawjumzJ4H8Kn5o4ZIHHQfljhFYGnHZZQPTbq+E66aj1wFz9ZpWsUb5q/Oy/Cp+aGGTBx0H5c4nq+ea0p7Ldz+1Nh2VFJpoBWtrqXPOZjfo+O2TW/jkQcdBubR13bN6E3jOKj1zRwP3PYb03W9pToxDvrrYIW/ihxY+ecBxUO6UjoRLWncoJT2Lc7WDl/3b3ksatQxU/moolzfxQwufPOA4KHfcjmHduhgIiYA0F3BuA2ixJqJJNNb3cPzRVoVPHnAclCtwpDlzQazPovVn14LsoeNZgYhrqGBfMuUrn1zexA8tfPKA46DcefKUayusDXppu63qw+C5XwO9tZoIC5pfgON3/NDCJg84DsqdyjF6x7H2BN5dQdYYUHFlWK2sQtNM6oWZ43f80MMlDzgOyp33gH2V1p8jBCjPZfJKUN0GmM/UGlOd/auElbyJH3qY5AHHQblzItB5WM32vOXYAzkmBbPmkAYSt+pSP7vVIa/ihx4medBxUO6Ujj1XaJ+4SwdOEE4OrZYCc05RI0VaXx3rkFfxQw+TPOg4KHfooN3Yj5Kg0mMDDtojufb9B9xUJtZZ8mfPZeVV/NDDJA86DsqdzbnWKpfRQLVnEEUGr/0Jk8yhqszIN2rHb5fcwyUPOg7KHTpEqdS6p/DSd+1INKAJVdDhtY3KA/Grhx3yKn7oYZMHHQflzgXNZKxjJRhSDKTL3LVjMGTNy8Q4tfzVlh55FT/08MmDjoNyZ+7IbI1100Fj7Nrx7HZrpYOYPh9zXev4io78Jn7o4ZMHHAfljhVYKukaHUz37CHdF3ge/mRKGvfladavfPL8Jn7o4ZMHHAflzpqeNHsXN+itbzhKLRsTHVAqUp9jEiJ9D8fPtiph+OQBx0G5VDnmdHIEWXn/eDqq3VYJ2KpW+2JqTb6H42f8MGH45AHHQbkTXPfZGRdDY3m8jjTBKCVw8Tl0FsrzqweB+UX8MGHY5AHHQbnz5Ik59cfbmK04yCwKXkwBeyk9y+i5XRjIf8YPE4ZLHnAclDvB9bbxMBLI3fIeyFmgjV1DUApZ7uU5sPk9HD/jhwnDJA84DsqdA5qt9d7yhMV70pApA6q1PXMoMY/qpdevsrn5TfwwYZjkQcdBufTmKQ/MvcHIws/FjgJ1scJqk5PSSMRfmeT5TfwwYZjkQcdBuTOSr97S1AneUZ7zshXaxAxKjcbC3HZhuUDHz/hhwjDJg46DcqezQuvoPUHB+nzSleeD1UDwzDPXalrWV+Hc/CZ+mDBc8qDjoNwxAkdPZaUFKbUJUp7ngDMxqMnmInPzecHr+B0/TBg2edBxUK7Q4WYyJ++5g41AnB2qi8Nzk5l6bknnV5tz85v4YUrhkwcdB+XS5tyndOxpo9eZQdoeyOtznaC5ksw1y/qss9IX8cOUwicPOA7KnU9WpeLY8wXk3PturEqBhs/Bp8ZTRubh/lXp0Bfxw5TCJw84DsqlW0+t0JPIbTkNEKQFjuqQnSRntKbzK59c38QPU/jkAcdBuXPMhg0XTwfL43kR2DYcTLxZ6ZWGdiT7ygrUN/HDFD55wHFQ7mRzZfaWjJ8+CmEP5wWMMwHtmvFsQCRZF+D4HT9MYZMHHAfl0lvyKs1Sg1m1gIgJ+HCGxanbsLmyfXV8Wd/ED1O45AHHQblTOXSkvmdvKNqe+CF2MEkLrIzms2Dt9SuXXN/ED1OY5AHHQblzItCFqE4ERKoPHAx11QTDB9fhll2+sgH1VfwwhUkedByUS/HDprMYgeGuH0JtQCXKMHpdu2rI1HHhW+4f8cMUJnnQcVDu0NGx5UK6y0bfU0dOGWzRgkkycVhS1q/CufoqfkhhkgcdB+VOhAQV97+fFUhT34isCsal7cFchUfNnT4L5+qr+CGFSx50HJQ7cwf6qjMb9Gxj1w4c8DwjB+HlkxNavULHb5ucwiYPOg7KndrRSqHMeyC355pN98f2eKpInb1P7Znxqxez+ip+SOGTBx0H5c7cYapa+4Iy/NlEggS1rrYbLecsbM+uno/oKG/ihxQ+ecBxUO4krLBWZl1g48nmYv0nm4vQZcznKW0an20iKW/ihxQ+ecBxUO4krHqbtZQM1VVARBlq6xUwDU5Mxtrr93D80VaFTx5wHJQ7PrmvuWrfcNAuH9JSglapABNXHEmKzQtt1e/4IYVPHnAclDvPZWdehImhUa7PxvUCzrOCrYXofe3KcaGt+h0/pLDJA46Dcqdy5PpcI8hQaM/iwoug9edVR+Ka2mpz+YXK8Tt+SOGSBxwH5Y7TsQoOJ4ZFs204zMHX43QknF41DUH8Ho7f8UMOkzzgOCh3Ksf0XBk7JFoOsvav3LgAljS71tGqXBjI/4gfcpjkQcdBubTfra62+QCubnsiV9rzhizw0oq2nlZJN+j4HT/kMMmDjoNy50Rgo8JlJDB/nI5nv5svVyiN0NsYJeFX52XLq/ghh0kedByUOycCfS4sqwOh7dohyaBtYKDVyimPkWe+Qcdvl5zDJQ86DsoVOrDU3IoQ8Gx7KCfLYI3W/tEda7a6a8oFOn7b5Bw2edBxUO58stoUrMQNdpGg3VlpA1NHsI5WKKWV/KtdC+VV/JDDJw86DsqdZQveUJwJ1NKmQ2fZc8dCGLvHsta6Cn317MnexA85fPKA46BcgWOtRZRsQM1lw9GQoZU+wLh6m1x3q/XVlUB7Ez/k8MkDjoNy53uu9t6qbhrKei6Ta9oDR5mQrS0WkmKfrQa1N/FDDp884Dgod4YOck20uVj+XGDG1qF2dFBdlUxULH/1ItDexA8lfPKA46Dc+V61+sT6vB4vS0DyM3NoVuilYWOZadFXDwLtTfxQwiYPOA7KnbbKRhPvDhW1glBX8DErTFmVV0vZ8gU4fscPJVzygOOg3HHJeZmWOfaQ8VQORHkOoFVwakILU65+YSD/HT+UMMkDjoNy5yW5c3LMGeYUBSnVwFdzGFOTDkul+4VPuX/EDyVM8qDjoFw6oJkxTXtOBPruq7Tv8SNThpwrdrXe1L5Krtur+KGESR50HJQ70fUhq4+6IJdVQAYNaKN0QB+liaxSx1cBK3sVP5QwyYOOg3LHBxyVVjXeYEjetaMxVE8dijyPnjKtVC6MHX/EDyVc8qDjoNyhIxnVmQxmprmHcinQUlJwLmOkWQnbjdrx2yaXsMmDjoNyZ/thLrmN3iFz2nNHlgk2SIFaWo2mNpULNvkf8UMJnzzoOCh34ofTU55zgmP2TUdPUFt9vl5NHKVKHuWrb1b+Jn6YwycPOA7KFTg6JlchhrSKgVDK0NTqM3bMqdOa61efrPxN/DCHTx5wHJQ7TwILD5EkwFZ3X1WxgasRrDWlce9l15Xv4fjdVuXwyQOOg3InYUWlIVODMnt7Fq0z1KwKmMw9pTxo0Pdw/I4f5vDJA46DcscnnxltFdpzuDyPyR+fvHuBSVNql1IwX5g5fscPc9jkAcdBuQLHaEVXUwZLQ0AW+Z45egbSwbuO5JbGV9sP/U38MIdLHnAclDvZ3J6Hjdpg/z3szwqrCW55AeYmKSWm1S4M5L/jhzlM8oDjoNw5RyCrSN1tlY6iIMb4HCaYQNQH5iK91Atw/BE/zGGSBx0H5U7pIExp6gImzJuOksERCTLnJbRq+m6Dlb+KH+YwyYOOg3Jn6ijkNY1nx0Lj52Mu78aqEVDGMvsgIr9Bx+/4YQ6TPOg4KJe2H66U2xzQSnkek1MFq93BMi9rI3V1vkDHb5dcwyUPOg7Knc4qZ3fjBrX5U0C8Qp3SYVTDQYymfGPu+G2Ta9jkQcdBudNZ8ezPFjcwZwcZaYL3NXbtWK257U7Lv1pE4q/ihxo+edBxUO68J58j1VwnYHrihzwVmnKG1aRNzsMtfTR3OL6JH2r45AHHQbmTXO+NrRBDe6qGcC3gVRYwN5vdW6/lo8W5/4bjj74qfPKA46DcOaHJaWbPCxzlHzjmnjoaQq+72dqVQ+ZXPvm/4fijrQqfPOA4KHd2LYyuPZUEo4vsocN9jx+lgw/k5iOJ00fxw3/D8Tt+qOGTBxwH5c6qhZ50csrAwzcc1iYYtQ42i1YvTgU/msj/Dcfv+KGGTR5wHJQ7b8lt/33xpkCLni09u61qySfo6mvV7qm2j7K5/4bjd/xQwyUPOA7KnceylUf9Z8V6ejIkxASWawZC1ZWytvHVUul/w/E7fqhhkgccB+WOSd7Gbqh2H5WsjT2QJwRnXTAoT+6laKsfvQf8Nxx/xA9LmORBx0G5M5FP8+6LYNeJZyIvefdVRaAuzL1PqksufK76I35YwiQPOg7KpZ3rrWcuDSy1PXVwZmgzVZi6h/VSaMz50X63/9DxO35YwiQPOg7KHasj6WDOCKVnBWmjQPW1CwiWXqu0NfVGZ/XbJS/hkgcdB+VOhCQJGhuClbGH8p4LWOUJxiRaTM3po/1u/6Hjt01ewiYPOg7KnV0LdQ/fkwcgY3vmDoU2npgulV6SKhN9FF3/Dx2/ffISPnnQcVDuPJmd2VujDIvNd+0YEyrbbq84DUuz99K/mjvSm/hhCZ884Dgod0pHWhmzGRjKLh0FOzTPaf+2tcHYE3+1dP3fcPzRV4VPHnAclDv3ZZ3UsTB0ZAHhRVBtj+iqxrlPMh0fPXr6Nxx/tFXhkwccB+WO2VEyca0G+VkIKsJ9D+ecoZf9Sxpz6fzqg1V6Ez8s4ZMHHAflzsyxvKuWBkTIIHMomGCBzUxTKs+RwAtt1e/4oYVNHnAclDttVcsDDRPM55uVJME9bvA/LwPT8PQc0vzqyVN6Ez+0cMkDjoNyBQ6hrIytPKfIF8iezsGeRx61PGs5Z5JavvqWm97EDy1M8oDjoNy51THHNPKxaZB/bnUk8LEajLwG89ygiHwPxx/xQwuTPOg4KHe+5WpF91RgeK+7r8oM7toAS2qJk6h/tcHqP3T8jh9amORBx0G5FCEpmEtj2LNHAzHK0Kgi5CGbF+t91q8ePaVX8UMLkzzoOCh3ngRieVJVz/HltJ7aofA8kwWlvIpjH+Ozhx3pVfzQwiUPOg7KnUtPefdPPhmKeweZOYMvSf8kSsSKL1pfvQlMr+KHFjZ50HFQLp2X7W1pdsCZcU/lvukwMpjPTXIvqa924XvuH/FDC5886Dgod6ZyrJIlV0iktGvHP+FcI2DmUnfPJSJfWYH0Jn5o4ZMHHAfljk8+sNaFCov0KR08oIkpIPU9lHOt8tUJzX/D8buv8vDJA46DcqdyNEQvmwscsp4Fbwuq9r4LyViq7Or0VV9Fb+KHHj55wHFQLr0mH6rVJuTKeySvlcG67ckja8prz+TU0/dw/I4fevjkAcdBuRMi0Yxt1ArYU95wNAVfI0MZz6GOnIxvwPE7fuhhkwccB+VO/JA401oI40mSSO0GlTpBL2WO1cyFy/dw/I4ferjkAcdBubQa1DrThmPmUffMQROsJYKU6hpkqhO/SljRm/ihh0kecByUO/HD5U6YKqSaDSQXgeYd4XE/cD2PzD/bm0uv4oceJnnQcVAu3SMw95IMZqkEgoWgshooTm+p0bOP/QIdv+OHHiZ50HFQ7ux32xM51Yognp8dPTifQx37D1hnoykj93qhsfojfuhhkgcdB+XOBysesyoO8Lx2Z+V7APE8HaqmlfPMVusFH/CP+KGHSx50HJQ7W9eLJa9lQcqSnjNoHVrN/8zoKtkmK96YO37a5IRhkwcdB+XO3LFwNy97IB/UHKToriKrOJTc2M1zmVfo+OmTE4ZPHnQclEtzh3lqs0Gy1Tcd08D7HkNqL01RcO7G6yM6+EX8kDB88oDjoFyyApOXkjcX3Naz4I3BfA14VqtNWW2O8dVQzi/ih4ThkwccB+UOHDl35t1XpdEYJKUFll33D/WlZdX52RcrfhE/JAyfPOA4KHfuyzYTpFFAnfbQgVOhkT6HO1zWHCWXz16T84v4IWH45AHHQbmTzcU981LpoD3tyrFWg9aGQmkFXfNS+mxvLr+IHxKGTR5wHJQ7b8nHFJfBwPJPiKR2cNojyEqdzVFklq82LfCL+CFhuOQBx0G543RQxzQyAZLVDcf+Va0jQyvd5ixSBL+688Qv4oeEYZIHHAflzqfcgphaR0ht7JkjpwFuUiCJUq9t+ebjezh+xw8JwyQPOg7KpePLWcu0AVNbApmToMmezUf3tsrwUsZXx5f5TfyQUpjkQcdBufO9qjh74Qa4+ykQTB3qsP1DK1a0/d90wQb8HT+kFCZ50HFQ7rx6IptJp8DSRSBOAvbcCSTf/7TsVtaN2vHbJU/hkgcdB+XOkh4qsjgRFJ1ld1Y9gyVCGKs0zHk919Eu0PHbJk9hkwcdB+XS1vWB3EZ7wHjuoO2myjknmOJJ1nDS0S7Q8dsnT+GTBx0H5c7W9b4rhEmDMseuHdUTGO/hY3dXaug1Zf1q7pA38cMUPnnAcVDuLM6V1XWPF1C6GsgihSq6u6vGnrRvOj7zyeVN/DCFTx5wHJRLC966LpUOqc4BMriCFxuAk2oxU1zjQuX4o60KnzzgOCh3Kof1lng5JKcNh84FvtSfH9hzJ8rjq9Wg8iZ+mMInDzgOyh2vQ+esqnvmoNZB2nwm8t1gZdot1ZrJUvnqa668iR+msMkDjoNyZyCfxhn3LE6ZaM8crUF7Flktx5JnrzOtrz7mypv4IYVLHnAclDszxxiFjRC6SQXhlPdAzhO0SFndcP/t/OrOk7yJH1KY5AHHQbkTP2xrFa0ELs32zFGf87IZd+Ww2pb20cZX2Vx5FT+kMMmDjoNyJ7n+z9ztAzC1uUuHKLTaEfLCulaSNddX2w/lVfyQwiQPOg7KHZM8aa8ZE5S2wRAbu3bMMqCjFh64PPcL36v+iB9SmORBx0G5M3bMufqaGfQ57yReEWyuDJ1s6OLmtVzwAf+IH1K45EHHQbmzh6SoT3keOzXddFCeUPvmZBmL1GSy5MLn3D/ihxQ2edBxUO5szk3MK2kFmsgg4g2MlaD6NHzWLfT2VfxQXsUPKXzyoOOg3PHJ1UWKZyhzbjqGCdTHJ+dZ0fT5cJW/cjvym/ghhU8ecByUO+dsEuUiWME6PZurJIGXIjDFZm21j1a/aqzym/ghhU8ecByUO8/JS0taNhKsPYOUtJ5lCwuaaVrT9sxBXy1byG/ihxw+ecBxUO7AwbpwqMJaz8p1976HcyQQxZZz68vnV2ZHfhM/5PDJA46DcucxebJkiALr2SctCRV8jga95DWYBtf5VYgkv4kfctjkAcdBubRpQefcUznUjut58lTA+yjQvNSBsoQ/W/CW38QPOVzygOOg3HHJvS7ivmnYJIDMkqC1xPAsBZ3Ze1r5Qlv1O37IYZIHHAflzt7c8lyXrQ1GHnNXjrRnDtkzRzesI5VS07owkP8RP+QwyYOOg3KFDqfZ51oLKrOB0LTdUnmByeZGOrDnr17L5lfxQw6TPOg4KHei66kbJZ6QaDoIawMb3IH3dF76wtnowkj+R/yQwyQPOg7Kna+5Trx2EwX6MCF9ELSluhFZZaax/5Gvji/nV/FDDpc86Dgodx7Mprpy5gHFRUBG/ud25oTMRQelajq/uteRX8UPOWzyoOOg3Plk1cQro8Mev9OmozwHO9oCdRyeSi1EN2rHb59cwicPOg7KnW9WXFfqlGC3UGV3Vs8JTe8KXMbCPlSHfvVBV9/EDyV88oDjoNzJ5vbZMlOFZPTcesIObj6BeWbdAzvnegGO332VhE8ecByUO886fNkuFxNKS/Y/O9eb04ZjjCSTOlb96lmHvokfSvjkAcdBuXQITXgkEsijjN1W2YZjyACT2dDScp9fvSbXN/FDCZ884Dgod5zAWRHzWOAqCIJZwZ/ZfKkQaefp/SufXN/EDyVs8oDjoNx58tRTariHjKToT+VgMN2/nVwTduH9d/ir+KG+iR9KuOQBx0G5s8LKFrsig3JuG47VnjRJBccyx0xkxb96LKtv4ocSJnnAcVDumOSV5lj43LBZ+4fkCi0rARb2SobYblSOP+KHEiZ50HFQbi3OnWmawZrrWbneDbzxAhnipXnJE/UCHb/jhxImedBxUO5ssJq7e2q0OymuGcQKgZEmYLNR8m6uzG/Q8Tt+mMMkDzoOyp3zsplQpwmYZQPBhdDqEhBX752Kj3nhg9Uf8cMcLnnQcVAuRUh0Ca0MJm0P5ULPkp5BsEbmLsx9jK+i6/oqfpjDJg86DsqdU0+cs1rPwOrProWya4fv4SPPnDvjlIZfxQ/1Vfwwh08edByUO7Wj21xEAjX33U+VPsFWU1iyELUX/O7WU3kTP8zhkwccB+XW4lyxnHc7xYZP/HCA1UnQZheiWmvOXyWsypv4YQ6fPOA4KHeyuWROUxlGst1X+XjgWA4kq09jqtK+yuaWN/HDHD55wHFQ7iSslEdr/mxYeD7njjGh4arQZalbG3PdqBy/44c5fPKA46DceS6bm5feKoycn2+4hZ6j5Au468ytjcbpwszxO36YwyYPOA7Knc9Vo5giF/D5vJZFH88ZNIWprY5Mq2S80Fb9jh/mcMkDjoNyp3LsgUNqItD+fK3iPX147QOoGab1nIDyC23V7/ihhkkecByUO3sWdM/dZc8cJO3ZQmIJKo0GvlsqtzLK+uy8bHkVP9QwyYOOg3InuS5cci0Tusruq7oaWBOCagsLM5VGfoGO3/FDDZM86Dgodz7m2swDFaE2brt27NHD63AYE61NxZ4+ey5bXsUPNUzyoOOgXKFjWEeyJHvO8P4E1ic8J54gaVH2iUJXOqvfLrmGSx50HJQ7z55E0WqjzYQ5CFUFy21Bo7Z4cpZUvoofllfxQw2bPOg4KHceduDcUzgWMOF/AlYGrRDvzmpwF8qpdrxAx2+fXMMnDzoOyp1lC5aTLUdIbRCIad8D+WN+PFeZXeeU/lXtsDfxQw2fPOA4KHesQPRpWhaUhBOEcTw30Ab01saSQtLnV5+s7E38UMMnDzgOyp1sbl4zraGwuBWQNhj2hD6f+7KYsZviZ8sW7E38UMMnDzgOyqXKQb7mhqP5s44k6R4/uGcoju72RHPLV6/J7U38sIRPHnAclDsTedG8fNMg2tMTPxRoyAvURstsNa0bM8fv+GEJmzzgOCh3ElatkifKMErecFR5zhEIgmXZYODkUb9KWNmb+GEJlzzgOCh3XnV4ctSCwLU6iJGBEzao2SoO7bmPC23V7/hhCZM84Dgod0zyJX0XiQz1uSwrz7unVtqeOZoKNmxS6ld7FuxV/LCESR50HJQ7n6t4YhmNoDxuhyye4N4UctmD+mpLin11ItBexQ9LmORBx0G5E8710VvbOPhiBdlDOPieQ0BLbTqUaNULTscf8cMSJnnQcVDuPOxIebrYrhime+xo7g8dz8oeNPGFbHjB6vgjfljCJQ86DsodryPTwpkUKs5NRzXeYJQKWNocydSkrwt0/LbJS9jkQcdBuWN2LMqOtKBap107GkKdvUAtLa20BGu5MZX/9slL+ORBx0G5s1e6Ui5jTxul2Z47KO3a4XWB8nC0UgaOr6ZyfxM/tPDJA46DcudgB02p3sceytPzrgMbtMQCz8fcRc8HrfrVm0B/Ez+08MkDjoNyxydXwYlpgvRdL8QEoQ1D0JnmquRK/ULl+N1WWfjkAcdBuQLH2gN5N9pIzNl25VgdPEuG3c8w9V7d1vgejt/xQwufPOA4KHc2rj8Q+CqQq+3K0apB65jBTNcYnnqeX33N9TfxQwubPOA4KHfaqtIpS+9QuJbdVnGFJlRgZaLZJ1qSr4xAfxM/tHDJA46DcmkgX3OQDLCc6Fm0YM+CtwR9UVZEbJW/WkPib+KHFiZ5wHFQ7hgd6flk2zLkjrjh+Mcfnwi4HjxyKW3y93D8ET+0MMmDjoNyKWDV1LUoEPr6n4dP9ty06ZqatT6W1K8OaPqr+KGFSR50HJQ7I/lceXdWC5D9+aKrE3ywgpXRhL0sXRdG8j/ihxYmedBxUO487EDD3OuAkegZO4ygJhdIzDn3QtPogtXxR/zQwyUPOg7KnfjhFHWSCVOoPedlnwhJNig+KLW++sSvjtn4q/ihh00edByUO8+e1pyL3ECwPAsXrEOtXqEKj+Qu3j87vuyv4ocePnnQcVDu1I6GNekuFslHe57MbjrEBrRWera5WirfdFaK+CZ+6OGTBxwH5c6yBdz/VB3Q11wgUxLU5XsKYeldy1ryUYjkP3D80VeFTx5wHJQ7X6xaqrt9IphMu7nilXdfZRNSbtN3RSncv7EC/wPHH21V+OQBx0G586qjtzW1Z0B9FoJS3R1VHQv2TNDSxClcvxnJ/wPH7/ihh08ecByUO3DQMOGpsOrmQgwJ/Kkh1tnIuKmub+4R/AeO3/FDD5s84Dgol+7L9j6epdIifVeOkhL4bA0GzTTLasz5m7fk/4Hjd/zQwyUPOA7KpSdPJQ9sGSzvMVxIJ9RnBeLMWOeU2YtcGMh/xw89TPKA46DcOWRTErbnQ9XM/Hytekzy+ixgl1EH8v5PuvAp93f8kDFM8qDjoFz6lptMcRCMf04Equ6JXGeC1msbRcq0j7Yf/peOn/HDTWfQEXT8b+UKHdR3Y0/cYbSyRw+feyTXVEDG7ERdUqkXPub+jh8yhkkedByUOw87vMrurRTQ+z/R9d1U9cz7t3PNZHPk+c25jv/S8dMl371d0BF0/G/lTu1YXWp2AX0OBYpyBs8ZAVN3n61qz9/c6/gvHT9tcsawyYOOg3Inut5T7wV1T+XOz0ddBqcNi2MbljFx8Ru146dPzhg+edBxUO6ESMRX5zVg91ebjg0KuLFAHx2HaK2+vgnnKqYX8UPG8MkDjoNyp3RU6ppbAZ72z0kCAhuzQG7ey9SGRN9sP/wPHH/0VeGTBxwH5c5FAiXaJWKClfQsW5ACzvtHM8eRug6bX/nk6UX8kDF88oDjoNzZtTBFS1UBKWP/sPks7JkIRVnSYMcpXyWs0ov4IWP45AHHQbmVsGqC1qHN3vbMIRladYfhuQrPVpkuVI6f8UNOYZMHHAflzt5cI5pP0fDu9FgdDBV991btuS67xxFOXxmB6UX8cP+/BxwBx/9W7sBBue8+amwkdM8cz2ju3AlwjJQ4FRnlm+PL/4HjZ/yQU5jkAcdBufS1qnmvVSCt3OE527FnjpYh1d3vT+lz2oWZ44/4YQqTPOg4KHfePLVZVHZfRV3Wc49Ad0v1vJsdOiY68vxoN+h/6fgdP0xhkgcdB+VOhKQ1XnvuBllpPEwsaLI5GUJllTUZ243a8Tt+mMIkDzoOyqUICU/WybD+ORGopUPLDWF2bDoHDV4Xxo4/4ocpXPKg46BcoWPqoKx7Hl95PA9meT6r3Rj0OU2u3BvbV6sW0qv4YQqbPOg4KHc+WTXklVqHyYwgKPlZYbVLSR2jLVyK+tWzp/QqfpjCJw86DsqdJ7PYllGeoD3vqRyfuYOwgtHqJU9k6V8lrOhN/DCFTx5wHJQ7jVVhLjNXSHU9l8mfEMnTXbWU0kYlGaavkuv0Jn5I4ZMHHAflDhxehL01oER76pDdXFlzAeQ2d5M1ci1fPXqiN/FDCp884Dgod97LinurtULDjYTIP5VjGXDRxL6Q1C/A8Tt+SOGTBxwH5dLXXNSSWoKBz5Y3FgKzXUhMMeMSwTQuwPE7fkhhkwccB+WOEWguqy4B9rQrR0oIbUwEHWSlD/HWvzkS+B84fscPKVzygOOgXFoq7WORV2DdP6TPDD5zBjEdMtZirt9cJv8PHL/jhxQmecBxUO5UDufZn/RIYSy7cnTfA3lWaFNqGV5nT98c0PwPHH/EDylM8qDjoNwZOmYqT2cF3J7XspwYbBTZM0gzT8VQ61dvnuhV/JDCJA86Dsqdt+Rt1VlFAKuN/4muN5cBsy1dgzyvdmHq+CN+SGGSBx0H5Y7VMepKZTl4Wk9CV/LjjzOkiqsPWtP8Rmf12yWncMmDjoNy6Qxab8X6BqPYM5TvydysN2iWU5rafPJX0XV6FT/ksMmDjoNy6cWsck0zw8RsIDoaGKYCWUyF8iozffXsiV7FDzl88qDjoNzprNAyz2WQ8Lkvm/LTYzWClPueOfJKqX0VXec38UMOnzzgOCh3dlglslGLQ0rVn3cd/Fx9StB1Uq61yuhfrQblN/FDDp884Dgod9yOortkYAfHnECeox21GT17c9tquIT1Ahx/tFXhkwccB+VO5agJzQZCGcmeyjHAUq1Q8xxkPVXRr4YOfhM/5PDJA46DcufJk+oik7VLRakgrg0qSQUSo5pJB+lX8UN+Ez/ksMkDjoNyBY6ENa31eIApK0idAj49Q/WeMo45WvrqYy6/iR9yuOQBx0G5A0eu0tNskC0XkM4NfIwCLCPNrc2Uvoof8pv4IYdJHnAclDsBKy2LykZiDkOQpQlamQa1dNudlvWWL8DxR/yQwyQPOg7KnYAVic7FGWZ9wrlZCWyxwdzlRKZ5+m4LCb+KH0qY5EHHQbkzkgvlnnUCP88CJVkHt1rApNU1kMk/W7TAr+KHEiZ50HFQrtDhmbtTTeDim45cxrN0fQC3tRsrynl8tleaX8UPJVzyoOOg3AlYFUvP/WXYlcI2HWvT0W3CriSlZm4ifqOz+m2TS9jkQcdBufPJSp4VoCiQ6nxscmvQpApozUKo7Cl99bCDX8UPJXzyoOOg3Imul5H2dGGgWTYdo0+oPCY0Y9Wlnlb9qnbIm/ihhE8ecByUO1cC1bo0d/BKFQT78ybQ7P+x9y5Jd+S4EuaKYEaQeC6Hz/0voRm6Pciy5vk7JsERsqyUknwofQkg3AmAJvIytc6pXyWs6E38kMInDzgOyp34IeJuoXqBxFKA1lSoXTvQ7ntyV15CX7kd9CZ+SOGTBxwH5c6aHhxYan3yI7teUC8Datvlo3gtpfL+57NNJPQmfkjhkwccB+XO96pFTedzPdOfr7kLac8cOUMWE5faV58X4PgdP6SwyQOOg3Jn5th//5N5e+AgIE4IVRZBI+lZWTWNr4Lr9CZ+yOGSBxwH5Y5LXucaTzOlTBMIR4Ka8oDuq7gPL0W/utVBb+KHHCZ5wHFQ7gzkXNUtVWioz3nZ6hsOzNCMlCW7rXKhrfojfshhkgcdB+WO0UE9W5kMBfMey6cguHsGq3XlTNnY6gU6fscPOUzyoOOg3AlYmZal1WCVVmCjsgeOtQuIohWUSRXlBh2/44ccJnnQcVDufLDqC5X7gjTLrh28B5BmSfcPtrCLaG/jAh2/XXIOlzzoOCh3Lj1pEZkpAXPadFip4NUTNB+N1nS1zx7M0qv4IYdNHnQclDufrDiPXOYCKZWBtAsYWQNclXterZVy4XvuH/FDDp886Dgod9b0OC9062DPffLdWVWoFRFKov07VGW0r+jgN/FDDp884Dgod4byZg0LLSjW1pPNTWDDBeYcY5XSJfNXBzv4TfyQwycPOA7KnWULNhsrD5hkz0WCPY67ewHEZSiD+vCvZnJ+Ez+U8MkDjoNy6UpgW524QuIygYQnWMkCRa1534iM8dVSaX4TP5TwyQOOg3IFDluTmiYGTGlXDpEC3rTCeN7Jlqa52levOvhN/FDCJg84Dsqdz1VrJux1/4nOUYBI/o3mGSQXbWKTZ/nqVQe/iR9KuOQBx0G5Aget3Tsh7plDnr25PS+otT8zx0iexJPeaKt+xw8lTPKA46Dc2bOwC4at53VsLQpUk0Eb3aCi7tohy5LL93D8ET+UMMmDjoNy51nHHrpxLQestoAsLXDZs3nTZxOi9ZXqDTp+xw8lTPKg46Dc+V5l02zYhCr4LFpQgdZ7gtmnjLV4aLowkv8RP5QwyYOOg3InYNVnba0NGFUcyGlBW2PAktaypL68XvAB/4gfSrjkQcdBuTN37LFXrXVIqpuOTk903XDP6MJlCgn3C0P5H/FDCZs86Dgol+KHszffOIiMBDSpgFc26CWLN5vd9avth/wqfqjhkwcdB+UKHS21yc8YTo8BSKkSOPcBmGpmn23/+6tDaPImfqjhkwccB+XO2PHwQLlB6vW5EjgbeO4Mu4aknnzkYV+9J5c38UMNnzzgOCh3vljt/zbXOSsorydEkgVslgRauk7Oayb7aiaXN/FDDZ884Dgod9qqok1LXdAU6f9G8jppAj/vAjGlMfyroUPexA81fPKA46BcuoPmaeEq0Ox5EDj6cwdNEuzqMTTv+iH2lRMob+KHGjZ5wHFQ7jx5yjKHjgr5Hxx5j+bmaICyf4OkPhdmv4fjd/xQwyUPOA7KFThmwsokE9TaHsgNB1QcDDI91TaTk3/1WFbexA81TPKA46Dcyebm2mWVDnOuvtuq2aH2PZDLeg5AFaHdd30Pxx/xQw2TPOg4KHdsQKzPVQ6HTcizOLcQ7AZLgTvO1chHzReMjj/ihxomedBxUO7sd6uzp5kqLCIFajVDVRsgntk2HIXkq+PL8ip+aGGSBx0H5c4Hq9aVuTVo9XHK60jQVl+A3MZS7ObjwgerP+KHFi550HFQ7nRWSbLQBsPXE84dlffcsYfyNdezyYqF6IIR+Ef80MImDzoOyp1dC6VR1tFgsD6LSJ6t68kRpLXaTaQtvPDJ6o/4oYVPHnQclDs++dzzhZLBHsKf6Hqru8eaA1RmGYOlp/HV1nV9Ez+08MkDjoNyx+1waWMDAMOJgVJGsEUCCxsvzuLqX73r0DfxQwufPOA4KHfih4TaiDok7gZUuoPj2uWjL1cts2n7aue6vokfWvjkAcdBuZSwSkrtuRKYSwZqmcAazj10cEVBxZbn93D8jh9a+OQBx0G5s3HdrLbBGXrbkwYJPqtB+7ONBGl1x1Lnhbbqd/zQwiYPOA7KnY+5uXb15jDwWSpdCaEWc2i+p43uLXX+ag+JvokfWrjkAcdBueOSo5RaEgFS2TNHGgNqX3PP51iGTbTWv3rVoW/ihx4mecBxUC5lc0kKygLOz3tAJwWfMqDU3PMkXN/FD/VV/NDDJA86Dsqd0pFK3/WigTzmH2kpUPNurtLMDYdqs/RVwEpfxQ89TPKg46DcsQGt82pFAX1MoJ4ekzwT6OLK2NHGujB1/BE/9DDJg46Dcmtz7hi2EjQqbdeO+hzQxD2YY/VZ5qDevlpDoq/ihx4uedBxUO7QUTl3fk47pfzsla7PqgURSG3xc6Fv9HGjs/ptk3vY5EHHQbkzd7ScevMKtPJ8rtlkMFYGtdLN6kLyG1P5b5/cwycPOg7KnQVvTFlxPufP5N992b6nctlTuZgRudWcv6od9iZ+6OGTBxwH5U6IZG40jDOsWjYcsipYbY/vkepzlnyJfjWU25v4oYdPHnAclDshkmJ1V4kBdSV54od11xBOIEmqyJT98wtw/NFWhU8ecByUO59zcXrKzZ93gB1o7qGjttoBeyHnlvFK5fgZP9wFLOAIOP6/yhU4ni0kprIrBxEBYR7gJrIJceGqS9AuzBw/44eUwiYPOA7KFThGwoloBpyUNxydwEedsNjW2j0VL/vqPaC9iB9SCpc84DgolzauD9fHFh8jPcH1/UN7vuVirji501r81aIFexE/pBQmecBxUO4E10dui5nhWQMKpL1Ak91lDfXRUnUd86sdPfYmfkgpTPKg46Dc2Q06E3P2Arqe/W6iHarOCj2lspSdSr3QV/2OH1IKkzzoOCh3TPI+5nMFDXIqu7HyXKH2hjA9TWFfZf//Ah0/44eUwiQPOg7KpZl88FRL4AvT7qyecO54dpEYIUtmsc8259qb+CGlcMmDjoNyhY68srrzrhjLClBtGVrqArV4tmm81G/Q8dMmpxQ2edBxUO6cJm+mrThBkoGbjj1yNJsTcJqtmmvHfsEJ/B0/pBQ+edBxUO745JqLTnnih2PXDmoO1leHQbnjnsg1r6++WfmL+CFh+OQBx0G5M3bMkn0mA+PJz3vyBm3uyXxtRLyv0RN+dQjNX8QPCcMnDzgOyp3vuV4qFlLomJ9Erldw3m1WdSXt083kq63S/iJ+SBg+ecBxUO5Uju6JuQoMeU49zfWs6ZkFUmFq6D4zfpWw8jfxQwyfPOA4KHdmDmd1XwojPz55ThV2sUCQMRdxrjjoqx1W/iZ+iGGTBxwH5c7xZcs8DQ1WEgIq6ODP9kN16ssoz+5f2eT+Jn6I4ZIHHAflDhzzKQ67jyrV5zNzbDgqCmxU2qzdbeSvvuX6m/ghhkkecByUO/FDoSm7TIBNVCBOCg1bAUt75EDK6HahrfojfohhkgcdB+XOmyfrg20MoGa7dDAmsOeVx8rcxxhF5/zKJPdX8UMMkzzoOCh3NliR5KrLgPDZnFueLSRYKmRrrWDGnujCx9w/4ocYJnnQcVDuWB3ZRipVQMe/AqIDWksTVGpH0f2P36Djt0uewyUPOg7KHTpoUSolA7Ypz2oeBfdp4DRTkmxZ8MJQ/kf8MIdNHnQclDufrLq3YsIwF/rTWQ1wrns+n9bWpoPzZ48C/VX8MIdPHnQclDvvyZtSMSLArHXTsUfz9uzQTbWv3o1alo+m8uc71f9//DCHTx5wHJQ7PnlRtfGE1hs1oA0EWBsTZM40HTHZ+mhx7n/h+KOvCp884Dgot05oNmlzQsnrmTr2z6qogM3pzsiNv4of/heOP9qq8MkDjoNyaak0Eq+uMMZzkGBJBVvPpdm5f3vVwTldqBy/44c5fPKA46DcmTksz2HUnzAuP4/JF1TPezZflBf35Kl89L3qv3D8jh/msMkDjoNyZ+aYpJ4b7maqTCAr/04+EWjPafXWcskfXSb/Lxy/44c5XPKA46DcWdLjhTDLgrzabqu4dWiaKzB55d5WLnhh5vgdP8xhkgccB+VO/NAtPQtyAakWoF4dnKXDWoOK2vTddn0Pxx/xwxImedBxUO7ED8WHsi7oOAx2GzPBRt5/wOZWRuMiK12g43f8sIRJHnQclEvRdZm9WoNdOgRoSIPnSAd0btzadCe+8L3qj/hhCZM86DgodzZY8aimdU/iqBnIW4Naq4BX0lKMSWxcoOO3S17CJQ86DsoVOmYhy8snpCkKtJZuOp5ECfLaf4GRW/poc+7/0PHbJi9hkwcdB+UOHTKzNEVY+HzP5SHQnB2mzUSS2Zpf+J77R/ywhE8edByUO/dljYrXtYuF7GmDniCilZWgpKRIiMXTVx908U38sIRPHnAclDtWYJuGPnetqE/CqqwJzRJBn855tcSlfTV24Jv4YQmfPOA4KJeOLyNNtgrcacPRTaBOamAp+x5Hqgp91Vfhm/hhCZ884Dgod14EmlSeOqAWwueYTYaWk8AynJlJp+WPth/+F47f8cMSPnnAcVDurFpIvaZiDF12+SC0AQ1XgdrUGs0h2C+0Vb/jhxQ2ecBxUO7sza2SGZuCN09AWcuuHJOAyzLPqZc8vwqR4Jv4IYVLHnAclEvnCPLKz0C+Cj3xQ15QMT2XyYt6Sfis7fkejt/xQwqTPOA4KHe+Vj2Td9pIjPJkcz0btKV7IF9GxlVwlAuV44/4IYVJHnQclDtGB2HVLvtPtD67R5bviZxbBU8o3Hc58fWVSY6v4ocUJnnQcVDuHND02kg6QynPtY7nGXm1kYBxTqf9094uNFZ/xA8pTPKg46DceUze2x7KC4NYeh52jAxWdc/kInXM3fX3r7Yf/g8dv11yCpc86Dgod/a7pSS7dDTQpGnPHbuKNFUH7M1Yai8zfbR1/X/o+G2TU9jkQcdBubRXmp0bLWieGtAzn9uzdaG2/eNkHvXKVP7bJ6fwyYOOg3KFDpsz5WYFjJ5NJHPx7qzS/gNejXbXNZvKR/dln1nj/z9+SOGTBxwH5U7pkKTIQ0FQ91A+Hji66h47Mtf9V/PZgPg9HL/7Kg6fPOA4KHesQPMlZgtS1t1XZSYwwQFVs8zRZvVm38Pxu63i8MkDjoNy6UVg1YQNoZTVd1s1JtSaM/ii6U2oFr5QOX7HDzl88oDjoNxpqwrWpWk+q0Gf4DpOaMoNLLvn3FOz9tWqhfwmfshhkwccB+VOiATznsR3W7XLBALp6NCwD8hlzo4rr76+MgLzm/ghh0secByUO3tzhwuyZlAeCejZReKjE+gsu+Eya6V+9aojv4kfcpjkAcdBubOjJxHSygrs6YGD9yyeq0NtvCf0NHkXk+/h+CN+yGGSBx0H5c72w46jOgrU9ezocU3g6SkifY/otMr+b/dXZ57yq/ghh0kedByUO1PHEF1lD+LZ53MEjQiqsoGwekUZbY2vTPL8Kn7IYZIHHQflTmdVMxHXDloYn+i6gU9jcKqck5iPdqN2/HbJOVzyoOOgXHoTSGsPGgSeZwGqqYOXnKDXRPvfT6r9q3BufhU/lLDJg46Dcun4MpdUrYJJfsK5S8CfuzZztUStzaXtq2dP+VX8UMInDzoOyp1zNmK0Zm1QuuK/24BgvW1E3Lo9bz6Yvuqsypv4oYRPHnAclDshkl0bUh0DNggNSJ+dJEUruCbd/3XPZf/iezj+6KvCJw84Dsqdmbwsaa0TlEz12ZvbYZeSDLZ0pJqlC361/bC8iR9K+OQBx0G5Y3asUZL4BCk0n725e/wozaDMjYdwq02/8snLm/ihhE8ecByUS6sWWMZzchnRn2xuH2D/jszy0rVaGQvlezh+xw8lbPKA46Dc2dLTax2dB/T0HHriXT4aSgGts07Msnurr96SlzfxQwmXPOA4KHeWSmerxGWATrT/WyrtLU/wKSvPPaBzujCQ/44fSpjkAcdBuXOOgLKbSAfOtCuHzgJ1j+KwaJSmw2uqXxkd5VX8UMIkDzoOyqXzslip7Tm84lM68h7GvS0BnpTJ0nMn8KsHgeVV/FDDJA86DsolpwOLPjvX56I9kpcs0FrJz27p1WvGzJ/tdyuv4ocaJnnQcVDufLCqfbbCFVLewwZVdDC1BqkVaX23XDq/ei9bXsUPNVzyoOOg3PliJXOP3mlAXbbnjtk6OG9YOmHBWWbPdIOO3za5hk0edByUO3Qw9oGKUHzs2oHiUH0ukNVnHpy8pBt0/PbJNXzyoOOg3IkfdtdMecHKjWH/XWR4gocwehq5Pl90LX1EB72JH2r45AHHQblTOpY66u6knCcBOVWwuQZQTj2lXUmIvvpkRW/ihxo+ecBxUO58scqtN6kIq0sHoidEUnIHw7XnjaULb8DxR1sVPnnAcVDufLBqjUdOGSoZAknZcHgSMMqDJKPU9NVrcnoTP9TwyQOOg3KnrUqrL+UM0mvdcLQJNjICjz2ne5e19AIcv+OHGjZ5wHFQLh168l6oJKA9fDzBdYHGVXeXNbhzZezpqxAJvYkfWrjkAcdBufOUXKznuirgmPIseNtwPJuldTkW0kYTL1SO3/FDC5M84Dgod9oqHKOadihsBYiRwey5xbwnkZHmoklfRUjoVfzQwiQPOg7KndJhlEorewTn9pjke/Lw5R18tu7U6q4dXx3roFfxQwuTPOg4KHfekrPk1mVCSQOBWtm1Y40BqedcMy5uPV+g43f80MIkDzoOyp39bpn7ni4qVKbdWSHusjGwwdJu0uZExRu147dLbuGSBx0H5Y7XgbtIzCygvUyglCc0HwkyppZRFwt+9SaQXsUPLWzyoOOg3HkU6NqXpwLaCgGRKNSWC4wnlKjTn7W6F+j47ZNb+ORBx0G5Ez+klHIxhkHjmcpZoBavIHmtZkza+auLHfwmfmjhkwccB+XOJ6v9978kHrtqjD12EClYSwl6H3VM6buqfDWU85v4oYVPHnAclDtuR8baRRj6eu7LPs1Vw7xZqfO5Z9OfnNX3cPxuqzx88oDjoNz5nEuVfKVNQ2n4WIEF/DkayKlmYlPdrdX3cPyOH3r45AHHQbnzvWoweuoGXJICrYXgDR06FrLaMXf76msuv4kfetjkAcdBuXNfFrUblQLYpAGN9Sx4Y3qOBFbZv8SiX4VI+E380MMlDzgOyp1s7p7Iu5YGktuGo/VdOVY10Da4o++Zo3+1VJrfxA89TPKA46Bceiw7l2duz2XZPXPUtqCptk2IZJuerX12IpBfxQ89TPKg46DcoaPJyJMnJH12g6ZCUHtdUARlUi7O7cLQ8Uf80MMkDzoOyp235KMPJ1r/t2md0mComRQaS8bi0k2/ekvOr+KHHiZ50HFQ7pwmr+xtlgy5G286vIDPRc/ihdStpprGVzt6+FX80MMlDzoOyp1wLhfF5zR51/bsBuUK1W1AxTlKb2VRv1E7ftvkHjZ50HFQ7pgd1NDZEPbwMYCmZWi1D/DecWODuG44gb/jh5zCJw86Dsqlb1Zic7hDXt2AxPcE0jjDrLObrO5jfLUbVF7EDzmFTx5wHJQrcBR10yULqk0EWsJgPDMwzsWycDh/dQhNXsQPOYVPHnAclDtwrGV1pecTlRFQU4FKdcKiVV3MsOWvguvyIn7IKXzygOOg3PmcK6Y28oKse9Sg9qwGldmAe1MabRSzr948yYv4IafwyQOOg3LnQaD0mvf4vefw6UBdHSzZ3ITgnGl3NdK/+porL+KHnMImDzgOyqVNCzjwOUfgmCaQbULMq8AYBRuqqN6A42f8kFO45AHHQbnzLZd33VgbiTVQgbAiNHoOE6T13CNwX3hhIP8ZP+QUJnnAcVAutVVl/yMZvK4CVFDAsA7wXFhWWZpvzBy/44ecwiQPOg7KnePL1YZ6Jcj1eUo+9jDuqHsin5okY1rzCh0/44ecwiQPOg7KFTpSf045eYUqjpsO4z2c7wKSah3DsTh/diJQ3sQPGcMkDzoOyqX9bpj1WQvaJD8nAp/aQaUDTbE23DHXrzYtyJv4IWO45EHHQbmzwconWsoZSk17FF99QrPqz0YSrXPg5PJVwErexA8ZwyYPOg7KnUUkuNFAMhiUFYh0d1bEBmSaWNssJV/4ZPVH/BDDJw86Dsqdb1aYc9I9cpSWZFeMXTbcqkEvhXMtNFy/ek+ub+KHGD55wHFQLq0G7aPzchjPxEEyDOoexPdkriljHRuRr2496Zv4IYZPHnAclDtw1LTKKuNZX/XcI28M1uezjiRbqZzy+mwTib6JH2L45AHHQbkzdKzxnFlGmEmfUSMbWEoTcll7HJesK30VItE38UMMnzzgOCh3lkrPaZanApM7EK/5VI4KNvY/Nlf2/NVzWX0TP8SwyQOOg3KprWrPTmmFlRbvtooqtP5ce8I9c3DpdeWvrA59Ez/EcMkDjoNyJ0Pi0onmhJlzApr9iR9iBWV2Srlza1+55PomfpjDJA84Dsql87JlpJz/faPaM4eXtIuGKDx7e1Yvqly/Mjr0Vfwwh0kedByUOxP5aH1mcsBWBWgwgQsKaOmTuukku0HH7/hhDpM86Dgod7aQuExZ1qGb1U3Hv825I0NGkjJU8+Cvdq7rq/hhDpM86Dgod+KHSSwty7AbKQKSNMFKYijDet3/p2Q36PjtkudwyYOOg3LnXsditUIdtD9n0MZcUJcvWC0pDix15K9uBOqr+GEOmzzoOCh3akfvzxa3CbntWZycF9jwp4A0K1gLTvlq67q+ih/m8MmDjoNy6RDaKNp3PzWft09UsEHL2qCn1NccYvzZaXJ7Ez/M4ZMHHAflzptApYqyBnBdC4iey+QmC5DqanlhLvrVORt7Ez/M4ZMHHAflzpqetSpiUSi08obDCZq0CWorydKRaH7VV9mb+GEOnzzgOCh3QiQ9y6RaoPVV/y+bW1dhyJiw/Vtvxet7OH7HD0v45AHHQbnUVg3liR0I+bmDthwq9j2gL8qZpbrLBTh+xw9L2OQBx0G5YwQq45JeQWRuOHwy2JoJrLlrrZOT9u/h+B0/LOGSBxwH5Y7ToX2gCMI0H7t8mIHlvAsJ52pjZG94YSD/HT8sYZIHHAflChzkuRTfk0brzxaS8ZjkWRaM0hfKHKN+thrUXsUPS5jkQcdBuUNH96ZmE5QzAmnOUIUX6CpVpdns/FVy3V7FD0uY5EHHQbm0owcT9/S8cnr2VklVaNY6ZNlzR+k0rdyoHb/jhyVM8qDjoNw59IRTNCFDWs/m3LTW02O1TUdqNjg3XhfGjj/ihyVc8qDjoNx5E4i55VoZxtJn56E1sF4U5uiz1bIrCn21/dBexQ9L2ORBx0G501kpps6jA4vs2qGewHRMwGSt9dxExlfRdXsVPyzhkwcdB+WO21F9NV0I5qRAcxE4t11FKvvzqmPgZ7XD38QPKXzygOOg3PHJVxvMT3SkJNtI7J6qSd0/KzJ6Z16YvnrX4W/ihxQ+ecBxUO70VV7NvRVgfu7L2ljg2TO0VteoI1n/bKu0v4kfUvjkAcdBuQKHSZJZO0MWfF51pD10uDj0vPLuqiTp/Go1qL+JH1L45AHHQbmzcT03lmkDZFh5th/uBmsmh8Zl5DI8j3oBjt/xQwqbPOA4KHcqx2ZD2Cu0Up9DTyNDJR5PGlFYl6cpX+3N9TfxQwqXPOA4KHfgYHFrQ0BwTiCkXTn+PZvtrHvg2D/yBTh+xw8pTPKA46DcCVjxLg2YF6zOu3LIpOfxUwZtwztuOsy+utXhr+KHFCZ50HFQ7nzLdVVujtCHP9sP84A2+oLmqxpn8tK+2rPgr+KHFCZ50HFQ7jyXXcyzZARFy5uO/uxcz/sPeNeUXKqX8tkBTX8VP6QwyYOOg3JpJi+psBToTvOJrjN4GQ0sSUXfE4j3r6Lr/ip+yOGSBx0H5QodrUvR/T8gbs/DjqlgTSaYT5TV0hK94JL/ET/ksMmDjoNyhY6ZuM85BFLG+VwKFKgTCSrNXsfixv7VqSd/FT/k8MmDjoNyh46sngbvYjGRgdoGw3IuMJSKY899+kedVU5v4occPnnAcVDu+OStlN6twkxPcn3lCrVtTASf05oiLF/tsPovHH/0VeGTBxwH5c5M7j6VbPdVPAhoTxpQR0qgzz7nUqXPdQGOP9qq8MkDjoNyB46CPia3TQOuXTlKgequoHNP5pYkJfloJP8vHL/jhxw+ecBxUO4E15PR7l0EqD9LpaUnqM9KkpapUh2aylcnNP8Lx+/4IYdNHnAclEtWRzUsNQMZPkagJvBiBnvayCt3H3sA+R6O3/FDDpc84Dgod7Yf5q6Wm0It2nfl0Ak+fXdZa3Rqq7XCHyWs/gvH7/ghh0kecByUO21V75pqJpjsG47WDQyHg3YsZSZaeONT7h/xQwmTPOg4KHc2WGV8hvIOZfCmQ1uBpgWhSF7qfTX8yiT/Hzp+xw8lTPKg46DcoaOp74qxYKz9Aw3cLVYrC+ZyWYMt136Djt/xQwmTPOg4KJeOL2vvnQf0/HRWuieONnqDlS2RNyFO4wIdv11yCZc86Dgod86geeVBM4Hq8+xpGEPNwpB0UqalfWsX6Phtk0vY5EHHQbkTzk3T16wV5Fm4vquFg42EUFlJrbTuVzqr3z65hE8edByUO8+ehqy1RoVkjkA4CGrVuWEZlBL3POpXdOCb+KGETx5wHJQ7Y4eg55obyPqXXBeEVieDdJM9eKxu7avGCt/EDyV88oDjoNyZOmaunvtupFQXPGF1MHGHbtrFbBVfH20//C8cf7RV4ZMHHAflzqsO5iVNCHCWPXTU5yCB5AJPbh2X4yr5o3Md/4Xjd/xQwicPOA7KFTjq8oHoDDM9hzPtWQ265xDw0ec0ZbR5oXL8jh9q2OQBx0G5A0fynIdVGP35XCXPZXLlClhQ2qhNx43K8Tt+qOGSBxwH5U78UMZiGgYd164cs+2BvIy1f8mzKCeu9NWTJ3wTP9QwyQOOg3LLJPeKbnvIyLIHcmzgmhZMtEyUnqpyoa36I36oYZIHHQflDh3o2qsMwNp26RjrOS+LCTpJGXkPIlUu9FV/xA81TPKg46DcOaCZnKrtGbwYLyAuAq09H3OxScIykfCr6Dq+ih9qmORBx0G5EyEpmk28w1RyoFQ6VMtzF5BBHUcTQrtAx2+XXMMlDzoOyp3aIQ8FknbF0CdgRQ3aKgazJxycVxvrRu34bZNr2ORBx0G5E7DKS/nBoVutu7MSA6NZQYr4GJ0L0VcvZvFV/FDDJw86Dsqdix0NcVFxGPzcJMDm0LDun1krixpNtK+WLeQ38UMNnzzgOCh33I5ZR8FdOob5c4/c9tiRuUB2mt5LqqQfnST4Lxy/+yoLnzzgOCh3fPKcNU+dkGufeya3PXX0/csxtPe5udm8fA/H77bKwicPOA7KpTdP1X0YQV2+4RhSoUlLMPbvqjb1lr8aOvKb+KGFTx5wHJQ7lYOTaV8GdXYFeo4SmM5n93rK2IYjz69CJPlN/NDCJg84DsqdPSQlDZRegSsmIEkZzPcvnWnW1HbXNS/MHL/jhxYuecBxUO7AwSvp4gWsawCt3VG1Qg3mSNxGxpU/C67nN/FDC5M84Dgod75WUUfFbMBen9WgtivHbI/RMamXUQZa+R6OP+KHFiZ50HFQ7hxfnpW5OEFupQCZCtRGBcys7Wl9ZesfHV/+Hzp+xw8tTPKg46BcocNzWdJ7gWWzAnVnqP35mYttalrOdMEG/CN+aGGSBx0H5U7tkClMzCCUdu3IPKH13mG0ys9eRHG5UTt+u+QWLnnQcVCu0MF114w9eMCsz2nyJ7/efBTIMlebOj589pRfxQ89bPKg46DcCecS96XugPl5Tl7pORLICXTixCE0mt6g47dP7uGTBx0H5Y5PnnOjmipo3j/QkgHt2bgwhw1auLrwV3NHeRM/9PDJA46Dcie5TgOJNg1Y0i4dyAhNUWGWwU7JG/pX2w/Lm/ihh08ecByUO1PHLFgo7SFcsj5uB4OR5WfJ9B7Km9RWv7pIUN7EDz188oDjoNx51TGk11kHmO8fKO/KUeswcLPaUtozyfgqYVXexA89fPKA46DcgcMHYeMF6zlFQA0FfOqziERrK9K8fbY3t7yJH3rY5AHHQbk0c6DmjLi5KLutInFornsEYZ+ltEE14/dw/I4ferjkAcdBuQKH0p55K3ZgQwOyytD6HkGm5U6uXXR+daujvIkfepjkAcdBubNx3QW9tv0nOlcDSnnPHKs20FKp6WAtfKFy/BE/9DDJg46Dcum8rGEfqwLh89LJSoemqUFZMkd/DjDnr3b0lDfxQ0lhkgcdB+XOKRvevUtuCwba2LWjCpgNhamlrTZ6b7NfoONn/FBSmORBx0G5UztkD+RDJ/R/AavBFWrvzxorGbb7KkW9YHX8jh9KCpc86Dgod/ZKt5nmkgIlMQIxJaj6HCfg2agOpVovREh+xw8lhU0edByUOw87RkXZvRTkVZ6Punl3ViUJJDbzqUQZv3pOXt7EDyWFTx50HJQ7ViBxq89u0MytPQvedmeVcgbBxjyql9G+8snpRfxQUvjkAcdBuRQi2VQIDVhL7FnTY1CxI/CsugcPIfavxg56ET+UFD55wHFQ7gTXLeeRNMHquIA8J2icEJ7FbvyMJPLZmh56ET+UFD55wHFQ7ozkw0fj3gFH25Vj4B7JUSukKXvcwN1Z1a8+59KL+KGk8MkDjoNyJ7jOmvbUYVCyZyCtDK5zY1JGLqlPKvKVT04v4oeSwiYPOA7Knc9Vczl1EvA+eM8cDaESEeDC1LxKzijfw/EzfigYLnnAcVAu3QjEWqoiNJztaasmeLUGXjzNIpsW+Sp+SC/ih4JhkgccB+VOcN2S+OgDZh8DaHoCc2ewlKvpFJnpq/Oy9CZ+KBgmedBxUO6UjrlSbTSfm4BrjxrsUGUKjMGJkbINufC56o/4IYZJHnQclCt04CRMmjOM3p6RfCA46oCVTTP1RPWzI2j0Kn6IYZIHHQflTjg355JXZigiBagPgrYLBuxpo+beCs4bM/kf8UMMlzzoOCh3XHK1yR0RFJ89JHMP5a1ohSXF2BOT5Ru147dNjmGTBx0H5dJ+t566zgEdn0eBmQo0LgnKcBmY17PE5wIdv31yDJ886Dgod6bynlpqxaD0J36og8FNDB5ilBT373z1zYrfxA8xfPKA46BcgcMy8Zi8aTDcY0d9bj2lSaDCtXBySfyV28Fv4ocYPnnAcVDuLFvoeSIjA8mz4K2MCrUSQd6YSNJUqH21GpTfxA9z+OQBx0G5Ez+crSK2ASZP5SjJwUsnqBmpiqOlz+KH/CZ+mMMnDzgOyp1bNkmn4545ajYFGvtnLWeHMZ9d7Gr9u/uy/CZ+mMMmDzgOyh0jsFrlNTtwkeeUTV3gwgRMY2Xd6NBnRiC/iR/mcMkDjoNyJ2Gl3M3bgpzHbquIJtQuDozdfWTMaV6A43f8MIdJHnAclDuVQxRLKx2eoPqeOXRCS0nAtDeZq88iXxkd/Cp+mMMkDzoOyp3SMXF47gpCNQG16WBLO1S3UZaJzTkv0PE7fpjDJA86DsqdF4GmoxbNMJouoD1k7LJRKyg3nWUtb5/tBuVX8cMcJnnQcVDuBKzabF7c9iTe90xeawPjMWDUid2y9JK+ih/yq/hhDpc86Dgod04S1JGpdgZPS4BGXnvuKA0SOTouH2ldGMr/iB/msMmDjoNy6Tl5cyq8oCjx4wQaNN9jSOU+ROeuKFQv0PHbJy/hkwcdB+XS3DE7miWYXTKQ77LRKjXo6j6GiKb2VcJK3sQPS/jkAcdBuQJHFVx5zAXjeUVOTRwqzmeRFQmpoOb61ZoeeRM/LOGTBxwH5Q4cRVLfc8eeOsraU0ed4FwL7Glk0uBU5rgAxx9tVfjkAcdBuRQiSUSUCrTVCAjx+WDVKjSyzogFVb8aOuRN/LCETx5wHJQ7laPW/JQOWBsSIH4mchoJMLcxE1mp6cLM8Tt+WMImDzgOyqW9uaTd6vPkiZ6l0p7BMg+o3GbulmfDC3D8jh+WcMkDjoNyxwcsK2cxBMrWNxy7ozKjBCJDuM9pbX7lA8qb+GEJkzzgOCh3AlY8knRb0DqXDYcmsFY7PGcImrNiLV/FD+VV/LCESR50HJQ7G6wMqagrjJGfM0/t35snAk04c87eB3115klexQ9LmORBx0G501iJjcW8YA/gc3dXe+poYz0J3VVXGVXnuDB1/BE/pDDJg46Dcidg1Zo9i3jA3Qko5Q7NqMKe1R+Xo69iN2rHb5ecwiUPOg7Knc5qqg5cDCOjw5M53BPI/iUNaXkDM5y/ih/Kq/ghhU0edByUO1N5annKYOjoFchWAjfb8zk+xzLEXD97FCiv4ocUPnnQcVDuuB1UUxlGMPuzOTf3Ar5Kh2q7mDSllvpXa3r0TfyQwicPOA7KFTgkrVFkZUBL6QmRDKhYM6zGtBXCJV+NHfomfkjhkwccB+XO9kM3Jq0KTdKeyRt3cPH9B0zdNQ3NTb96MKtv4ocUPnnAcVDurFxvq2sZ898FAiCSfyvXEcbkQbV6Vf1qJNc38UMKnzzgOCh3JvJhqGgCLRlvOMZzreN532HTqK3qrX61/VDfxA8pbPKA46DcGch5zWItgednS495BXdrkFaZwyqOsb46R6Bv4ocULnnAcVDuDOROk7wPcPIng5g2HGsorLR23RjSp1+A43f8kMMkDzgOyp09C9ywpdFB9dl+ODKDs2aQhtL2L7vJhZnjj/ghh0kedByUO3sWmvZeJoJ3l2fPwv7Z8A5F3ItqdfwsYKWv4occJnnQcVDu3HlytA3ABB79eRH4hNi5VshMvVemVucFp+OP+CGHSR50HJQ7Aaskfc2cwdYuGyRr146SENpgTaKe27QLdPx2yTlc8qDjoFx62MFjz+Md0lIHIrQ9nj+lxBJhKqIqN+j4bZNz2ORBx0G54wRSKohj91OjbzpaH9BEE4ivNQU5lXajs/rtk3P45EHHQblzfDnpVMMGuTzPnhIWqE8VKSWV4rUtKV/RYW/ihxw+ecBxUO5cCWxNTSdDbvW59aT23JfdRYR7QvVdWD7bfmhv4occPnnAcVDuVA6svPJw4GdDD+XUwWiXj7JqxVKKUL9QOf5oq8InDzgOyqXgumRevcCyjEDTG1Rsu4ZMbC4dubevXnXYm/ihhE8ecByUSxM52x4sGqC2AVTLs1TaDWiolywuNL6KH9qb+KGETR5wHJQ7MwfnkWYakKzsgXzs0dzVJkijlnRgbnqhrfodP5RwyQOOg3Jnb26TTk7yfJ7aMwfPCs3QIUnpYzFWX+N7OH7HDyVM8oDjoNxpqzB7R2FIcz2rQTuCeyJoXSiLrtnXhcrxR/xQwiQPOg7KnYBV2ggMr6Ar8Z7DdU/knCbM50tV1a7pswOa9ip+KGGSBx0H5Q4dc2bKWGC3UXvqwGpg3jusTNW6SUG74HT8ET+UMMmDjoNy570szeGrJmij7M5KKIGvOYFxFWEh7eOrV0/2Kn4o4ZIHHQflzh6SvlJlTsD8HLN5Fh/6mM/DwCrZZyvoX+0hsVfxQwmbPOg4KHfuoDGPaVaBV3luEmxOXBZBt1mXWh2SbtDx2yeX8MmDjoNyp3YkaVNa352V9mfruoD1nvYY4jNby7InkY/o8DfxQw2fPOA4KHc2kdQ0F+keO+xxxzM32B1VBWqljZSd5LM3gf4mfqjhkwccB+XOoyeZo5aukBTnRmJ1ME4Oe/Io3ZJnX199z/U38UMNnzzgOCh3NpE4WvFdKlgxAw3bbVVZCoOw5jVxqnwVP/Q38UMNnzzgOCh3Lj01b6apAJdn1UJuDTxVgdUSlaS76SpfLSLxN/FDDZs84Dgod4LrvLJ2z+BWGaiu/bOBBpk891EtyQ04fscPNVzygOOg3IGjJmrN8nMyk581JAlsDyEw8q4kafCm4ysf0N/EDzVM8oDjoNwJrldCTqzQC+62Cs3BZu0wW5WcdKX12RYSfxU/1DDJg46Dcue17PP3f4qBV950LERoeTDIomnEFW1+FbDyV/FDDZM86Dgod3aDomvGmWH5WkAdM9SxS4nmKqkIGqcLjdUf8UMNkzzoOCh3rA7qaVrZFUPy01n1Am00hTRaL5K6lPnVe1l/FT+0cMmDjoNy53PuxMzWditFjzeeuIAV7tBqnZWndsMbteO3TW5hkwcdB+WOE0ijTMO6K0Z6AlZadme1CLgKJyMz/Ow0ub+KH1r45EHHQblTO9aTMNxN1cKHjqUdKmWEPZTPmrxg1Y9qR0lv4ocWPnnAcVDuuB2zPncCO6xU2/+t6fE2G2TvxJidXPR7OP7oq8InDzgOyp0Hs0YlKyKo1D11YCFwWh3yYFoJKRX/KJv7Xzj+aKvCJw84DsqdVx0mSoMWFB3/RvIJnrJDSpbVuW4+5vdw/I4fWvjkAcdBubPDCmvjhBPUXHflQIfmz6HymTCtVYvpR07gf+H4HT+0sMkDjoNy53OVmeQuAh2l/78b1zsmqKkuE1zd+aMQyX/h+B0/tHDJA46DcqetkoHPthFgGflZtJChrTIhDama0sClF9qq3/FDC5M84Dgodx7LYi0rO0HJIwFNGuC9CNRNiJXcKuX0PRx/xA89TPKg46DcoSOlzI0K6L/7NWsXkeo6oadWsaN6onqBjt/xQw+TPOg4KHd29Oy//4ZCsEtIA3q2hO5fGjynM1NSzd4vOB1/xA89TPKg46Dcia7XkQgXw0JeQLk28FUWzDpNc3uePl0YO/6IH3q45EHHQbmzdb22mvNuqrA/m3OnGnhDh9JG7qP3XNJHD2b/h47fNrmHTR50HJQ733O7pDEbgnEdQJYbtIQd+uods65abgSs/ogfevjkQcdBufNBd03UZy1oxUlADW3PHerg5KuimaT1lduBb+KHHj55wHFQ7vjkaY3crEBeZcOhPqEKdxBbmxmfS/Wj5Pp/4fijrwqfPOA4KFfg2G2TP1EqwDzT7quKQq2FQZdNQtNEn/VV+CZ+6OGTBxwH5c5ILnO0lQdg0Q1HrwJuMmFyp0mW1vSvzA58Ez/08MkDjoNyp61axtl1AM9VgNZuq4x7fl51uO5+S8r4yifHF/FDTWGTBxwH5U5bRZq07Y6KE+/KUZDBa0Zgb7Nmdp381cdcfBE/1BQuecBxUC6tBh3LesqwUG3PHMtgzx0EPqennhfOeaFy/IwfagqTPOA4KHd29PQsmESgtNyB+LE8JhvwULGUZ8Hx0WXy/8LxO36oKUzyoOOg3ImQqIzeqT9p3N1XsWXwQgW69JWtJqzlo3sE/0PHz/ihpjDJg46DcqmxatiSTMC86rNoQaHS7q56nrSLB7bWLkwdv+OHmsIkDzoOyh06BraOOYPkZ79bZ4HWaEGra4/lS9nHjdrx0yXXFC550HFQrtChTYyTdnDK/1zyBHVMhZU8aR1pVrrgkv+OH2oKmzzoOCh39konssFqMCwtoLYnkDa9A9dF3TpN/+zZE76JH2oKnzzoOCh3dlj1ycqVwZ7V60TUoDYZICO1hnOQ6VcfdPOL+KGm8MkDjoNyxwqUannlXSuWO9DoCexZ8Naayq4ata7p38Pxu6/C8MkDjoNy51kHrsWzNGi5y546mkOV4TCJtWShNtZXX6zyi/ihYvjkAcdBufOaHPtSF4HqvkfylHXD0StwGlXaXNLnV9nc/CJ+qBg+ecBxUO7MHEQzqRL00v7tzX3aKjbIywrtGlLn/GrVQn4TP8SwyQOOg3LHJjdd4kYwZbQ9kNcFLmhQam3eUumavwqR5DfxQwyXPOA4KHcqhwiuRhVksgLN9bjk2WGXEB0ildu68LXqd/wQwyQPOA7KnePLpLZkw5FdNhxd92juOKB2s9KbzdouwPFH/BDDJA86DsqdCImkLNj3RJ7beg5ojmfFwgTGyQ3lSZJ8ZQPmV/FDDJM86Dgod5yOKmtNZZC2Rw8indBSY2CfRfnZfVi/2u+WX8UPMUzyoOOg3ImQyO6jas+Q/PlgRVTAeC0YNOpCz0P6Bavjj/ghhksedByUS3TUVbQoSJ4DqGkFX7VCMaTh0pXkq/hhfhU/zGGTBx0H5U44d9NRU6lg0vumgxu4rQK9d5syPBf66khgfhU/zOGTBx0H5dZNgoUpd+htMJDNDu5coRe0OfOqgl/RUd7ED3P45AHHQbmzpkfXKgkZSmkG5G5gcxiM3JLyQuL1VfywvIkf5vDJA46DcqevmpKL5gHsNJ4TmgVq9wVLW0m+Rnb+KmFV3sQPc/jkAcdBufRetpi1aZD9WSqdaYF5c+ij9tEKZxX6Ho7f8cMcPnnAcVDuZHOL0kidIUt7Zo5E0IpXKMruVDsXKt/D8Tt+mMMmDzgOyp3KUalas+eKje2ZI5UEbQ6E3VG10qaU+tmhp/ImfpjDJQ84DsqdJ0+T1JEFeOQFpCOBjWfwMGJs/XmteuFr1e/4YQ6TPOA4KFfgWLia6m6r8NnqRkUnOEnb00fD1WWoJfkejj/ihzlM8qDjoNx51sFJSYoBPt+sqKlA5T5hd1lcU3oeHX21waq8ih+WMMmDjoNy6ZSNGpWV99TREhBxBTc2kDkdZ9nTOd2g43f8sIRJHnQclDuvntLAZr3DzGMP5qN0aLlUSN2n5T2SFMELdPx2yUu45EHHQblDhwnySAQbg1076ixPdH3/QMMboVu1C59z/4gflrDJg46DcmnXgjs23P1UMtmzuFSwVAdwQ/IxWzW8YJP/ET8s4ZMHHQflzjcroTyYCWwoAfU+oMpUwMY8hIxz+ap20Jv4YQmfPOA4KHfO2SSeyXcnpTYeOLxCnU2haJfV3HIuX70npzfxwxI+ecBxUO7AgUJz4QQ0fm495QWV5Nm5XrD3RpM+m8npTfywhE8ecByUO23VStLGUkiGBWjMCTWrQq5dO+3qMf0CHL/jhyV88oDjoNwJrj/mX/EOWdKGg3YNMfXnvmwvqbYkyF+FSOhN/LCETR5wHJQ7cCybNHTPHGnys+BtgdVZoeVBaNmll6/ektOb+CGFSx5wHJQ7wXVJVVtN4E+QZA/kCjargXHytNRE7atsLr2JH1KY5AHHQbnzWLaS7c6pQp+mQF7Sc5S8gHumnNYuJ3hh5vgjfkhhkgcdB+UKHaRtaloThMoeOjrxsziXofeyZkrZ6LP9bvQqfkhhkgcdB+XO1JFK4doG1PrvYy452HMssI9SBmnpnO0CHb/jhxQmedBxUC5dJKiDd90Apr7HjtUaWEkT8nPiqVUlHhdM8j/ihxQuedBxUO50VmXmJrXD4uVAaeyhfKQCyyz3NnPN9NUxG3oVP6SwyYOOg3KHjszKHSusjgMo9//XJu+UTEvueY/oF+j47ZNT+ORBx0G5QkdTSaPPDlX56ay8gM89nzMPyrKsDf2KDn4TP6TwyQOOg3Jn2ULLrfqeM6h53o1Vf/YsrA4TB+1ZvfP+1fdw/NFXhU8ecByUO1+sFHXxeG49rd1X9bL7qpUGlE49Ozq18tUXK34TP+TwyQOOg3LnzdOyicLtaasUSPzZYZUTjMHNkIcP/Cq4zm/ihxw+ecBxUC6t6UmMxSeMf4/Je2PwNByIcShubuqNmeN3/JDDJg84DsqdPSRGrRZB6PqsBi0tg9kiUK9WrOU+8auN6/wmfsjhkgccB+XOnaeBM5exYEk2oFozVM8Eyxej78qB9pXTwW/ihxwmecBxUO4cspFRqpvCqnk3UzIdmrED8nN+OSex9VXAil/FDzlM8qDjoNyJkPQ6WssZ1tLdV20awBaPxxWsUjJab1/dI+BX8UMOkzzoOCh33nVgXitjBmm+gGguaJQGtLx6pbZy0a8ePfGr+CGHSR50HJQ7dMw+Mo8Bws9p8rkQ6nIDzdySW0VNF6yOP+KHHC550HFQ7swdkziljnvQ0Odehwu0sgwap2KlrJL4q2dP/Cp+yGGTBx0H5Y4TOMUxlwbLygAaXsCsVUiYhhXbpeWzhx38Kn4o4ZMHHQflCh2p9iLDcY/h5Vm9Lgxt1QUipc2WhEr6KmElb+KHEj55wHFQ7iTXPVtpuUFWFCDJC7zShEE8szAlGfl7OH73VRI+ecBxUO58z21l9EQCa4wC5EPAZc7nl88lG9O1vvqeK2/ihxI+ecBxUC5dCTROyLz7qLkrh2Z94LBdSHqhrORM43s4fscPJXzygOOgXHoQaHPOVmDlWYHS5sJFFrSOrXebZeiFyvE7fihhkwccB+UOHLhy5sZgHZ+ElTQwUgSkJmXmOqZ+FVyXN/FDCZc84Dgol5wOHVa7Qmuj75mjPtsP1wJOwymX2nv5yumQN/FDCZM84Dgodz7ltrVa7fx/72T/zRw2WWFOxE3HqvjZFhJ5FT+UMMmDjoNyZyJ/zsvqHjWKPFulk81NB1bohXcZQXLyr948yav4oYRJHnQclDubcynnlBdBmfScCHw+5lJL0FIexac/+fULdPyOH2qY5EHHQbk0duyZY3YB+3delilBnXsmX0LoU4om/uo0ubyKH2q45EHHQbmzwWolamwOKRfftQMTeKu2J5DVmnDBueQCHb9tcg2bPOg4KHc6q5aeM4EZcGLeTIwKrVaENFTnaL0PuUHHb59cwycPOg7KndpBjkvygKp90yFLoekuJUuqrbInD6Ov4of6Jn6o4ZMHHAfl1n3Zobgnju597NJBCMacgNFzloa+5ldWoL6JH2r45AHHQbkDB2ufkxkQawcaTw0pT8yqPUegeqU5v3rWoW/ihxo+ecBxUO7ssGJnw5Zg0kaCWuddOXaDlTqydZzZPnvVoW/ihxo+ecBxUK7AMQkTU3uWrT+vOmxP5L48Q8c+BfeoLnihcvyOH2rY5AHHQbljk5fdOGkWyLNX2DA8bVVC6EMzay219gszx+/4oYZLHnAclDtfq2ZZSQpDzc8lmzH2QN6pg9LGwhmRPlu0oG/ihxYmecBxUO6sBk2l0hrPM47Ku3KUCc1JwKdYqnVMKhdmjj/ihxYmedBxUO68lh0zeyobh+YOhNqgJu2AxRxTGSzyVThXX8UPLUzyoOOg3AlY0ZiS54JOc8/lvSZwaRky4x48Svf+2VppfRU/tDDJg46DcumWzWJatYEQp107cgUvUqE211ZQ0/J6gY7fLrmFSx50HJQ7nZVr7ms5VOMGxK1BK15gKS8vixvlrx526Kv4oYVNHnQclDunnjonMkSQmTcdZg2sOj0bprE2YdMbGZI/4ocWPnnQcVAufbNqveCaMPF5MvvsdnPKHRIP6zLUvX61icTexA8tfPKA46DcKR21WqmskJxlD+XI4JMyTOq9F++I+NUOK3sTP7TwyQOOg3Lni1XmwpYFUlIEWt3BUqswqtosXGvCr5512Jv4oYVPHnAclDtvnsrIbfUFlp+YVTWD+jRYdZUmuP8uNb1QOX7HDz188oDjoNwJrq+ZWWqBpLSAnsx6nbPBGGnJMEGxr+7L2pv4oYdNHnAclCtwyMqcKTWQPuqeOXqGhgmhUc5ZuGsaX33MtTfxQw+XPOA4KHdWg/Kqk9sAzc9SaScCb1L+rV2XMorM+tWSHnsTP/QwyQOOg3LnVUeXpmoJnpd/QC1XsLYLSSaWPKxOHxcG8j/ihx4medBxUO5M5LVltpUA8yzPa9m8h46RYFOjRVKbxS8YHX/EDz1M8qDjoNyJkMzmQylBnxsRsuf48tqcYLUxllln/ur4sr2KH3qY5EHHQbkzdpQhSU3BC+6ZPC/fM3lhYBJD9dr7vEHHb5fcwyUPOg7Kna3r7kbaDAbR8+xpEJiTQUkpaZJOWG/Q8dsm97DJg46DcumCZm/GliFp3Z1VKns+d95jCC4TVl+avoqu26v4oYdPHnQclDshEi/sKuWZNjYdkxRqf852tMWdiEb77GGHv4gfWgqfPOA4KHd88lxzmuP/Ye9tknXJUabbEWEmBEIwHPQ3/yFcxfk6WXb17Dc6oRaWVjv3KW/mWQaEu0ChUN6Nlfh8ElYDVtLJXnlh+Sq5bi/ih5rCJw84Dsqd4Lo8hsIiIClP/HAUaIMJMumqiFoqtu/h+NlWaQqfPOA4KHeGDh25+1JI/Lx5wo6glRZ0apgaZ63pq9fk9iJ+qCl88oDjoNxJWNWV254uwFcj4Oc3RTHwljrpns3HZwkrexE/1BQ2ecBxUO7szV3SCtUC6nsqf24Cgk9TyDqWtaoy51c2ub2IH2oKlzzgOChX4KjP59uSHLxM3zPHHje8JgIZfe2/SdVGuVA5fsYPNYVJHnAclDtw9DlE5h7I8/g3cyi0WQg2MDJHzrPTV0+e7E38UFOY5EHHQbnzucrrojI72PMWkOfzrMOFgVVGsYQifoOOn/FDTWGSBx0H5U6EJCVOPe8xg2oCztThuWADpdDznXfu9uqrzbn2Jn6oKUzyoOOg3KFjLFoLK4joHjtKyWAq+49UaKlpXvrV8WV7Ez9UDJc86Dgod1xymmOWSoCZDVhwgpXUQNdilIKT9Ebt+G2TY9jkQcdBuRTOrXvsSAyS8qbjSR4+C0hAMi9beyzXfGPu+O2TY/jkQcdBufNkdmV2qQpS1qaD1EC1I4wxcOjMdeBHPjmnN/FDDJ884Dgod3zyVpN6LdDrmMDdBmjyfzusnjtottwvwPFHXxU+ecBxUO48mJX1rHZT2CQQ8FwLvIuAW/K66sqVP7IC/wvHH21V+OQBx0G5tKZnNlxp7Rkc8Vm5rqC0y4eZFeOhaZPzPRy/44cYPnnAcVDuJKwyOvc8Yc5n5kAvz/eqDkVsSamt5PHR19z/wvE7fohhkwccB+XO56psPHubQEPHHsgLQ+vTnteyPHN6PqZ+9Lnqv3D8jh9iuOQBx0G59C23cK01AXpvz0DeNxxj/wcetPbAUXzdGMh/xw8xTPKA46DcORHI65k5KthIE3jMDN6Ww0CviIkl+0dLpf8Lxx/xwxwmedBxUO6Y5JUkU06QpHXYqDTQinssr93dW5OVPnrW8T90/I4f5jDJg46DcmcLSR0TeXXwLBk4N9wjeW2QXCSrMnK7MJL/ET/MYZIHHQflTu3wPBeWCV7Gs99tCRiiQV+DU1nddHy0o+d/6PjtkudwyYOOg3KHjvSERKjtoXyXDZb27yQBg0yiPY7s/5dudFa/bfIcNnnQcVCu0IHPSoUxd7Hoz+ZclD2fc88wV0GT6Zq+ih/+Dx2/ffIcPnnQcVAuxQ+tuKwGM/ddO0rLoET7x9C1hxAjzV/NHfgmfpjDJw84Dsql+GGetacGow0FXplAnRz0+aBbUCXbR7ee/gvHH31V+OQBx0G585x8T+SrD4aSRgcm1j2dJwTU3jy1Ifmz4Dq+iR/m8MkDjoNyZ+gQlvrsAu2sz6knm8+bp7In9FRnwqT61SG0/8LxO36YwycPOA7KHZ88i5ZJC9KcC5j3jz2gE8wkzmSjVv8qm4tv4ocUNnnAcVDutFWYEWUswLp/cN/jhq08oeMybSMXz199zMU38UMKlzzgOCi3vlaN2arAnCNvOJTBeyLIs3Qe0/YfPtq4/l84fscPKUzygOOgXNrvNpR9VCil1edVR4WGpYE3l0XklNZX8UN8FT+kMMmDjoNyhY5VkrCmBM1QgFfPYFwUelq1NszN+KsICb6KH1KY5EHHQbnzvSpTda8JVvWnsaoDrKGCsCSfMiiXCyP5H/FDCpM86Dgod1499dF2/9Qhlec0ea8O6itDd9Zl3ZCvdFa/XXIKlzzoOCh3tq7XoUWxQW1pzx15OLTsDuSqXucYo350fPl/6Phtk1PY5EHHQbkTzp1p2r/jy/icekJX2KUjQX2OzBaWZ5fuBTp+++QUPnnQcVDu1I5UMIlV2JTgs/1QoMlIYLpo4ixW8SufPL+JH1L45AHHQbnzySo/j1LZIWV7Gqtu4D4YVLm07hsduQDH776KwycPOA7KnR1WaaTdOg0obf57Emhg1QUspVxp2ZT01bOO/CZ+yOGTBxwH5U7lMKRc1wCRycCjIDRLHQavVDqVNOf8Ho7f8UMOnzzgOCiX4CjJvT9z+CaE9XnyxOpQknGS4lJ6+h6O3/FDDps84DgoV+CwVDyt5iBYZA/k08EbFWi9a5feWPtXH3Pzm/ghh0secByUS1+rGHOSBLa4Adfl0Ap3UPPc8hMw6fg9HL/jhxwmecBxUO7ED9ta5k6gPT8HNLuD5lw2K31ycW9pXWir/ogfcpjkQcdBuXOPIC8lpAXi9JwmfzjZ3RV0bmaFRTtdKB1/xA85TPKg46Dc2X7YaflIDMhT99RRGyjlCm5tzpVTr+vCx9w/4occJnnQcVDu1I41UGw0sPF8zS3+HHoaC2opNBvt3z+LrudX8UMOlzzoOCiXakeZi9aE4ebAiwWMaUDJyzMnnYU/Or78P3T8tslL2ORBx0G582KWnyfbup7Oyp/aMaElG0DrWcPuu8EqNzqr3z55CZ886Dgodz7ojkWCs8CYU4CzD/DnUnnfWFjvWBC/qh30Jn5YwicPOA7KnTU9NFArCgzJz/FlNPD0rNBty3eDhUXXV/dl6U38sIRPHnAclEuH0HDObM+69UHAnBmUMYF0kV5X3v/6avshvYkflvDJA46DcmfoyIVENw2Fku16QQoqrmB5w4LT2+pf7bCiN/HDEj55wHFQ7iSsRhmDZwJdvpupKR2MSoFOk9OUUSd+5ZPTm/hhCZs84Dgod151qI01+nMBjRh4z+BgvTYY3XXpWj3Nr/aQ0Jv4YQmXPOA4KHcqB65GlhLk9nzL7VxBG+3fPBXvKVPXC5Xjd/ywhEkecByUO3DIKJNKBn/WrnPPAyw9rzp6IR5qrvqV0UGv4oclTPKg46BcOk1OLGQKezSvm441d1+VGPLurnQSGbWvNljRq/ihhEkedByUO1MHtSFeJixJCJyqgmshaH3P4s1qlSu143f8UMIkDzoOyp3agQNn6b6LxTDgqgt88wI1z2p9iGG9UTt+u+QSLnnQcVDuhHMT2RgtQdkNFbClCt73b2tWrXmPJOmzDVb0Kn4oYZMHHQflCh1NxmDdFWPIeL7nYgdbRSHZs1LaW0a78D33j/ihhE8edByUOz65r5ZmRdgY5N1ZPQkrt91jZR1FGWm2r3xyfhM/lPDJA46DcidhpbMuywr072CH7YmjTVXYs8iqfWqb46tXT/wmfijhkwccB+XS9sPeVKmCzF6A3QYo4gLRbr1h19y+ek7Ob+KHEj55wHFQ7rwI3M1/a89yHn8qR2oLvLa5f9SZ1TOW9NUHK34TP5TwyQOOg3IFDu95FakJSB+vY4wGmncNmS0PHbq05K9edfCb+KGETR5wHJQ7xzpqFdTGsFD2GM4NobVeATWRr0EZx1fvAflN/LCGSx5wHJQ7C97qyFjTgt1CPfHD9GRz1Xfl8IIdc9m143s4fscPa5jkAcdBuTOQS9Eqa8EsqMBtdGiSFGqRbujU12dH0PhV/LCGSR50HJQ74dzSzJJkqFoZ2GuHPX1kEFroUlsj+eoeAb+KH9YwyYOOg3LHJOfaZyIDayUDU15gOBcMVmYTbiwXpo4/4oc1TPKg46DcCVipMKFUSPxv6bqOPXbsASR52a0W0RPevUDHb5e8hksedByUK3RIY6cnUdX/BaxmEmijEFRMFYePavTVHhJ+FT+sYZMHHQflDh11yZ7Kn1n86axaS+CdEPbsMcdUGnncqB2/ffIaPnnQcVAu3XpKbLToWQaqwEUen3wq1L6Y1uSV8lffrMqb+GENnzzgOCh3rMA1TKVWqAUrsObdWPU8gfagntBtavkqm1vexA9r+OQBx0G5YwWurPZ4HCPvosEzG9iz6s3SYEyNUrGvHj2VN/FDDZ884Dgol0ZynD4VgbvttqpXAp9SYfJY08mEP1sNWt7EDzV88oDjoNx58lQLlzwLoM49kftqYL1n8FaRkxbyz44vlzfxQw2bPOA4KHeyuZNqVXxOdNAAHnOAVt8jiPbMOJXXulA5fscPNVzygOOg3PEBCw0erUOtDxz5OQ/YV4eVy8i915asfQ/H7/ihhkkecByUO1+r0pq7XBj0TPSceTJopQvM1JxTw91XXWir/ogfapjkQcdBuXWPYJT0+H5aC3CbDE59D+gZq1kt1fmC0fFH/FDDJA86DsodG7CP4XUUGMn3SI51N1aNGahnedaup5y/ih+WV/FDDZM86Dgod6yOKWXshgrWwr47q82JrV070v5zzokppQtWxx/xQw2XPOg4KHc6KxwyeS3Q9ewhsecMGtozhtSmezIv3fsFOn7b5Bo2edBxUO6cly1SymwCY6S0p43VwHk26KR5DpU07EKG5I/4oYVPHnQclEshkuJS5EmNTAImzGAkE1pfeU4rkuSrb1byJn5o4ZMHHAflzpvANdG0ZqgrPWMHIaj0DGWp08rdkL4qHfImfmjhkwccB+VO5cC26jSGvKdwYJECmqhCr9pmreylfWUFypv4oYVPHnAclDvbD814qiMQ8txtlT47rOqAojiHWEGXr7Yfypv4oYVPHnAclDtwsC/qumDPFgzMZtDyIHDsWRRrRfwqYSVv4ocWNnnAcVDuzBy9FfcxIaXnhCbntCtHaTBSyTp48aSvjnXIm/ihhUsecByUOzOHSv23d2RoVeA0GFrdmGDHzjWPDxe8yZv4oYVJHnAclDuVA3ffJEuhDDXgaQiabYANmZsX0TwufK36I35oYZIHHQfljklOY2Vfu68ydOBM49l+iLBSld1y6XS7MJH/ET+0MMmDjoNyhY49jc+KC0HaROD9lxHs+WhVBps0rLmVr+KH8iZ+aClM8qDjoNwJ546lHWeChM952ewZlJ4BpBWe7IqWvzr0JG/ih5bCJQ86DsqdB7NjMXdWSP05TT6pgO9ZA2i24ZSSjfbVMRt5Ez+0FDZ50HFQ7kzlZOtZ1AOUagceVPfcMTJ4xo4uy1m+iq7Lm/ihpfDJg46DcufJrFBec1VoYvU5Tb7psLYAd5PVfEpy+mruqC/ih5bCJw84Dsqd5LqT7/JR9yjuDoyNwaoLMKVVE+mm46tsbn0RP7QUPnnAcVDuhEieLT3qe9ZY/d+aHoPWp8K0nOeePJrihcrxR1sVPnnAcVAufbCqTZ8baMN30WAx2ZjsGjIlNy/cV6Wvsrn1RfzQUvjkAcdBubPDiqqK0rOXpzzHl5uA7lkDiq/Wllme+av4YX0RP7QUNnnAcVDufMxNnDkthaZjPntIENpkgj7rINKelfP3cPyMH1oKlzzgOChX4FgDfZWyQOVZKr0UQTUnmIO0Lk+p1Atw/IwfGoZJHnAclEsHNPvCnisUTLutwjXAqBaYa8/pTyQRx1fB9fomfmgYJnnQcVDunCYvM/WcJ0hP41m5TuBaGDqn2RbnoZ/td6tv4oeGYZIHHQflzvcqmjkZLXj6KGCaFVp/akfuk0quUtuN2vE7fohhkgcdB+WOSV5ozg0BlITP8eXMYL7pKKPPXTwGzeUX6PjtkmO45EHHQbnzsIOLF+K06Wj9OffUQbk+T2dVLWmn+tkxm/oqfohhkwcdB+UOHTpGxZFh0DOVJxNoWQpwaVwL7jLy2Qqr+ip+iOGTBx0H5c4HXeyeVyKwqs9UnhNY8Q6JtaZkW7Gvouv6Jn6I4ZMHHAfljk/uaXZXgelpD+XNM7TaCbo55lJKL/pVcl3fxA8xfPKA46BcgUPnIu3NwOfYs4YtBSPb5aNhTb0Wa+mrL1b6Jn6I4ZMHHAflTuWoKZPvUaPbM4iTV9CaGywvTZNNTOsCHL/jhzl88oDjoFxKWKnRnA4iWYGf77qGWJ8rgYvSMhs8vofjd/wwh00ecByUS2/JbbKUAnse35VD5h7NhQ3ydM82Uu7rwkD+O36YwyUPOA7KnfeAirtGTAOu+Ljk3sGR9uCxGLW15vWzx7L6Jn6YwyQPOA7KnfeAPSfOc4G2jQQjrz2QzwRaGFvZQ0f9zCTXV/HDHCZ50HFQrtAhuornngCrPta4JGicOqxJaxRqreavFufqq/hhDpM86DgoV+jApGX0XvfAMZ7doMuhdeows4lJ95HmvEDH7/hhDpM86Dgod3aDrqZamoOOxwc0bWAFCeYiG8NzG/zV9kN9FT/M4ZIHHQflTu2ozwZpUcBJz363TGAuEyjz6AszMV8Yyv+IH+awyYOOg3Lnk9UgKUkIlDYizP5v10Le83nKvbEuTF/FD/VV/DCHTx50HJQ7U7kxYW0V1nIGfvYsWKoJTDtN7MSzf+V22Jv4IYVPHnAclDtwUHMSERg17dKhsrlYPmB2di2WXP2r0mFv4ocUPnnAcVDuPCdfdfBz6wmT+fOc/HEBxaFwRtn/7Orx1SYSexM/pPDJA46DcqdylOasKYEU2nBQyeArN8DRq2SjkupX2w/tTfyQwicPOA7KpeB6YSnegHp91vR0Ba3cwTVRzWPM/NlSaXsTP6SwyQOOg3Jnh9VqqUwWsP7PJucCrbUCZlOXmzl+dl/W3sQPKVzygOOg3Kkca2jNlKGkzMDWHZrQAuyrzslaS73wtep3/JDCJA84DsqdPQulz259wZrPalB8Nlg9G9elDKqTVqN0AY4/4ocUJnnQcVDubLByyo3VYUPy3CN4DmgWGZBnX75EespfvXmyV/FDCpM86Dgol44vJ8nYCQZh3VNHFnBsCqPONrKVznbhe9Uf8UMKkzzoOCiXNli5lv48CUyS9tgxGZqJwerjOVUgidMFq+OP+CGHSx50HJQrdCRXVpwCrUgDHk84F8cAzUp7EhEX7Rfo+G2Tc9jkQcdBufMocPdRqTSGVZLsuUPn7qxqAm/iK5XnXMGNueO3T87hkwcdB+XWORuaOnY/ldozd7hDwz2V7yKihRJL7x9F10t6Ez/k8MkDjoNyx+3o6zlkM2HimsDVMjh3gZ6HY55r//yosfovHH/0VeGTBxwH5Y5PLm2tORPI7Hvq8MJgKwtM6a2Tp7LyRwve/gvHH21V+OQBx0G5Uzlan43EIK/a99Cx9ki+5xAoi0Qrua10oXL8jh9y+OQBx0G5UzmSDPLVQVd6gusTNxwqMKyMXIuPDc73cPyOH3LY5AHHQbljk6tg7qnC2n8PgQnHUzkqEDbLJSO3r+KH/4Xjd/yQwyUPOA7KnbbKqnvCAms9GZJkBCrToC3FZYmr1I+W9PwXjt/xQw6TPOA4KHf25j6bFKRsJEqawM+hWUMU6Ctnkyad8kcRkv/C8Uf8sIRJHnQclDvnZTnRUHIYbSEwdwJrs4ImSciStH8VsPofOn7HD0uY5EHHQbnzlnymtLAi4GAFnk1AMSVI6qP2rE30QmP1R/ywhEkedByUO/vddmdlIys8pyr3TJ42HaoTmlbrVaxl+yh++D90/HbJS7jkQcdBuTOUD1yrrT1oqO7OarUJbsyQC3JqWef4KmD1P3T8tslL2ORBx0G5E7Aq2Lg2Ax25bzokPbXDgKh3Mxe2fCFg9Uf8sIRPHnQclDvhXLWM0gc47WmDExp4ngjLnxDJc9FmfbRXuuCb+GEJnzzgOCiX4odMraQGuVp9ThI08LJ/LPJWV8NZxlefrPBN/LCETx5wHJRLyxbWGnVNKPy4HasWsGUd5hRHHLxofPXFCt/ED0v45AHHQbmzcn2VNn1WsITpWbReoU2bkGXOaTqo2kebSP4Lx+/4YQmfPOA4KHfaqtwqd96VQ7oAzyWPCThh1i7OYqm1C5Xjd/xQwiYPOA7KncrRJ+KzcX1S322VPFtBrThQXbXNbNNVvofjd/xQwiUPOA7Kna9VK+Xen8NO9tzqkLGg5d1lDS3VS8U58AIcv+OHEiZ5wHFQ7pjkcy6fViCVUYCJCjiTQxnP0EGi2b568oSv4ocSJnnQcVDu0CG4i4cTNJt9T+RDoA1bYB0behoD6wWj44/4oYRJHnQclDvXOrKuqq3CTKUBt+e5rMwMWJJpQea8Lnyv+iN+KGGSBx0H5U7t4GEjIcJqpT8m+YBWa4E+KhbKbap99SQQX8UPJVzyoOOg3HkwK5N61QxTpTxexwBNS0BmGvS8K+fPlvTgq/ihhE0edByUO51VJc4uDqPYQ8cUcNtTOXIbq+TcXL7a0oOv4ocSPnnQcVCu0FHqEKx1QG0ie+5IHTYrBiMJYpmGih/dly35TfxQwicPOA7KnYTVrhaOs0HrfZcOEdpjBy7oMxuN1HrSrz5Z5Tfxwxo+ecBxUO7c6zCauesAHr5/1GS7cuwfhoPrRJuIXz16ym/ihzV88oDjoNz5YFXIxQYDL57PUmkG3XP4s3xdvSqNPL76YJXfxA9r+OQBx0G5s/0wZ0Eng5r6c1+2tj2Rr/1Hpdwd20K9UDl+xw9r2OQBx0G5Ez8cVHRyBsdswGV2UCeBURr30Wel8dXnqvwmfljDJQ84Dsq194A4VJ8nsvMJrj8DeV+QMjeZFft3Lnl+Ez+sYZIHHAflzteqRN50TCjW0x48NiGa90CeS2uJbZWFX+3oya/ihzVM8qDjoNxJrrdp5JsJkWerdOV/T8kdyvQlpWTsxS/Q8Tt+WMMkDzoOyhU6uKuU1SqQrQbcXaBlUeBcSUbHRuWC0/FH/LCGSR50HJQ7JrkX9pkn0FoLOJUK7j1DaWvPHIwpjwsm+R/xwxouedBxUO4Ygc3McmuQeDzh3LJrBxvCKtipjZFL+uqYTX4VP9SwyYOOg3Jn7sAk3RJC0erAuMFQHwhD8TkQ6N76V7sW8qv4oYZPHnQclDvfrHp2yVgA6yrA6gTKtUNx9FlSE05fdVb0Jn6o4ZMHHAflChwJ2xBhBMnPmp6WH9+jN6h7+OhajNJnQzm9iR9q+OQBx0G5YwWSZ0o6gJ5Xs2w6QU07DLShac012ldbpelN/FDDJw84DsqdhBWlOmxXjpL3NM5ZOjh1hiHWRuo2x2fHl+lN/FDDJw84DsqdK4G5l2SSn0W5/KTX857Im0Dag4ha5tnwq2wuvYkfatjkAcdBufNaVnStgg51tQVM6uA1V1AZc3dULe955Hs4fscPNVzygOOg3Fm0UNvstAq02eaGQxQ0lQR1jDVKS+ryVYaE3sQPNUzygOOg3Jk5XAinE/Tu+jx0ymCbCajdvCbqBT/bs0Cv4ocaJnnQcVDumOSaOjeakAZlYLW5i8gyGJl6447c+1eLc+lV/NDCJA86DsqdxopaUd44YKmbjmUEnvYf99BRqu1RhPuFkfyP+KGFSR50HJQ7TwIRcbWEoPjvMXk20OILWrLMqhUHfnUFjV7FDy1c8qDjoFyig/vMWqEkGZsOHc/NJ4PCbTSVf2bgBTp+2+QWNnnQcVDuHF/uKRmq74qhDbgIQtOUAHE0TolKbV+9mKVX8UMLnzzoOCiX3I6WV0IGTTUBj/HP6Ki7s+KcKy9c6Ss6+E380MInDzgOyp3k+hzVWzFgzc/YUTLYEANa3Uda/bHRv4fjj74qfPKA46Dc+Z47eqHlHfq/bK7OvDus59tVNi2ExDldgOOPtip88oDjoFyBg4bXTrWAUnpWg3oGt4ygbFNH8ZLlq1cd/CZ+aOGTBxwH5U7loNqbPBt6eiq7rUIDS1mgpGY+qE797A4av4kfWtjkAcdBufMxV3fnNNsCz7QrR04CpspA7EbT88zzq+A6/9/xw5pSuOQBx0G5E1yXMbNLBUTd5WP+v4TVhGTiBWsV/GzBG//f8cMNR5jkAcdBuRM/7Jb6XAsWLwSm/nytyhuOXBVH8zbmV0ul+UX8cNMRJnnQcVAuTeSYeW0w5qBdOjYMT5gkw3MTPFml0fhC6fgZP9x0hEkedByUS1MHjpwTw8wlP9sP054/ePdZNgculOegzQU6fsUPNx1hkgcdB+XOLRvHxLMgtJF27bA1njAJQe0+mmRqJX31sINfxA83HeGSBx0H5U5n9VyXXcnBSfseyseAJmMPHz1TTcWNPwvn8ov44aYjbPKg46DcediBPlStQUP5R8eCttLcf7Q1XaReCVj9jB9uOsInDzoOyp3OSmQVKROWLttzBy/wZXsM6YszDS00v3oUWP7v+OGGI3zygOOg3Ckdawg12/9FuQ/g1ncRkZKgtUKDkur6bBNJ+b/jhxuO8MkDjoNyJ7huqXvPDeYSAebBz3S+O6xB3rzs/0O+2n5Y/u/4YU0YPnnAcVDuHLNJ09mFoM5cgL3uabyNAkLYPeXU2vgqRFL+7/jhhiN88oDjoNx51eFeBrYEw4mAK9oexnFuTAb1mfPyzxaRlP87frjhCJs84Dgodz7muhg13zQobzhyQbCSKtScJKFZwfHV56ryJn6I4ZIHHAflzsb1JGU9i6vYpjw+YIX9C8KexWsh0ip0oa36HT/EMMkDjoNyZ8+CIPZuHUrnBoxuYGi+K0eZNKTyrirfw/FH/BDDJA86Dsqdz1WoPMezS7o4A6e1oEnev4kTD597HvkqnFtexQ8xTPKg46BcMsmHWqMMMv+N5APBOzFgGzRW4d77V2/Jy6v4IYZJHnQclDu1g5tYzU96pD1PAp/Fh9orUCmOVkyS1Qt0/HbJMVzyoOOg3ImQVJEsuofy9bjkszAYM0GvZSSibmt+FT8sr+KHGDZ50HFQ7pgdqz8P7/7t5uHnSKCB8v7RV2n1cQkNL9jkf8QPc/jkQcdBueN2LGftPvfc4U/8cPY9nzeDJFys9ur9s4SVvIkf5vDJA46DcucyueTWuRUoQv7AMUB7qrBqRtSB2eZXY4e8iR/m8MkDjoNyx+1YPbVSDKwoAvPjdqQl4BNXlTQn0lffc+VN/DCHTx5wHJQrcCRdjcUcsHV/QiQF3HfloDlGau4s/asrgfImfpjDJw84Dsqd71WtF/VWIRHX3Va1DmpTgURpNVdf9ULl+B0/zGGTBxwH5RIcdbVpHVItC1g4geFEwIXO1K2SffW5St7ED3O45AHHQbkzcxDRTDShrWc16LQFjkbwDONp/wVunC7A8Tt+mMMkDzgOyp0NVmR9tkxA+1/AXjrYMIVc0hrFp+n8KkIir+KHOUzyoOOg3FmcOzRV/LdnAffQMdrz4coLaMGZk7dVs12g43f8MIdJHnQclDtOxyhr1uSQFTNwzQNsVoWJSIt01ZUufK/6I35IYZIHHQflzrmOZ3G0tAJEYwLnPYBoLgJ1qPPIyu2zcx3yKn5I4ZIHHQflTu3ASbNn3jg8z57mnjvaXAxqaxWvcwp99ZpcXsUPKWzyoOOg3IkfCimu0qD0Z3Nurx08a4FWUu91Gc/81R00eRU/pPDJg46DcoUOkz1ftI1DoZae+7IDVHyCz2fhOqrbZ8+e6pv4IYVPHnAclDulo4i33UrBZkN36RgZnMihaJ2tkSS1r96T1zfxQwqfPOA4KFfgKN21CzZwf44v55z31MEbjt1XlSZdEn+1pqe+iR9S+OQBx0G545PvstGlbyQEn+B6Z3AmhJLG5Npx1M9Wrtc38UMKnzzgOCiXFrz17JMXoDx7c5MheNkDOiXPqIXc+Kv4YX0TP6SwyQOOg3LnhCZXmV4bDNtIMLU9cyyekNRHWWN2HV8ZgfVN/JDCJQ84DsodH9B6a0ICaz1LpWXtBqumClJKl2HSlnx1Ba2+iR9ymOQBx0G58ymXpE7zBd7n2jOHKLSUF2SRnpSJcF34WvVH/JDDJA86DsqdibymXgZlSP68lhUqYOS626w1hjRH1a+ektdX8UMOkzzoOCh3GqvEYmIT1njWWE0doGnsCT37Wms2Sv2rtdL1VfyQwyQPOg7KpSeBeyLvz0PA0hlYZUAzauCytGTphfINOn675BwuedBxUC51VqJp/5UBb+uJrifendVzBq3R1NKzzPVVwKq+ih9y2ORBx0G58+xJ58p1FZjcNx2WnxezZcCi1XrdM3lq+QIdv31yDp886Dgod87ZTJGVh0Ftz2nysX9rvhHhUpaPUkrmr+KH+iZ+yOGTBxwH5c4OqzqncetAT3fFgk8sd07oG5OBuSX/bOzQN/FDDp884Dgol0IklbNYA7NGu69qE7TuDitJGpx3Ecn41ZNAfRM/5PDJA46DcimbW7nV/mRznzuaRTu0ggToaqt2ryZfJaz0TfywhE8ecByUO2t6qtUs/m/cSLutyo9PTg0ajrKk05qf3UHTN/HDEjZ5wHFQ7lSOMXKV8rzlSLtyyBTQZ99b5TVz9VH1s2yuvokflnDJA46DcmcgpzJx1AKy6gJ2VXBaAitNkioiA7+KH+qb+GEJkzzgOCiXji/Pyc9S6YZPcN3XAl3ZYflESc2y41f73fRV/LCESR50HJQ7RoctlewVivkeOhIb2HOegJ3ZS+Om9pUNqK/ihyVM8qDjoNwZySevVMlAKu3Gak8cYOoIy7pPqqw+vnouq6/ihyVM8qDjoNyxOmZJY4wKONWAW+ngzdLurCxj6V38s+PL+ip+WMIlDzoOyp2AlU3mbAqcn9Dh2p2VT9v/gWuzygvTkK/ih/oqfljCJg86Dsqd2tG68bNrYeradJRNR1trADly1jEwj3KBjt8+eQmfPOg4KJcSVj1nJgEtC58QSYVWmoCZj5QTbTq+ih/am/ihhE8ecByUK3AI79bJsYBwcWCUBs1HB1pYh9Fg4a/WStub+KGETx5wHJRbfVXlhhm657zhINxTBznU1tAajpS0fQ/H77ZKwicPOA7KnRBJMuspNyiY6P+9CFRNDmt0odLzkvnVByt7Ez+U8MkDjoNyp3I836UQDdZ84oeZ87MatMIsWHkwbmS+msjtTfxQwiYPOA7KHZu8uyFJgpVLB5aioKkO6MLZqirq+ipEYm/ihxIuecBxUK7AMUp2ZjPIVTccdUywUsquHNk3JLP0z+7L2pv4oYRJHnAclDs7esbcf2GWwh7K98yRsUNzr7CUVdBwjv5VhMRexQ8lTPKg46DcMTrKzN0rQXIe8M8ufy7bgLbSPDcWqV9tlbZX8UMJkzzoOCh37jx5o1Ylw+zPWuncErRaE/igvFsrtly+2pxrr+KHEiZ50HFQLj3saHWOPXFQ3oM5F1mgY+0Rfc2OOQuiXpjJ/4gf1nDJg46Dcie63kqpOAbksZ5LT6OCrad2pIHcnTq1r+KH9ip+WMMmDzoOyp3vudlrwdpBdskAfhBpnAp42aBw5TSudFa/ffIaPnnQcVDudFaYsY/noOywPZWL77KBS2G5MHPKi8tHPrmkN/HDGj55wHFQ7vjkY/rUtqD2iXsor3nDIQbJl5S6Jhf6aBPJf+H4o68KnzzgOCh3Hj31lZvVCdNmB56bi6ZcwEbi5siM/aPth/+F44+2KnzygOOg3PHJU1afvTybSBi4qoCSPWdt5h7Ju6mkj0by/8LxO35YwycPOA7KnZnDEb2Qgi57ViCW5zK5M8y0BxFb/6aO7+H4HT+sYZMHHAflUlslVqU79D7LrhxOoJMHSLZuxYaX/tGrjv/C8Tt+WMMlDzgOyp3KkbtmTRnyv20Lz0ISqz5BLUnSpH2P59/D8Tt+WMMkDzgOyp34oZBIrbjrRW0bDqngVSvkOdJ6znVg+uhVx3/h+CN+qGGSBx0H5ZINmAjTnjKougEzjc2Jy/NkFpe4i3y1heR/6PgdP9QwyYOOg3KFjinFfW063HYB4fEcX65z91ld1+Aqc42PdoP+Dx2/44caJnnQcVDurCFJxM6YwLzKs4ZkgZW82yubqEgkRBc+WP0RP9RwyYOOg3LpDBpLW72CFE7AMz0eID759TRqWq0q3agdv21yDZs86Dgod8K5Lmx9dugiedPRB3hhgV6op667tbrxyeqP+KGGTx50HJRLe6Xb6JzxOb5cgPev0HrvT4gk1Ukr+fyqduCb+KGGTx5wHJQ7bwKRCg02qFn2UK5ZwLsJNG+zljFlrI9uPf0Xjj/6qvDJA46DcqevIjN/tisMfZYtaC3Qsk1wzsV8T+zy1bKF/8LxR1sVPnnAcVDuxA8XFszCMGd+lkonBMWaYSWT/YeppX70Xva/cPyOH2r45AHHQbkCRxdW5JxACxpwSQkaVgViLroHj5r6Rw8C/wvH7/ihhU0ecByUO3AoNrGp0Kn2PZBXhGa9wR7EW1ZePulCW/U7fmjhkgccB+XOUunWUiYkGIl3W1WtbTiqP7tIhAnn8q+OL/8Xjt/xQwuTPOA4KHdmjj1ytD1l7CGjCTDrBF3dwVrrWljF8MKn3D/ihxYmedBxUO4YHatjESKYPQ1g1AEmTlB05UZLBeUrGxBfxQ8tTPKg46DcCViNlX32DG3OZyQfFRqzgeqQkdquJfpVOBdfxQ8tTPKg46DcefVE1UYZDLl63TP5bqr0QaRkxGW9KumNzuq3S27hkgcdB+WOS54KW2oJvFIHzqOB5z2BuKLJYlol3+isftvkFjZ50HFQ7mxdX0n6rAOaTwJuQ8EQy547uuJiqTV/tcIKX8UPLXzyoOOg3Fm2gFp7twSdnxBJ9Q4NmWFwU1RZfbX+ER35TfzQwicPOA7KnYTVKpIdCVabz7IFX2C2EKxz1TF0lK+Wrv8Xjp99FabwyQOOg3IFjkae0XepoKel4toGqM0EM+eRnxXsOV+oHD/bKkzhkwccB+WOT96Ns48M1tiB3X3DMepzaTZ1m7T/Nn21wyq/iB9iCp884Dgod77mVm5OWWDWOoGRBVrl3VYVdJWehNuFtupn/BBT2OQBx0G58zFX0+Ld2cP0vOFYlkGpEZSZ6hAubPWj+7L/heNn/BBTuOQBx0G5s6TH3dxXAbJNCD9TuRbvez5faHONJf3CzPEzfogpTPKA46DciR9yanvmrrBMd+XgtcDmmCDirMNKQfsquJ7fxA8xhUkedByUO3SM1Xq2Dj7WM3RMgoZaIZVRpPZdOPyj48v/Q8fP+CGmMMmDjoNyhw4fs03KUGt5dq4nBEd99i6kMTSVJemrgFV+Ez/EFCZ50HFQ7nywGjMXSgY9PQErzPqsIbHdXk1fSYfP+dWJwPwmfogpXPKg46DcCVhpnU2twCyiwEkZtDeFUttc2GYh/Oo1eX4TP0QMmzzoOCh3bPIpIillICu7dqRsoKkmsJ7Hslml01cPO/Kb+CFi+ORBx0G5c5NgzMmddj+VnltPre7aUWzCUp5CZaXy2bMnehE/RAyfPOA4KHfGDq5tLR3QMf9b09NANRdwW723OVeqX33QpTfxQwyfPOA4KHeek3e1tqZCyk/8UPdMbs0Q8q4avXfpuX91kYDexA8xfPKA46DcaatcBslzhkCe1+SGA9yTAdW5JiOWSl/55PQmfojhkwccB+VO5TCbrY0Ezome57ILdNQMMh131VjFPltEQm/ihxg2ecBxUO68B/S5euFntcJjdZBMUH/KB1pFT4ITv7I66E38EMMlDzgOyp33gE21j86QkjbguX806Qhtk9HFe7bPfEB6Ez/EMMkDjoNyBQ7LQrzEwcfzkrx0BcU1oTfhOV158IWB/I/4IYZJHnQclDsBq0KP1VYhN0rAnvf40bDDdPLeUhl7KLlAx+/4YQ6TPOg4KFfoYJ+klRxGLfhszq176hgDhLq3yisn/GpHD72KH+YwyYOOg3KnsxpMmrsB0TOT9+Rg2gzWEG55plTWV9F1ehU/zOGSBx0H5c6qBcpZlixQWXvuSF6gWZ7gM5fO1IX9q5ME9Cp+mMMmDzoOyp0Xs3WsMcoAX9KATQQM19pT+RTjsv92drxAx2+fPIdPHnQclCt04JLRcDOh9CxbaHVzImLQaxGchbGtr6ZyfhM/zOGTBxwH5c5QPuYoz5xBVP05ScBge9bYfdazSXe2msoFOP7oq8InDzgOyp3KId4pDYXiexxnrAZunaEPoudxeR3lq76K38QPc/jkAcdBuXPMRtLMnivwnsl3W9X20FHYARehZu1d6/oejt/xwxw+ecBxUC4tlba2aE7QufZE3vqePpYzKD87EWXQKF/55PwmfpjDJg84DsqlbO5cuTWELk9bpaIbk10+cseuVHPt9avVoPwmfkjhkgccB+VOW7U8E6YM2pYAzyx75vAK03kRUy4uXzkd/CZ+SGGSBxwH5c6Tpz1XOOMew1MZwEN3WzWkQbUlfWPjzb+KkPCr+CGFSR50HJRLyfVks7QF+39908EVWntWkay0W67BXvyrp+T8Kn5IYZIHHQflzqKFlTqRybNz/TkRaAvawAaLVBN3ZBpfvQjkV/FDCpM86DgoV+joapx5dihpIbD1CTbWgJZbQp/WcH11kYBfxQ8pXPKg46DcMQLLol5rA9QygfcIsjurgVDTIMvIc8gFl/yP+CGFTR50HJQ72w87Sh91wsIkwN1t00EZCmn2ajKG3Jg7fvvkFD550HFQ7ixbkFy0VIOMzYB1JNCiDcpaxXD0Jv0rOsqb+CGFTx5wHJQ7cNjsPspurGrfQ3l/Ela7pYJhk0RtSsavThKUN/FDCp884Dgodx49lWGaZ9pcrGfBm2do+89PVDfn5t5Uv5o6ypv4IYdPHnAclDu7FtJUdx+wWt2Vo+55Y7dWAyilVRQHr88OoZU38UMOnzzgOCiXJnJNI7OB+XoCuplhV5IO7GVRcWq8vloNWt7EDzls8oDjoNx58qRNcjKGPXzvtkqsPW1Ve8rH7O0xBtNX5wjKm/ghh0secByUOzNH9zXyvz3r47nVkSpo1rTbKpwL1bvjVy55eRM/5DDJA46DcgeORYipdCiafVeOp2hwE1DcjVWfvebPLpOXV/FDDpM86Dgod/oqQWlcJnjdTDC6gzbTZ5dVxjr/fei9QMfv+CGHSR50HJQ7dKzcZ80FxuZhMyEISruxyllS3mO6Z/rquWx5FT/kMMmDjoNyaSZfipQ6DKLHJH8edkjNkJmRXMdQ+2rpenkVP+RwyYOOg3LHJe9rttImjDJ2ZyWUoXle4LRLx+jKfMPr+CN+yGGTBx0H5c6zJ+LaUu3Qe3o6q5LA0yLIw8x79050o3b89slL+ORBx0G5ZAW2tFJfMDpXYOYOLWEHeZa7dR0451d7peVN/LCETx5wHJRLcLAs1wJWennedXTQ4RPclHyYz+wX4PjdV5XwyQOOg3LnSSCuvobyRmIxcB0drHmDnIhLkYV1fmUFypv4YQmfPOA4KFfgyLQHi/0PqHIGtoS7rRKDMQT3X00e5bNDaPImfljCJw84DsqdVQujKdpuppz5WSrdGmhjhaqt1lU1L/7qVYe8iR+WsMkDjoNyp63KfbT1XCZH3jNH9ef4sg3Iddbaa9XCX73qkDfxwxIuecBxUO58y0Xue+h4Tst6Al64npkjQZXdYamvwfzVGhJ5Ez8sYZIHHAflTvxQ+hgrKeRmu3JwZfA2KrB7TrY7LO5f7c2VV/HDEiZ50HFQ7pQOrlafb7nTewMWVfA+BZKOgdjGohtDxx/xwxImedBxUO6slZ7E4zmCNqbiUzEG7L5qQELWZk+UPV/4XvVH/FDCJA86Dsqdx+TZd9XIDlOKAacs0GZPkIfupso5t88OaMqr+KGESx50HJQ7c4fJqD4nTB6bjqID1AvCXH22NnEI36Djt00uYZMHHQflCh0mebW2nsNnY+y5oxI0JoVdOlLx0gauG3PHb59cwicPOg7Knc6K1WevFYbxrh2cdmcl9FzsoD5zwlLnV+ds6pv4oYRPHnAclDuNVdJaDDPkJRsOnAwmHcHWSipr9CFflY76Jn4o4ZMHHAflzqOnxpLqLOD0XCQo2cBIMswsLsizyLpQOf5oq8InDzgOyh04SHXkarAmbzhSmtDcHaojykhWjL56EVjfxA8lfPKA46BcgSM94fTNAOR/q0FHHuBFEbJRSbgbLFwX4PgdP5SwyQOOg3Jn5mgp6/PQyceeNFhGA6vEkFLrjnW564W26nf8UMIlDzgOyp33gDWPMrtBT2MBz7nbKl0EK2ETlio2vnI66pv4YQ2TPOA4KHfaKjHFiR0wkQDvvzzPjh4CT1XKEHVcX22wqq/ihzVM8qDjoNx51uHPCU1W2DPGs1V6/7DSKpAPJCbtmr561lFfxQ9rmORBx0G5NHVQn2prN1bPEbRRHVrJe0LvrJVtNus36PgdP6xhkgcdB+VOdL216WMPG55X22MHFvDHM5+lNm7NaNyYyf+IH9ZwyYOOg3KFDs1LRssN+npek3tG8CV77hhLV97/rHFj7vhtk9ewyYOOg3Jn7iicdic1gHPeU3lJAxS7gbhmpTxn1q9ezNZX8cMaPnnQcVDurOlpZdjsu5Xqoz3LFvi5SWAwZBVsZQ8f+JUVqG/ihzV88oDjoNxZuu4dkTcSlVp9DnaUPZS39JyzaYK8VPpXpUPfxA9r+OQBx0G5M3XMjINVwGw960hogSMVeE4v8xo1iVyA44+2KnzygOOgXIGDsLQq2kHLJoTH8Oe+LEJyzrPRIJpfjeT6Jn6o4ZMHHAfljk/eW02+h/HKz33ZNHdHxa6gOWVbVafLV2t69E38UMMmDzgOyp2EVZmNE3eoQ/dATitBGzqBpOfnVgfX+tWRQH0TP9RwyQOOg3LnKfnsXqQr9JLHbqs6QkPb5UMryRh50vrqvqy+iR9qmOQBx0G5A4evqR0N1sAFvJaDptV3g0VTEnIpegGOP+KHGiZ50HFQ7vRVzZbPVmHXi/EYHQ0c1UH6zOSj8vALQ8cf8UMNkzzoOCh3th96LTXXCWP5c0BzFbC5BnQZVFNLUz47ZaOv4ocaJnnQcVDuREj2ZLHn8glz6rOGJBu41gyyWiVaQqN99epJX8UPNVzyoOOg3KGjihVGhpmf6HojB28+wN2HYG9O66sbgfoqfqhhkwcdB+XOfjcz3COHQOqpPM+enqNPjaCw9pos60hfRdf1VfxQwycPOg7KnancubNpB+I8gRkVrBFCSZ5x5oLuX/nk9iZ+aOGTBxwH5c5QjrXlZ996KqMDl0pgY7dYmXNZdWDXz9wOexM/tPDJA46DcgWOubCnuVuqNsuuHEv3b90Rerc2xFf/bvuhvYkfWvjkAcdBuRNcb6kOLgx5PSc0c+JdOXQPHVlLSjol9/o9HL/jhxY+ecBxUO745FqLU0ZQFtwzx+N1pNQAW58lVx7ls/ihvYkfWtjkAcdBufMekHJuOCdgTg6szxnm2giWVhFaXnIa38PxO35o4ZIHHAflChyoVDGXDuL92Zu7Z3FP05/0epudG416YSD/HT+0MMkDjoNy51PunNYmDajeZQ/kbVeOLruQ0JqPE2hVL8wcf8QPLUzyoOOg3JnIrY+Rde0RfI8azFnAy8ogrfJMS63bhaHjj/ihhUkedByUO04H19lHUZj/doMmn+BWJ7S2Bk8Rd/zqLbm9ih9amORBx0G5M3bwGLhW2RMH0/M1N+/aMQeUNVZDHDXXC1bH7/hhTuGSBx0H5VJnJTRnQyj+bD/MtYKWoYAVtVFNxTNfoOOnTZ5T2ORBx0G5QwcS+SoZevFnv5vanso7AWHXhEnq8q/2Stub+OEuZkFH0PH/V+7slSZF6cOgmCOwzwYmY8Hw7ou91lE++qBb04v4YU7hkwccB+UOHLKn7okLcuUFbETQljZY1A1rauRfvSf/Lxx/9FXhkwccB+XOo6c5Ew16TpHTnjraLNBoDMj0bJu23Pq4AMcfbVX45AHHQblzfFlnGrMUKKko8Nq/aXo+WGUVk5VS+eq+7H/h+Bk/zCl88oDjoNwJrleiMWnCXFR25VAH6zzBUxna+poy2/dw/Iwf5hQ2ecBxUO68li2GReoE074rR1kDlJ8tPYJtsi6ecgGOn/HDnMIlDzgOyq37srjyEGhiz1q3gfs3LPDvNBpLMx4X4PgZP8wpTPKA46DcedXBtmeMksHrY5J7VdCF+7fOCzWxDv8ouP5fOH7HDzOGSR50HJQ752WdGdPuphYzA+8eCwyTgSyfpVMbtV8oHb/jhxnDJA86DsqdkVyFrfqeNdpYu3bs4bylsqALrcHPIsTxkUn+P3T8jB9mDJM86DgodyIkY7Zhg2CP4M/Djp7BSjEwspLznKblo4cd/0PHb5ccwyUPOg7KHZfcxVN/DnQMbMCZd2dVOcPAYt5Kd8OP7nX8Dx2/bXIMmzzoOCiXFpGMUr0NEGxlz+Ktg8tsUITFOvLQ9lF0/X/o+O2TY/jkQcdBuULHmrutKsMAUfszdxAoL9uIpNlnH0r8FR34Jn6I4ZMHHAflToikk7Km9QzlA1hqg+ZusKom3aOHNP3oXcd/4fijrwqfPOA4KHe+WO3eqTdKQOkJrueiYGvXkFwxVVq6S8lX33PxTfwQwycPOA7KncpBPHp7XgRWSc9l8gQ2uIAKo+XGhfkCHL/jhxg+ecBxUO5UDutrVwqBQc+antk3HIR5/5CU0zDr6UJb9Tt+mMMmDzgOyp3KMVkljwIynvuytkdzVRpAq+Tsi3Vo/h6O3/HDHC55wHFQ7qwGlTUyPe4fPRc0bS7w57ANeve6vE/Ej+48/ReO3/HDHCZ5wHFQLsUPMY/ZO9Q8GZhaAl3KgJuaMkrdrdVXT57wVfwwh0kedByUS3sWzGvZYPhcCCy6QB2fLSRSvGV9DpdfoON3/DCHSR50HJQrdJAvlVkSdG4ZOPcFtnqFVplH0dx8fRUhwVfxwxwmedBxUO5E123NhpkgUXo+WO0CorMSVJ1JChOyfXQi8H/o+O2S53DJg46DcudzbmOuPug5TT73UJ7/DeULkqpifWK7+aPNuf9Dx2+bPIdNHnQclDtzR6qoKAvGxAqcLEF7srqztdlkeZX1VXQdX8UPc/jkQcdBufNBtw/lRPu/KDUG9rbpmHs0N9zzOhKVkb6aO/Kb+GEOnzzgOCh3lq6bkngtIP7ED5cbOO0ZvQ7NeXYn++r48n/h+N1XUfjkAcdBubOmp0pyRwSzXT546ABrbWNCedByFvksfpjfxA8pfPKA46DcWQ0qq2PJu1SsmTYcaYA+S0JppD2rl467lnwPx+/4IYVPHnAclDtPniSzclHALhl4s/LcspmwUaHeZZamX32vym/ihxQ2ecBxUO6c0ORWuFqB9aySZqQOreCEzp5lPNnE+tXnqvwmfkjhkgccB+VOwkrSsw80gyI+k0ZS0EoNuBmnVUqy8lU2N7+JH1KY5AHHQbnzKTclkUQImrIDmxR4qABcRrkQOX72qiO/ih9SmORBx0G5YwNin9TKgFn92Qi6ngeB5UEk76pBlmheGDr+iB9SmORBx0G5E7AqpLPZgmG17sbqORG4xxAwJ2KsRtIufMz9I35IYZIHHQflztfc5YRFOzgTP+c6FviiCblNxTFEht6g47dLTuGSBx0H5c6D2VRxNVRY9Bxf3iyAteezVa0ihjg9f7V1Pb+KH3LY5EHHQbmTIeHWuJnA9KezGmOC9bqgr7xyWTjWDbPjj/ghh08edByUO51VamOiDpBUn+i6MDStBgkpKWbExV+9J6c38UMOnzzgOChX4FBj3gTQs+5wPItzC7SeErQ1ZLp3bf7Ve3J6Ez/k8MkDjoNyx+3QJqPRc1XWM/CUDQePAkSFkpua1q+sQHoTP+TwyQOOg3LnSiAukz6ej7hGwJwmaOcEozJVm3sAUfwejt/xQw6fPOA4KJd2WE2xWhmsrrXh6AzKWGC1uXLtiC1dgON3/JDDJg84DsoVOIRq3w1UBVrIwFr7HjdqApvDeymu/NkeEnoTP+RwyQOOg3LnW67PNCl3SJYncJ0bDp4GImZFDKWmr1510Jv4IYdJHnAclDvvAQlbXYQw9DnzRHOBURvQWVDR2Ll/dciGXsUPOUzyoOOgXNoN6qnzmmBt6e6rMoG6Jsg9Vcu4lMaFoeOP+GEJkzzoOCh3po5aabdTDqLPWmnGBErUQRPanFlwjq8WLdCr+GEJkzzoOCh3doNaTc61QVE24PZ81025QHdHGVq3fsHq+CN+WMIlDzoOyp3ourCP2TKUPBtw6g5OVGEZVp+5NaR5gY7fNnkJmzzoOCh3zI6Rk5eRYDTenVWbBO3/Y+9ckvXIcWS9IpiRBIjHcsDX/pdwGVl3kGnN/1hMgiO0ldRH8mHpKwDhTgB7BdO2DDWnrjem8t8+eQ2fPOg4KHdOk/vU0cqEsfsooIkK+x/QAm8yk+RuOL6KrtOb+GENnzzgOCh3QiRMu3nKE+YQB6qrQsu6xw6clbqX2stXpYPexA9r+OQBx0G543bwkkwlwwbkyeb6AE28p440jCavie2rNT30Jn5YwycPOA7KncqxRmplESy1Z02PCFjPCaRpbyNvqX9ldtCb+GENnzzgOCh34EjdNW0a9oDxPAi03VZpMxjCfTWfef/nezh+xw9r2OQBx0G5BAf7lKWQvWw48p451MtzbraYr/nYHV89eaI38UMOlzzgOCh3fMANRpW02yrpDZ5NoGDSM4hm72OsMfwrl5zexA85TPKA46DceUmOnDHnAr247YG8IrTkEyR1tPEsePOvth/Sq/ghh0kedByUO9sP52oZSXdL9exZSLvDUh9PkH20VHJW16+S6/QqfshhkgcdB+XStQ6qS51hpcfp8F02zFKDKiX39ixArF89eqJX8UMOkzzoOCiXDmj2ZNIqdFsdqFh5PlghkNlMNIYuu/DB6o/4IYdLHnQclDvbDzPaMt2t1PLnwWx/li4Mh0W5DcktL75Bx2+bnMMmDzoOyqXdoENn4w7L2q4dzgJqK4N1Ru4tz7W+2u9Gr+KHHD550HFQ7oRIxlw1aYHswkDrcTtIdgGZVNKobWL66oNufRM/5PDJA46DcufFrI7ZMy9YMndjNbyB5bZg/6ukp7Eqmr569VTfxA85fPKA46Bc2kTCpdMewhezAaXdYfmzZJoVFyJJSvhVX1XfxA8lfPKA46DcaauoY8bWwIcuILQOzWUPHaOv5NV6z1+N5PVN/FDCJw84DsqdJ09t1whCBckdNxyUwXkMSH1p6jy0lK8SVvVN/FDCJg84DsqdhFUbvNYiKIsEqJcEnq3AGAlzXU7DvjrWUd/EDyVc8oDjoFxaKu1omttDQwbi3VYZrgxT+6CWG6fx1aKF+iZ+KGGSBxwH5QocMxdldgXrzz1yxwL/eOZr15CNjVX+7ERgfRU/lDDJg46DcoWOlsTJ0oSxUgUaLYGu+sCSOU1qPj+LH9ZX8UMJkzzoOCh3RnLE0nvdnRQXBmpCsEtGBlnJciMuti44HX/EDyVM8qDjoNzZYNXJ2GyBtVGeiwTpOb68ILWVVy04in31sKO+ih9KuORBx0G545Kbl5WLAHafQFk3J3vmgDLrkNZl+WcbrOqr+KGETR50HJQ70fWysOkTq5prd1Ysm46UnjeCI6U1JGm7Qcdvn1zDJw86Dsodt0M9LxwdRjUHWuTQ0nzW9FAqu3Y45a+ePfGb+KGGTx5wHJQ7boewG66+G6tZnhDJgIa7z+qzF56Ta85fJaz4TfxQwycPOA7KnZ3rqVOrpoDmT3A9J7DCDpJLzpNLlvpViITfxA81fPKA46DcyeZiEvfaQZ6Ty5T686pj/5HE9thBBU2/+pzLb+KHGj55wHFQ7nzNTTU1rApOumeOURDMpoH1LrUZ0apfhUj4TfxQwyYPOA7KHZs8jzJzYmijtWdVT34+V204ijLW2nTqV8F1fhM/1HDJA46DcucpeU1YSxkwKj+XbBzBV8mQyqiDM2vLFyrH7/ihhkkecByUK3Cs3biQFQLCNYHqczvzSVmluofzVsxS/cro4FfxQw2TPOg4KHfoyM2L6wRV3RN5mQXasgY8VL176XVdKB1/xA81TPKg46Bc2pybTaQPsJER6HEAbfdYIDUVfdZYtf7Voyd+FT+0MMmDjoNyZ+yg6Zoxw5DdT9HaP9ncI/qyPufK2JLc6Kx+u+QWLnnQcVAu1Y70vG1qsPgJ5ybKoC4C6JlrwdVSvuB1/BE/tLDJg46DcidDYqiotGDkakDNBrirgs7OtT2nye2rC5r8Kn5o4ZMHHQflTnS91JXdFmiqu3b03MFs91ijPhc7dm9V8Su3Q97EDy188oDjoNxJruPYo4XvgoH6XO1wAZXJoJi1SvOl9NUnK3kTP7TwyQOOg3InfsjkyRlh0vNg1jOCZVZwTakjO0v66kmgvIkfWvjkAcdBuTOSK+6mihhSmQ3IhkIbJrBkNKQkA2+0Vb/jhxY+ecBxUO5M5D7EJipMWwtoIO+ZAxHywEzVh5X8ldchb+KHFjZ5wHFQLi2Vnqni89qp1N1WmWewygJYdOTaHbl+dY5A3sQPLVzygOOg3AmuV16tmwITbzi0rGcgbzAHp5RmUetffcuVF/FDTGGSBxwH5U7ASpctZ4OcfezKkZ6N67VDrYxztMHN5Xs4fscPMYVJHnQclCt0qNQ2UidYNJ++ihUMeYJxdi2N++AL33J/xw8xhUkedByUO1NH5d1ZlbyLhXegOhF8YoeCuEp2EfvszpO8iR9iCpM86Dgod27ZNMxYcADqetaQpAzaeoXceRiXxew3asdPlxxTuORBx0G5E85dK2FHgzbbs1e6DLA+F/ASQaniyb5a0iNv4oeYwiYPOg7Kpc25lmqrDL3vforKLhs+OQNynoTDud2wyX/HDzGFTx50HJQ7CSsvzs/iw4SuQG0+C95Gg1UVZU/sU5U/okNfxA8xhU8ecByUO6XDC206Miy0+WyuGqBJFXpiHUmxy2fxQ30RP8QUPnnAcVDufLHqzlx8gY5an+PLBlbTk9JdXaqP4fMrK1BfxA8xhU8ecByUS5VDlo0nOpKaAGFP4KUuaGtqT2nYzBfg+Bk/xBw+ecBxUO7ED9vC2cYC1t1bkeYJpuvZ95aUSkKu4wIcP+OHmMMmDzgOyp33gG6trsqw2vMeMNuzJHR2cMttIKNk+uocgb6IH2IOlzzgOCh3MiQ6lHJLMKUNoE67waLugJllUU6iur6H43f8MIdJHnAclDsD+UbDSm+AUhrQ9PbEDwmqcS3Mk5N/FSHRV/HDHCZ50HFQ7tAxW0m6Ojxr3nbp6HUPHalB9t1U5YSp0FfPOvRV/DCHSR50HJQ7z2VX3c2TVWj8HCRY7ZnGu8A0IbHM3dtXz2X1Vfwwh0kedByUO19z2Zu2orCEM9CT0FVShKGsRTTLkK8CVvoqfpjDJQ86DsoVOqaN1qgRpGcUJ9o9lk9KsMhFvKdnTL9Ax2+bPIdNHnQclDvXbJpVfZ6Ti2vZtaPszspWAhVHGgNLGjdqx2+fPIdPHnQclEtzB1OxxJAG0rPgbYGXkiEX9TUT8xpfndC0N/HDEj55wHFQ7rx6MuOcvcL0Qc9l8gnOTlAR2xSfs9lX78ntTfywhE8ecByUOz65FNKx4dhILKDeEPZfCey/K0kmLx5fZXPtTfywhE8ecByUOx+sptdnxyCkUh8rEDP4cwiNlNYc6i19tnLd3sQPS/jkAcdBuQIHti4iOcEa7XkQaL5njmff22iumdoa9lXCyt7ED0vY5AHHQbkDR9eS5jJgkvJUDgfDkaAP0kamHfmrQ0/2Jn5YwiUPOA7KHTiKLmWbUHI2oIQNfHUFc1QuiUfpF75W/Y4fljDJA46DcgUOUt290+bC1enZfrjgOVYOrawuc7Ql6Ssb0F7FD0uY5EHHQblCBzPOMo1hTs1ArXbQsgjGmNhla2VdKB1/xA9LmORBx0G501hlqbgQQQb5s8Fq09HGhKS2eiXvY34VXbdX8cMSJnnQcVDu7JVOeVZv+79RGQpU1txNVamwSq9PMtbX+iq6bq/ihxguedBxUO68JqeeJVmG7M9Q/uyy0mkVRpNhyROxX/ic+0f8EMMmDzoOyh06lFJhrLDrxwDafwTv+6fW99RRyzN+3OisfvvkGD550HFQ7oRzDcsavQMrN6CVC9gihTwdZ+4L6/rIJ9f0Jn6I4ZMHHAflTjaX8lpWEBKzAOkwaCgOs9RR0nMHLX30yerfcPzRV4VPHnAclDszOVMraXUY45k68lxgtWf4ZzPorJblq6nj33D80VaFTx5wHJQ7VmDCSi1XSMpPiGQPHU12l5VGq5yxTvH2PRy/44cYPnnAcVAufc3ForjhIB8TyEp7LpMjyG61hsvMc15oq37HDzFs8oDjoNw5ZYOOVXDXi/XssDKd4LqeW2juaraWlI+Odfwbjt/xQwyXPOA4KHdccpfkOhzqWBkInyU9PAu0WbnSIhnLvofjd/wQwyQPOA7KnZlDWs+ZFJbtWZy0Iuj0CpmXFn5swHFhIP8jfkhhkgcdB+VO/NCMu/iAKr6HjpEJjHV3WI0St8l9pAul44/4IYVJHnQclEvhXJrek0Nr6bEBsYEmLnv00Lny/nXF6fgjfkhhkgcdB+XSoadUymgIrXYD2j8+M3kFEbXZLUnpNzqr3y45hUsedByUO7UjFy5zFwssKECTnoNoTUBGz9qsjuI3OqvfNjmFTR50HJQ7tWP17l0YRukdKA0E59yBp8w1B9OSj87L/oeO3z45hU8edByUO+FcTuxcKlgv/Cx4a7vHkgEpjT73v+DdWn204E3zm/ghhU8ecByUO9sP5/LaPAMX0t1YLQarZtBmXpJrzbvX+h6OP/qq8MkDjoNyZ+c6NXaZmwt6Tmh26WBpDEDvWTyTkl+A44+2KnzygOOg3PHJqdY2OEM2+udVxwBdVGDWwtNSkc/uy/4bjt/xQwqfPOA4KJdmjrla6glaQ99tVds/VU0wUl6qVb3aRw8C/w3H7/hhDZs84Dgod0Ik02edyQBne7b0lAW+EoOT40i9tq5ffczNb+KHNVzygOOg3KkcLuooA4y4AtnI0IbwHkGkzFnSGvVC5fgdP6xhkgccB+UOHDWRUSFY68nm9maghnsq5zTZO/aULsDxR/ywhkkedByUO0/J57AycgG2Z9G62PMtd01YRVcRcSvzow1W/6Hjd/ywhkkedByUS9c6iviqE57p93/h3P3HXUV8WedM3fu6QMfv+GENkzzoOCiX6OCVLWfousaeyVeCllIDLYyKUprNCyb5H/HDGi550HFQrtChpS0Ur5DWJKDpBXxMhaI+1aUX/OxhR34VP6xhkwcdB+XOkcD0vOuQzUSxCURP1MrnglxSJeM9h8yvouv5Vfywhk8edByUS3SUViwj9O4ChLVvToShqibkItPsq9pR3sQPa/jkAcdBuQNHk8prMWgvCyg/BzvweTFrs/U+avP+VcKqvIkfcvjkAcdBueOTD1+D64BhtOFo3KD1ViGnhwybgz77YlXexA85fPKA46DcWfDWPTsPhKZzt1WJFTTl8XzOxcHSW+L0PRy/44ccPnnAcVDuPJclTrWVCbr7qCdEksAbCUxCSlMSrnkBjt/xQw6bPOA4KHcqx1RP6hmq6Hhs8gFt1AUmunpBmuOrE5r/huN3/JDDJQ84Dsqdp+TDe6FdKrojAbHu0XxVgf3LOeeWZ7vwtep3/JDDJA84Dsqdx7J16p42FhQsvieNPXg47y6rLKx1NKKRvgpYlVfxQw6TPOg4KHdKRytavDpwcgVaKYOLFejdaqrdcp8XPlf9ET/kMMmDjoNy52Nu6ea8a8eotKeOursrrdQBe3GTOXK2C07HH/FDDpM86Dgol+hIJT+vnqTi3GOHCzRaHSyn0ms27vpV/LC8ih9yuORBx0G5c0CzzlGzI8w8GlDJCt4TQ7OC2mlMmheG8j/ihxI2edBxUC5N5dQkpwSdJj671juoNYGamo1a60QcF+j47ZNL+ORBx0G5Q4dhtzKfNT3PIqtn7YLbciiDl25BSb7auo5v4ocSPnnAcVAuLVugbioFJlHZpSNVaHPYcyXQdqvVyMtXPjm+iR9K+OQBx0G5s+CttNaTOFSXPZMXGnvqoE1IduU6qNfy1YI3fBM/lPDJA46Dcue9bBkt8VCY/dlhRXOAFSEoZZnm0sYsX43k+CZ+KOGTBxwH5c73ql0g9J/vVeu5wFzac4+gF+Du2bIm1PTVg0B8Ez+UsMkDjoNyBQ7hsVJmBBrPsQ5dCZxkgIoNMct5tq/ih/gmfijhkgccB+XOe0C1aa0wFGV/7st2sJUa5DSxtVVSlq8yJPgmfihhkgccB+XOzKEk7guh5ky7rTIBV68gK5Gwl2n5wqfcP+KHEiZ50HFQrtDhhdqovkCbPxus9lhuSzrk5TzIemn1wueqP+KHGiZ50HFQ7jgduTPl52Mu1ucggQvYUIdVbTGORPjZznV8FT/UMMmDjoNy6SJBay3NDoWTAtW0a4c0hFmEpztab1897MBX8UMNlzzoOCh39kpr4lVXhdqevdJPLleFEyTbPdWUilZv0PHbJtewyYOOg3LnOXkdVbLuWdz7njtKydBwTyAps7NSnnncoOO3T67hkwcdB+XOB91CUk0TcNm/URm65w6c0AcNTKs3XV9N5fQmfqjhkwccB+XSuw61jrQbq+f8GblNsDkcRlKkPphS+eqcDb2JH2r45AHHQbmzwyrRamMpOCcDQly7w3IFTKbk2dDnBTj+aKvCJw84DsoVOGrHMhDHY5FPoFwINE2FPrkRFqlpfPU5l97EDzV88oDjoNwJrg/PeVQHV9JdOUYBw0GQcOZZm7YuX03k9CZ+qGGTBxwH5c5AznM6N4S0J3OgkTI0ywmwjtI1y5Lx1aYFehM/tHDJA46DcqetEq5ctD5LehrQM4s3MQPdhSTXhonTha9Vv+OHFiZ5wHFQ7rwk73vorj2BzFqBUkJo3BJ0b414LrLP9izQq/ihhUkedByUO/HDYaI1T3CUDFR7h6abkzraE9qlupusC3T8jh9amORBx0G58+hJauuLBgyU3Vitws+1DoaOon1N0jT9Ah2/44cWJnnQcVDu0GHMT8gQ1MtzkWBP5611AyGXNkZH468edtCr+KGFSx50HJQ7n3NprUqUIM9GQPbPkp656Wgrk3svddyg47dNbmGTBx0H5c6jQHax5g7Itqfy2SaomkCaLOY68rIbc8dvn9zCJw86DsqdcC6JiNUMfXXftYMq2NRdSnrRhUh5jq/mjvomfmjhkwccB+WO26FSq+cMY/UFxDihiQ+oZaaWW8E0+Hs4/uirwicPOA7KnZm8jzFzLeCj7cpRnHbloF1IZp46Bbl7+x6On20VpfDJA46DciebO5f1yglYbY/kk5+toAUBS+sisydeX4VI6ov4IaXwyQOOg3Jp1cKQ2oWhp/4slZ4MlufaI8hqLZENXxfaqp/xQ0phkwccB+XOW/LEOtpM0Mwr7Ol8gnlqsCRL2uNIZfoqm1tfxA8phUsecByUO99yMS3smCA9xzNp1A4uLcPMvLKuUa1daKt+xg8phUkecByUO59yk1tJqQITLiAtz2i+EBKmIrQbrmQXKsfv+CGlMMmDjoNyZ4NV5Sayq0Yhn0BJG6jZ/i+4pJ4JdTW8MHT8jh9SCpM86DgodyIkc+3SYQZrOD82YAHNj92hkq3Q/p9u/2qtdH0TP6QUJnnQcVDujB2kc/p8mioyoNIdGpMCLiy25xEtn0VI6pv44a5mQUfQ8X+VO3NH7rWnWSGl/OyV7glszbYncy6KlDX5V3tI6pv4IaWwyYOOg3KHDtl84KjQvOL/jgRqf053+Eg0tXrBG7Xjt0+ewycPOg7KnSezUo3JO1B9fPLeF9i0DGnp8EoFG86P6OAX8UPK4ZMHHAflTuloXXgWA8srwf4f6gm+h3ToUzSvMs3kqx1W/CJ+SDl88oDjoFyBI1dHR+6guezyMZ4vVtI7lJywJiNZ40Ll+KOtCp884Dgod3ZYrVU5dwNWfO7LEoGaEjBn1C7dqX/1IpDfxA9z+OQBx0G5AofuscKmK5REa7dV2UDHZoWmt8JSUrcLbdXv+GEOmzzgOCh34ocleat1wthdFJAjgY9nI4kk015rqfbVZXJ+Ez/M4ZIHHAflChyz4lzOAiJenkULGazgLiTFaPXeU/rsviy/iR/mMMkDjoNy5z1gydp1/bMQdAKxPQc0BYGtpdVIufCFyvFH/DCHSR50HJQ7ERIRqcQDWqbdV+HmRC1nqJTHmDiE/KtwLr+KH+YwyYOOg3KnsbIuaXWCannPGq0IeNcKexx/FrwlUaQLdPyOH5YwyYOOg3KHjqWOz+vxxMP2JD4ztOUTliHLbq4Sjq8iJPwqfljCJQ86DsqdzqoLV5EGmJ7T5CybjrSHDx68unnp7heMwD/ihyVs8qDjoFzaK+01d2+Q9akddWRQkmcliY7smxumr5498av4YQmfPOg4KHfoyAMtpwq9zLKncmugsxWQVduqtFb3r87ZyJv4YQmfPOA4KJfeBPZp4gRp7vpBNe/S0fMERSXvY6j2r5YtyJv4YQmfPOA4KHeC6zafl+MMXHwBkVZoTSoUbayLVEf/6tGTvIkflvDJA46Dcid+mI1wrN1RVX4qh01oewh5bHNS9k4rffWaXN7ED0v45AHHQbkTXEfCNAxhpbKeZ4ATjHIBXLPlhSlj/2oilzfxwxI2ecBxUO5YHSUVrSYwLPEeyImec4EVVp5ak6408MLM8Tt+WMIlDzgOyp3geuGClA2Q1IBGUVAaDaaxtpEH9/XVxnV5Ez/EMMkDjoNyxwYsPaVn8aHaYwNKXeCN9k9WdOXRUPXCQP5H/BDDJA86Dsql48vPZtCJkMt0IB4JdAqDiahVa1Q+ey0rr+KHGCZ50HFQ7kwdyDh7G7BH8GeDlU/wLB3m6GyptfTs0vmejt/xQwyTPOg4KHeeBK6Cfc/dIE1kd1aLQcUT4BwZVx015Qtjxx/xQwyXPOg4KJf2SntaLgUwPy45ZwHNmxOuvRO1Uuq60Vn9tskxbPKg46DcqR1DDVufQKU+BzvQQAkT5IyzMrfR9ULA6o/4IYZPHnQclDtTOZHvwaNDwWdNz3xuEhRpkHc94ZRXd/mKDn0TP8TwyQOOg3LnSmDTyRURqtcFhFr32CEIZVSRiRMpf/VBV9/EDzF88oDjoNxxO7TtuZt35Uhtw2ENd19lHVbhOlddvvSrhJW+iR9i+OQBx0G58znXi/e5+6jhxECiCO4lATdlGWsU069CJPomfkjhkwccB+VOW6VrbQ4WMNYBlIyg2WCYRFOo4v711WNyfRM/pLDJA46Dciebq8NTMwSjIUBZMvi0AZqGD33CV2l8D8fv+CGFSx5wHJQ78UPvFZs1QG9P/FD02X7IIKrN8ybD+oWvVb/jhxQmecBxUC7tWbAy5nAwftwOU4fW/JnP1YZZS5K+Msn1VfyQwiQPOg7KHZN8rNmQEqyy9tDhZqDPRE5VObVhq362o0dfxQ8pTPKg46DcmTp8UWd2GLkTUFkNXHuFpIML1Tz2pH6Bjt/xQwqTPOg4KFfoqCs9Y/cGA7vu356r5J4NslBuwqvLZ9sP9VX8kMIlDzoOyp3Oav/rz7U9o3irz+bcDE328DEL9poE17B8gY7fNjmFTR50HJQ7U7miay1rd1Zj1448JrjQhJmNCubCdzqr3z45hU8edByUO52VtWpjFLD83HqqLcETK4GV0/5DKSTlqw+69iZ+WMMnDzgOyp1srpbEoycYyAtIuYF6dyjOGVMjxfZViMTexA9r+OQBx0G5c5mceJaWZfdVkoF6r2BpdehNvZJzT/rVNRt7Ez+s4ZMHHAfl0gnNlbhQAi5pt1XmBJ6ygu9BBG1YGvWr+7L2Jn5YwycPOA7Kne9VTlQGdvBCZU/kumcOawRTNiil1VLmVyc07U38sIZNHnAclDtGYCdOPA0Wj2dv7iZEbazn0NNQyr33cgGO3/HDGi55wHFQLt3qKGy9FcA5HzjWhCa5wWh9VDXk9tkKK3sTP6xhkgccB+UKHM20a64DvD8b13noswexAdYliCk1/OxVh72KH9YwyYOOg3Knr5q0OyevUJtmIBoI9hiC2bnXVvfowReMjj/ihzVM8qDjoNw5ZVPnWsb7v9Gkz343FzDODNK6ZdtN19CvDhLYq/hhDZM86Dgol6wOa8sxg9Rng1XWXTukPa87pvU9ptdGNzqr3y45h0sedByUS1vXjfKz7rA8BYTKLiDaH69j9CE9YU98YSj/I37IYZMHHQflztxRsqPgpiPhk1+33VlpNlhYbXFnbJ8tIrFX8UMOnzzoOCh3NpFQKcw9gfLy575s33MH/7OTpO3Ckdjlo7nD0pv4IYdPHnAclDs+ObXkpraHDXtOEqQG3nqFIm6UuOdcP/pk9W84/uirwicPOA7KnQVvCY0TNxj4nNAkEmizZ8hVFM255PbRs45/w/FHWxU+ecBxUO5YgagqafKGo+6ho8luq2Q3WIbZSx+7lNhH2dx/w/E7fsjhkwccB+UOHGVwqa1BlbXhWH2BdR0gxoorFd4TyPdw/I4fctjkAcdBuTOQ91lXVgXJ89mbOxB8IkFiYe99TyLto+D6v+H4HT/kcMkDjoNyBQ7zWZoUg+ml7Moxd+WwOYARu7dVMd2A43f8kMMkDzgOyh2jg7lPGwJYfbdVec/i3jNBG6NuPmbq9SMb8N9w/BE/lDDJg46DcmdxbrWsi2UP47R/G4qgkhPMXA1JJ7pf+Jb7R/xQwiQPOg7KnY+53NKeNwxq9g5UawUdac8flrnr2j3X9At0/I4fSpjkQcdBuTN2VJS5526w9FwkeE6haWkIRYub5byK3OisfrvkEi550HFQLq1aKEp91j2FCwLR9IeOBYKMazRtVm7Q8dsml7DJg46DcudhB1UisT2Vl2xPhiSDTuqAqZU1nX2Wj+KH/6Hjt08u4ZMHHQflzsOOZ7rw2aFO688OqwWtkO9SkqZqyo3lo825lt/EDyV88oDjoNxprOrK1ZQBn+uZJCttOLBAzjNXz22hfHR8+d9w/NFXhU8ecByUO1+slo6cHDccT8JqkEKT/UfvyWm0ojXV7+H4o60KnzzgOCh3QiRZcyt9lwr3AjTb5iLj85NWzIo1Tfoejt/xQwmfPOA4KJecwFkbLYNeCwNl2jMHtQlFzNNzsiPphZnjd/xQwyYPOA7KnWzuRGJtGdKDBBFWaL3pns8X12KZM16oHL/jhxouecBxUO4M5NLnSDjhuQkIpCWB5dlgzqT779v+m6+ePOU38UMNkzzgOCh3VoNaTpakQt9FAqjsGqI0J4g77o6KUOQroyO/ih9qmORBx0G5Q8eipb7BqIUIyCmB16qgSWvBivuvL3yu+iN+qGGSBx0H5U5jRUUTCkHvfdcOeUzykgrUPX+gzJytXZg6/ogfapjkQcdBuUIHsiHVDca0ynsm9wkmkmHI7NYVn/uaF+j47ZJruORBx0G5cyOwraFkBfAfryO5gXnr4JJKmdym3xjK/4gfatjkQcdBuUMHj93aWwNuY3dWsz5zx55AEiVdbVBuX13Q/A8dv31yDZ886Dgod+KH3p47gQgrJYTd5dueOzCDUdfnuWzrpX1ER3kTP9TwyQOOg3IHjpT6njV8jx04gbw3aJl2EWmjtjGwWf1qKC9v4ocWPnnAcVDu+OTaG6VVQYbuqaNkAhtzD+bPbdmZx5AbleN3W2XhkwccB+WO2ZG4JSMEX8+Ct9QqKMpuqyp3N0yE/ULl+B0/tPDJA46DcgWOOia5N4aakj+vOibos2O6MTFOGR3nR7ds/g3H7/ihhU0ecByUOzNH63PofA492W6r2qzQWm2wspO5NprjQlv1O35o4ZIHHAflzoI3URwoCrn981jWG7i4w3LcpYT7xPpVhqS8iR9amOQBx0G5M3NIazhagmnPp1xPCbTwAE8yWdoS7V89li2v4ocWJnnQcVDuvHnKzXE1BNOZgFaixx+vYKh90ODcPttgVV7FDy1M8qDjoNwxyZVwcZY9g+9BnNLurlSqP+veWuO2kn91XvY/dPyOH1qY5EHHQblTO9aqqXAF7r47qzLmrh3PC8E1BqlYmZ9dQSuv4ocWLnnQcVDuRNe1DRydIZXnXofmZ3Ou7j/6oLSMl/avThKUN/HDmsImDzoOyqVrNjTScgLN4ruzms/cwQW6Wat7MG/mN6bynz55TeGTBx0H5dY5mzRqMUjqAjTz3BNIqYC8seGVp9evrgTii/jh7voCjoDj/ypX4Ci4NgEtPe86FtAoDZoyQRNJgt326PHVJyt8ET+sKXzygOOg3KkctFBs7ZmcWttwLAWzMoC8rNbZEpWvvljhi/hhTeGTBxwH5Y4V6IlWlvnPDP7sWligtux5L/sEr6i3dKGt+hk/rCl88oDjoFyBg+1ZsN7yrhy+J3JtDo3IoPbGg/r+z7rQVv2MH9YUNnnAcVAuBdcdTZ9Jw58tPU06KFqCKjXzLh7E9NXHXHwRP6wpXPKA46BcWg2auKpOsDUUaFUDG1RANiEksnDM9T0cP+OHNYVJHnAclDuvOrx2rUWgicpuqzBBq2JQ2uqchLm3C23V7/hhTWGSBx0H5c7QwavP53bmLMRAvFuqlmfef2TvUlaiz2xAfBM/rDlM8qDjoNw5ETi763KGyXUB9cLghE+LNa1KkaGfnbLBN/HDmsMkDzoOyqWvuSyaHm8j9wJUNyf6XNFsw92o4G6uLowdv+OHNYdLHnQclDtG4JgZV9bn0lMGIqrgpWdIjRZSJst2wev4I36YwyYPOg7KFTo2AEVpKVSV3VkZCux5Q0GzJUucq/tX2w/xVfwwh08edByUOwmrbruFyhN6W/5ERxysd4LpBW0uKmviR3TQm/hhDp884Dgolxa8ZepUK7D2tOF4dliZLch9VBf0uuirxorexA9z+OQBx0G586zDUT2ZAs/Mu6/aP+1Z3KAUk0K7cHjl7+H4o60KnzzgOCiXXnUsQVOCWsdzQtPKs/hwQpo16XCz3L4yO+hN/DCHTx5wHJQ7M8ekWWavQCL03CPYlaOXBlqcd/EY3OSrx+T0Jn6YwyYPOA7KnUNP1iYPcqjteS3ra4AJOyQSreKpj3xh5vgdPyzhkgccB+XO9sNVzdUz5MoG1JHBdjWBmueGZKHtX9/D8Tt+WMIkDzgOyqVsLpfFo8OYunsrqxM0yQDCZyLPKCN/FVynV/HDEiZ50HFQLq1cH2NNJPDp7dmzINCyPL+lUoroHte/CufSq/hhCZM86Dgod75XPWtI5nPiSYoApZVAV3Jg4ubJ5yifbc6lV/HDEiZ50HFQ7kTXyXKbTcG5lV07moH2Z/vhGJKWpF08Lowdf8QPS7jkQcdBuULHLK1kqwWypOc0uSm0jguK9jSyVqTPLj3Rq/hhCZs86Dgod6Lray7vJGDzia4PLnsCyQorJ7KOecnKF+j47ZOX8MmDjoNy54MuWqGWCEpa+Xn2tMC4I9RF2OvilfWrHVb1TfywhE8ecByUO5+s2uyU+4Bcn6dPRZ8PurNCHkndxvLmX70JrG/ihyV88oDjoFwKrs+RyRjc/qkc3ECzdxhGcxYpqftX8cP6Jn6I4ZMHHAflTjZ3N//LOQHVLEDP8lzFPnflWDptcCvy1Qer+iZ+iOGTBxwH5c73qupUy64XPCY+lUM2HMNg1roEpxPlr75X1TfxQwybPOA4KHc+VxnuuaIb+NpIEPUEnkYFb3mNUbsyfhU/rG/ihxguecBxUO48Ja9jLlQDHL7hUCugmvf0YZLUUjMfFyrH7/ghhkkecByUO1+rhAdSRhgse+agNEAbJsgyu9gawvUCHH/EDzFM8qDjoNwxOrKLDFKYe8IAmqrQ/nlZvtyfX26fmeT1VfwQwyQPOg7KncZq4VpLNg55MFDJe+rYfwe1uEytpc4xLtDxO36IYZIHHQflzgerlXeRqArI6TmguX9qlcputIY9LrkMaxfo+O2SY7jkQcdBufNgNjOza39wUKBneZV5EaiKz1PyjGt89bCjvoofYtjkQcdBuUNHsdmTCmSatOkYBVx2AVGZNGtvy/pXuxbqq/ghhU8edByUO09mmw4VLJDyHsiJ+gLta+753IZkajbxKzr4TfyQwicPOA7KpR1WlVNCBPb6LFuQAT5xQKpch5Ru7bOxg9/EDyl88oDjoNy511FzQnsec5T+JKxY4bn+BAWHpTaE52d7c/lN/JDCJw84DsqlN09IQ3epyM9FGzJH0IEOtocNy45j5q8+5/Kb+CGFTx5wHJQ7X3OxE65nwVtJ5dm3sMCxdsDGNRFx7/PCzPE7fkhhkwccB+XOpoXs4mN2EDXclaN0sJI7MIn0zC7Wv3oPyG/ihxQuecBxUO4M5K2OWSkDZfrnsWwGq5hBaEquFZ89Vt/D8Tt+SGGSBxwH5ZLRkd1UCHxPHkBrlw8t8nzPtTq6Ti/21Z4FfhU/pDDJg46DcunNU6WyyICQnnBu5+e1rIPOVZPYasku9FV/xA8pTPKg46Dcia6nmfKaBkVSByq9QxspgSTVPMeSVC80Vn/ED2uY5EHHQbljkvMewykxoIznCtpUsJRtj+g0OzXjQResjj/ihzVc8qDjoNzxOlSbLyJIDQfQqOk5SaAwJ/ax2piDb9SO3zZ5DZs86DgoV+hw4kyZKhTe/RThepKHfcFshWytuWT5BTp+++Q1fPKg46DcefbUqjbLAlJ8ASntuUOdYY2hs053Sl9tXZc38cMaPnnAcVDufNClJFJ4QRebG4619tix6p5CdsPVVHTlrxoreRM/rOGTBxwH5c7Ugb23sQYg5ufW0+pgPCc0rI3W0lXzhcrxR1sVPnnAcVDuZHMTCcvmQqookDhtONb+rZS8J/WhXb4Krsub+GENnzzgOCh39ua2OpXKs/2QCShvODzvn2p/bjKToNavsrnyJn5YwyYPOA7Knc9VkmfOMqBK221VbR08UYMNRVfsq6Z2oa36HT+s4ZIHHAflChx9tNKybBpq9T2QzwqWR4eipoxkJJ/tzZU38UMOkzzgOChX4FCxVQR5w/EErHYbs2cOIiiz1Da4VsxfnSOQV/FDDpM86DgoV+hYfdmQJYA403NeVsHleRWYUp5Ty2rpq3CuvIofcpjkQcdBueN0dF/reeqUdDQgcgYf1mAmGal4yuQXGqs/4occJnnQcVAuWR3Ck+oCKU+EhJ7bBM/m3MkyPeEGpH11kUBexQ85XPKg46Dc2SvNJXVhBVxegDIKqGSBVVaauVAmuuB1/BE/5LDJg46DcsfsyFrF07NmffmuHdXAlAmGulPefc3Ury5oyqv4IYdPHnQclDs+uabSDB363MMHJUmgtnssLLmUTMg810d06Jv4IYdPHnAclDufrJYJdi2wZslAsha4tgGcPZVqM3P6qnTom/ghh08ecByUO2t6BGkjUaBNrM9qUASbNAF5tdWS2ihffbHSN/FDDp884Dgod97L6hLzPB8DcI/k2A2aDYHiVuqi7sW/CpHom/ihhE8ecByUS3C0mlA65OJ75ljYwbMplCxeOFMr9SufXN/EDyVs8oDjoNx5D+ijFM8MXMeuHMkYPGmCjkUaO2sfX1kd+iZ+KOGSBxwH5Y7T0arTbApJeD1fq3ZbVfcfvUlBHJh3c/U9HL/jhxImecBxUO58ym2jGc0CyWXDIdZBS9mFxOeeyNPy8plJrq/ihxImedBxUO58yx2NSrEJKxUBas9sPscTXzer7rZy/mr7ob6KH0qY5EHHQbmzGzTLqCP/k1rnTUdKYHVXkSRzjNqb1c/uPOmr+KGESR50HJQ74Vyh/Q8wD2DsFcj77qwmTsi19dpXqvrZk0B9FT+UcMmDjoNy59mTs63WCFrLDrR4147U/XlXzqkX9652gY7fNrmETR50HJQ7z8mbLbE2YZZBQJMd3OcAY+uzliKpXfhk9Uf8UMInDzoOyp3OqvIoezIHnrIrRmsORrPBbqpKLwuZP5vK7U38UMMnDzgOyh23o2BDzQrZn6Ec+3xarAopdzeclPav7+H43Vdp+OQBx0G5EyJBpDVbB5aa90xen+B6KdCJ1mg5I82vVoPam/ihhk8ecByUS7sWUrNpTzZ3CdDTYDmP9uwHxZmLlPZZNtfexA81fPKA46DcmTmwEyNOGMN35eBWwas1SN1kpDFbkvk9HL/jhxo2ecBxUC69JVcpyytQGnvmkPTED2XAUJOCpGWsrz7m2pv4oYZLHnAclEtOxx4rzOez7nBXjtXyrhwFIVtb/lxIM//KJbc38UMNkzzgOCh33gOW1rXnBVPrUz6mwJ5BKmDmOVpJaf+/7+H4I36oYZIHHQflTl/V99i9OylQtj2Rc8lgxgWo5ImpoWW60Ff9ET/UMMmDjoNy53sVjoq7fYHlpEAjD2iN1h49rAiX0cVv0PE7fqhhkgcdB+XO9sNmaeIiUHr2SveqoH3DMlPZf2N90Wd7pe1V/NDCJQ86Dsqd6HpS9eeebBXnTYchtDUdapoL+1SaeMEI/CN+aGGTBx0H5c7cMWYe1h0ytl079qTxfM+dkMhH7TZRy1ePAu1V/NDCJw86Dsqdb1ZOrTdkKHMXEKLCYP70WJSs61wZ6ze1Q1J6Ez+08MkDjoNyZ+zIXBpSAa/1nx1WCEZM0HG1Lr0XkW/Gjv/A8UdfFT55wHFQ7kwdiLPlyZCkNKDlC9pwgoWjjOVloV+A44+2KnzygOOg3HnzpCWtPgcU4wHUPIMqZ3gemRdfz17pb4aO/8DxO35o4ZMHHAflTuUoLrm0zYXrs8Oq1j2RJwRuxqqzlTn1ezh+xw8tbPKA46Dc+VxlnROVCt1WArIusAf0DDOPmkmGVr1QOX7HDy1c8oDjoNz5WvU0VZQ6JJS82ypJ4GUkwJVXH9qI+jePZf8Dx+/4oYVJHnAclCtw1FJ2Y7UcJub/v2dBixBsKmj/y2S39E2E5D9w/I4fcgqTPOg4KHe+5T4AZO+7r3qMjpUTtEIEtlbCnlLL7cLnqt/xQ05hkgcdB+WSSW5ZnueyMor/77lsq912n6Usc41Wy4WR/Hf8kFOY5EHHQblzkWBlHc/mXMzTntPkz9fcXKDnSVwrO8qFseN3/JBTuORBx0G501kpopJOmKNtOozTnjtsAUqpxX3iHN/sBv0vHT9tck5hkwcdB+XSIpK8Mu+myvl5FJjLBCt1j+ZCq+RUrCa8QMdPn5xT+ORBx0G58568dSHNFZzyAOoJ4TEBYQzUtEqdbP4RHflF/JBT+OQBx0G543YglukFYc5KzzoSBVsyoRQVRmLq9avSkV/EDzmFTx5wHJQrcBQvZErPraeRgAQztMkZJrXWccoY/s2yhf/A8UdbFT55wHFQ7sQPCamorudcR37ey2bQRhXYcVatLL1/FSLJL+KHnMInDzgOyh2vo3akublYg3flYFyguRvM1qf1leew/D0cP+OHnMMmDzgOyhU4+j8Q5Ayiz/HlPgl8rs2KJx69I8tHp2z+A8fP+CHncMkDjoNyZ+N6eY5U1gJ97cFjzxyy4SAGozHmmrqWfeUD5hfxQ85hkgccB+XSOYJhQ1Fh9ef9+PQCnmYFa7lTMy15fHPm6T9w/BE/zGGSBx0H5dKZp1myDoMm2J6V648hiBWq62zurI0vDB1/xA9zmORBx0G543TMxO3/vyAfQBkLNGTcI/mcKY21J5BvDhL8l47f8cMcJnnQcVDuBKyktGE1Qc5104GWwCwv8PLM42w25ILV8Uf8MIdLHnQclDufc6nmKqNtHNIeyod00FYF1sDhhEOsfLXBKr+KH+awyYOOg3KFDhuZBjeFKU9nRXWCLhww0h7XdWqefOF77h/xwxw+edBxUO6Ec6mu2usC5Y5AiRYYeoOUPOeZqa3y1VRe3sQPc/jkAcdBuTN2cOfKFWEQ2R47JoJar1CkccLeFvFXY0d5Ez8s4ZMHHAflzrKFTNZGYiB/tkqLbzhqcRjFsuS8Uq3f3Jf9Dxy/26oSPnnAcVDumB0uUoUU3Nt63jw10D2lg+MsfUnn+dlr8vImfljCJw84DsqdJ08mZs0VRv0nYdUJfO0GS3hOM+Wx5lchkvImfljCJg84Dsqly+TDUFaGVp/7sl0ruHaB0iZ1Smm4X2irfscPS7jkAcdBufOqo1hFSguKd99tlRUw6Qa2uSheddePC3D8jh+WMMkDjoNy51Ouzrb/j0G1bjh4DmisBLWm4mnlOsdXj2XLq/hhCZM86Dgod2zA3gQn9106CgLV+hgdT5hklYyDDG19tf2wvIofljDJg46Dcid+OJxmNwVvg5/jy7anjrb2XL6K68y561fR9fIqfljCJA86DsoVOgYncS59M2Gya4fV3WOt5+5TZeMqOPJXj8nLq/hhCZc86Dgod549eXJL2qHL8+wpUYFGZYIkGVpWy718tf2wvIofYtjkQcdBuRPOzYvbHLuzopKAlHbteI4vZ8NRvXWv2i7Q8dsnx/DJg46Dcqd2cKaRpEBdnZ/jywPMnl09qWDGtFbNX32zwjfxQwyfPOA4KHc2kVAqrekALHvYoF4crFiG4qt1amooX70JxDfxQwyfPOA4KHdm8j1npJyeN4BiGw4h0O4N1rMalNZEzF+FSPBN/BDDJw84DsodK3Bo3oPHBPPngxUxghEtmEkoWx3N/UJb9Tt+iOGTBxwH5c7eXG3EJSPMPnblqHvwaFZtd1lp1GSiyb968oRv4ocYNnnAcVDuGIHelpM+9WJlIEeEVloCGbzHEbbeS/0ejt/xQwyXPOA4KHeC67Wrdmmwu6vdVjXc0wf6gD2OZ2buSvrVogV8Ez/EMMkDjoNyZ+ZItETWpiH3DYfOx/LYI8hss3WtlPr8as8CvoofYpjkQcdBuTN0jDrz0gE9+x46nBW0rwR7EOkmnUunC99y/4gfUpjkQcdBudNYjT7y6GmP5M9aaaoCyjIAaYgnzQ3lK5McX8UPKUzyoOOgXKEjzbGIZ4c8+3NA0xjsoWMwE2VNhezC19w/4ocULnnQcVDu7CEhXLosw5TS99yRM7S+GDqhUS2Krl+tWsBX8UMKmzzoOCh3agc32wQQDJ/pcQL33MGmUP95SltTb+1G7fjtk1P45EHHQbkzd/imwqpD6s/2w7YnENOCkFifZ+ZztM/O2dCb+CGFTx5wHJQ72dyampRsYI2fF7O7pzIdE7ha2fN6apUuwPFHXxU+ecBxUC5NHdI2G/K4HfNZ8LZgU/Jc7lhEhH2m5d/D8UdbFT55wHFQ7mRzu+vGIIN4WkDYCFwrAZKzGOqQ9VWIhN7EDyl88oDjoFwKkaQ6apt7yFjyv+9VnjcckianlFbN9pXXQW/ihxQ2ecBxUO68ll29sZcKluZuproP8G4FGJMyivYiX23poTfxwxouecBxUO58y60ZZ6kNMHsFsoIbkzogjSE2JnYuFyrH7/hhDZM84Dgod/bmNiUdz4WO5U9wfSbQuWtIWbhwjyCrffZYll7FD2uY5EHHQbmzOBeTzTIq9D2SA1Vn0OfWkzBbMnGZ9pVJTq/ihzVM8qDjoNxxOiYb90XQy2OSj91YeRsT+hw+atqjR7/wveqP+GENkzzoOCh31pCUyZLagsX12bTgHbxw24M5p9V2/Vjtq4cd9Cp+WMMlDzoOyp290kSlCxMo5bnnjl72T0NhzIRVujrjV7tB6VX8sIZNHnQclDu1Ayl5qQKdVnmOBMpzzSZDzzLrmiJ4wyb/I35YwycPOg7KFTrI7blGYFAyP+Fcn2AoDjNb7XOlUstXbkd9Ez+s4ZMHHAflTojEprCSg2l9jsyaPCfRHLjbqJMq8rwAxx99VfjkAcdBuQPHsxn36abK6rtySN7zh+YBDXXRrh2t1q+eddQ38UMOnzzgOCh34GgmSEh76KAOxLVBo1phEK/nRgE1+8oKrG/ihxw+ecBxUK7AIV0ROTvUzAS0qwa444I+RXPKpRe/AMfv+CGHTR5wHJQ7A3mb3gYqyG6hnuC6gXZWWL1RS1Ln/Cy4Xt/EDzlc8oDjoNwJrlNNDeuCovzclx3PFTRLkNdce/aYGfXCQP47fshhkgccB+VO5ajaaWkDG89+t1wEWvYOjZsoNyqpXmir/ogfcpjkQcdBubMb1JhmWQvWyHsiT76HDmSG3W5l379NlK9WrtdX8UMOkzzoOCh3outcVilGMLkXINs/NReCwpTUF3edN2rH7/ghh0kedByUO3TYlN57Akx9jx3PGZtdTTJkTG0UkuJjXKDjt0vO4ZIHHQflzlCOazYsBk15AOEooNieCwVlzqqD9LPjy/VV/JDDJg86DsqlF7NWKsqCwVOfgBWCS1YYK9n0jUz2r6Lr9VX8UMInDzoOyp1bT/bsInGF3MqzbKEhKCs/Cd1KI+se0b9a8MZv4ocSPnnAcVAuZXN5zVEzrJGe1aBm4DU1kJxzSVM79gtw/O6rJHzygOOgXNp+WNyrE9S2J3FiVXDOC9BGbr0NyuWr5+T8Jn4o4ZMHHAflTsJqjxndPUOq1J41PRNUpcEsrWTGbGN95ZPzm/ihhE8ecByUO3DoQvT2DBnPqoVSx545WCBZltR1LF1fPZflN/FDCZs84Dgod7b0VFw1J4HVlgKtNXdb1RSwdSxridhnO6z4TfxQwiUPOA7KnSU9a3hP1XapeL5WiRB4ngPaqHM1XVbHhcrxO34oYZIHHAflzt5c7pn25P2sO9yVw2sFm9Qhuywiy2j+VcCKX8UPJUzyoOOg3Bk6ZHBBGlCJZJeOVKEteTgpTbB28yt0/I4fSpjkQcdBueN0pLWs4QJfQ54jaLJ/EtsT+uLSZrZhN+j4HT/UMMmDjoNyJ0LSVxmNO6yaEtAcE0wzQteWmm1A9MZM/kf8UMMlDzoOyp2HHd3dLRUgpAX0rLHaE0cGL720PaxXkq/2kPCr+KGGTR50HJRLi0hmqbjmpmMzQWp7Ktc+YFhLE1WKqFyg47dPruGTBx0H5dJuUE9t6YI0nwJCWcFH75BXmiZac6GvQiTyJn6o4ZMHHAfl0tjRF00ekPbvQBsHUOkTpGbHmnnl9lXpkDfxQw2fPOA4KHeeBC7hPDXvyvEseMs5g5WZYbiOyZhSa19tlZY38UMNnzzgOCiXrMBRdbU9b7TSgJwUWt2s5CG1Kdea+ldvnuRN/FDDJw84Dsqdax26JNnqYBkrUEnzOb6cn0tPKzsXws/uoMmb+KGGTR5wHJQ7rzrMWXTIQ4MBpYlgqAU6F5ypdtkV5Xs4fscPNVzygOOg3IFD5lwjOWR/LmgaOrS+fypJe1vaxlgX4PgdP7QwyQOOg3JnC0lnt1kRsO+OirI20F4IEmfLtmZf8tXeXHkVP7QwyYOOg3LnW+6zUjqPDs3L4wXyc5ocDbg3Szixzn6hdPwRP7QwyYOOg3LnXYdrX3W3UykZbzp8gK5RYJTWi7VU+bODBPIqfmhhkgcdB+UOHb3sKaMo5FUFqO7fdO3BvEjlOlBa0Ru147dLbuGSBx0H5c6DWRLSxQajPicJRDoopQZm2EY2qXPdqB2/bXILmzzoOCh3zA4flcqzUjr/M5W7wvOZClLhNZYs63Sjdvz2yS188qDjoFx6T44drT3POST/L7/ezBcsNy5ZyNdqH9Ghb+KHFj55wHFQLq3pad4aCuS5eyoyVnBNDjyyiD/zOn+1bEHfxA8tfPKA46BcgWMWRB5jALdsQB0XWOsTOK81mjE1/Cp+qG/ihxY+ecBxUC6ZHTRxpQRY/1nTMxto2j8hmSQfItwutFU/44eSwicPOA7KpWwuDhLrsAdyB5p7+mhcFVJbLoNH2eh8D8fP+KGksMkDjoNy57Vs3iVDnvNO/dl+SLtoNJ4DVq2enS3JvNBW/YwfSgqXPOA4KHdudfS1h+5dNOp6Lmg2fyoHVcjVcp8rLaULA/nP+KGkMMkDjoNyp3JgHcTVoOW89kCeHGyRQ2GUTINWlwuV43f8UFKY5EHHQbkzdGhPo6UONpB2XyUFmj2XbJKkXVYkr882WOmb+KGkMMmDjoNyp7EqvZXhBXQ8z2XL01iRDkiMWRi7iH8VXdc38cPNaNARdPxf5c5u0L7ynssZyqDH6nAHJ3NolU1ZJ3L/6paNvokf7hoWdAQd/1e5Uzu4DUz5/7H3N9m63CjXNtoixpAESNAc0E//m3AU+zkF5/h0rzcqoRJO585tz6x5XQZiToFBt2fJG7X6BKwKdCVHTdO736gdP23y/X8LOoKO/69yhw7rPT2Hz1qbT3TdGBzHrh1LJhuRtTEu0PHTJ28pfPKg46DceTKrOqa0saeNOoCWdZA+9vAxvGe20mh8tXVdX8QPWw6fPOA4KJeOL48iyyfYaAzk1cFVCkx+8oezN6Wvxg59ET9sOXzygOOg3HnWUVcqayTI2v05vqxg1heUhlpS7qviV6tB9UX8sOXwyQOOg3LHCtzzdxp7Gk+lZ6C8CORZR5JsmTpJGvRV/FDfxA9z+OQBx0G5s8Mqlel7KgdZNnfloALqo+zBo4qn0dD1KydQ38QPc9jkAcdBuTOQz1lr5f1PlMdzymYSKD1pxDFTlyk68auPufomfpjDJQ84DsqdRQvYVtZhMErebVXbDZbPPZCXUoaheKX01d5cfRM/zGGSBxwH5QocJYsMlgEu+DyWzQqu/9a9aTWj/Z9+AY4/4oc5TPKg46DciR/O3TztCQMsl91XJUkgtQ/gjo5Mbf80fXUiUF/FD3OY5EHHQblzQJNTnpoEqtUnQvKcYa69AHZFoloXy4XvVX/ED3OY5EHHQblzIlBTGt4czAyfHT0J1BVh5qKSm9XiX92y0VfxwxIuedBxUO6cQROzukcMaOKbjjX++eUGdRbfHZeIzHSBjt82eQmbPOg4KHf2u2niVapAS+a7s0oZpEiD0qqLJWvZbtSO3z55CZ886DgodxJWK1Pq2oGHPjcJioFkNEDJZAVx9flROPf5TvX/jh+W8MkDjoNyZygvu40ScijrufWUu4I1Ls/Wnud+ZmpiHyWs/gvHH31V+OQBx0G5s+AtcaGeC/hurICcEDT1CnPhat5y7vLRJpL/wvFHWxU+ecBxUO7ED4t19iG7VKQBpPq87yhpd1kjy1TKQy/A8Tt+WMInDzgOyh0nkFrNeSHUinvm4Kmgz2bp0ZPyIO0tf+QE/heO3/HDEjZ5wHFQ7iSs8kA1IzCcu3JkYlDnAatxazS8j/zRx9z/wvE7fljCJQ84Dsodp4NY8vAEKCJAgzccZc/nikipzUqjfXTJ5r9w/I4fljDJA46DcudVx7Q9d1OH0vnZm5vo2YO4f+mN0+r/Nud+D8cf8UMMkzzoOCh36MhzNm0LVsrluUeQwFoqIOhiU4bUGxP5H/FDDJM86Dgod0zysnT/SUA+ElAdDfS525FqwjLKTHyldvyOH2KY5EHHQbnzwcqV2bADr0bPafIJUrhDxZ5HqcPHV08C/4eO3y45hksedByUS7tBu9ZnkbTS0E3H9P/bv840aa5afX0VXf8fOn7b5Bg2edBxUO5c0KTsmHZTNRI9F5jrnjvm87vlo/LUskvLBTp+++QYPnnQcVDu7LDiWQsaQ2n+1A5cIJMyzFYpZ1XNiT6iI7+JH2L45AHHQbnznrxZqq0WGL0tIFEFL2OBz0XW+zD0r3zy/CZ+iOGTBxwH5U5fNaWMZAnqXAlo9AnGWCGpmFBZWf2jW0//heOPtip88oDjoNz5YMVIRXSBpbnhMOpg+GwKdVxL2yzOX5kd+U38EMMnDzgOyhU4JlcnbA2wJQGaSuDaFXJOG4vqadpHa3r+C8fv+CGFTR5wHJQ7M4dS7zLsWXw4duXgAbZkgGpKYj6f/aDfw/E7fkjhkgccB+VO5UizjZwK+JhPhmQ0kOkI02wVHympf5XNzW/ihxQmecBxUO7s6MmaZq+8i4avDYcncCwFFrlWHcuzf3TI5r9w/BE/pDDJg46DcucpuY6qTQ2GzgqEo8DGxIEGUuVR0yg36PgdP6QwyYOOg3Knsao6nzPkwJnoWStt4J3t2bbQ1Wty4wtOxx/xQwqTPOg4KJcOPfVWODVoqk971TLY4AnPiw61Rn3gDTp+u+QULnnQcVDunJfNmOaUDjr/vSZfC0yHQpE8n9WgyesFr+OP+CGFTR50HJQ7W3q8dB6SAEttQHP/TtcUkKToM4/CeiFg9Uf8kMInDzoOyp1bT5kHPdsV9k/rrh05IWjBuucOHWl2bMxfuR3lTfyQwicPOA7KnR1WludIOUEte+KgtDHRXBcULdmdyuOFfA/H776KwycPOA7KncrRsDZzAhwZNxxpgorsyiFd+nSqOL4KkZQ38UMOnzzgOCh34oc4UmlTYdVn+yGzgj6bQhn7HJnM5/zqg1V5Ez/k8MkDjoNyafshZ5u7mRpNd1tVbVeOPA1EcioyRiufBdfLm/ghh00ecByUO0ZgGbiKTihCBkSVQUp+liGuzJIGi371lry8iR9yuOQBx0G5s6Snyai9DnB8th+uucC6z+dpR62k2Dp/dMnmv3D8jh9ymOQBx0G5Ez9spkidd1vFdbdVvYFgzcDdJtJw8htfq/6IH3KY5EHHQbmz/dB6m8MaVJ0EVJDBMyfYo7lLrZkr36Djd/yQwyQPOg7KHadj5NrNB/DsHUhyAUn87zSBrOHT9bPdoOVV/JDDJA86Dsqd6HorraamQE/F+HcFTTpV8NakrapO48IHqz/ihxwuedBxUC655GlI6bY7K3tezTo/rwMdUmPvfc2inx2zKa/ihzVs8qDjoNwJ5zoln7ZAsTy7FrzAE0gETbu/aqUPmV8d7Civ4oc1fPKg46Dc2Zw72N1UQd0rkLODp7FgmrMtzTx9fUQHvokf1vDJA46DcueT1ag0cluAuAnZqAg4VYFVi3upOZfP1krjm/hhDZ884Dgod+AoI5Eng84DgXYjBSZ5Qhkl4VhOs3y1VRrfxA9r+OQBx0G5cyVQRvchDGXZbqsmI8jCXTmajkJjcuevhg58Ez+s4ZMHHAflzsyRe2WtC/bosduqhLSH8UpQdj3hOhPqulA5fscPa9jkAcdBuRQiSfuP5btUpLwH8l1DfA2F57wNT2yun70HxDfxwxouecBxUO5sXO/Iu4US6OYNSMcDh29WMLfOtLjxhYH8d/ywhkkecByUO+8BNXsjnqCOz343XmDUM3Sqqea+PPev9izgq/hhDZM86Dgod0xy1E6YEsxntRtJrnvooARFTPv+pfq4YHT8ET9sYZIHHQflzsfcvjsnQoOx2m6sHDO4YIH6JA+XLsrtq+PL+Cp+2MIkDzoOyp0PVnOiU990zNKBUnGw0hR6b6WmTlbTV0vX8VX8sIVLHnQclDv73ZCkj+HQk5VNxyTQORTyWGqz6u63bswdv23yFjZ50HFQ7swdueVWZEEbz6PAgQ0sZYdWe5Mm2ES+ejGLr+KHLXzyoOOg3NlEolTrY5G39HzQzcbg1AickdTrHorTV1YgvYkftvDJA46DcumEppYyK4I3l+camj1rehqkvpFJtLyUr9wOehM/bOGTBxwH5Y7bYV2X7ZkcdRHsCcRAeHdYY0NBNEplvVA5/mirwicPOA7KHThSHtoGwWjPHc05FqizQfY0pDtK/2zXAr2JH7bwyQOOg3Inm1uMJ409hy/abVUfGcxqhzlJbA2tpX+VsKI38cMWNnnAcVDuGIGrFqrkz2rQAqSWnj0kurusYSNhnZuZ7+H4HT+UcMkDjoNy5zJ5Ve+WOsizqYdWfj5U9Qxarbvu8sHylQ9Ib+KHEiZ5wHFQ7hgd3pbxqID9Ca6nXT7cdIHMZCWbOn0WXKdX8UMJkzzoOCh3NljN5qqJgXudQMX6E7Ay6D6mcpll1Qufq/6IH0qY5EHHQbnjdJQ5iycFxbFH8pH370arwDmlhNZ6ql9tsKJX8UMJkzzoOCh3LhJoTqWvCUi0x45WK4gPhlKrr11WpKyvIiT0Kn4o4ZIHHQfl0pIeG86pwippARExWEsTspXdV2leuL5atUCv4ocSNnnQcVAuPezQ1r022DWEd+3QDN6qQyaxvDExTl/tlaZX8UMJnzzoOChX6LBuJSMp5MkGtFIHq51gcG99TyHD+1d08Jv4oYRPHnAclDtuh4v6ys+m3FmAOtEeO/ouHXtGn+xUNH01lPOb+KGETx5wHJRL2dw2+OGittqBxv7F+lxQu6ymLCmNr6YOfhM/1PDJA46DcudKYDJDXBN44R46THS3VYtgjTRWHSn5Z8eX+U38UMMnDzgOyp2Zoz2fbKlDzrzhWN5Bpu5fWMfoTL3bV6sW+E38UMMmDzgOyp235GOQD1MoXPfMsQdgkD2EwyiTZhrN16jfw/E7fqjhkgccB+XOatBUErLtmeOxO0jLbqu0EiRKc/pis/bVCit+Ez/UMMkDjoNyZzVolkr8HNAsT1uVdIAXEmiqpebKs7evguv8Kn6oYZIHHQflzkTe94+pDYGe9dmzUBhUdUGVWlLmYvmz0+T8Kn6oYZIHHQflDh3ONGpykFQ2HeITvHoBrWsyE+se0C/Q8Tt+qGGSBx0H5dJ52ZmTjAWtSN5jB20wfBYQRFtzjtHTV8eX+VX8UMMlDzoOyp3doG31lOoCWas8DzsmmDeD1nAMH+U5k3aBjt82uYZNHnQclDufrKqZjr7LBq0BNDyBaJswVt9Nl9be6UZn9dMnlxQ+edBxUO4krHJJu50yMMNnh5XUPXLQhLXM6i4gpPOrJ7P1RfxQUvjkAcdBuVM6pM2luUAvqwL1peCcBpRmOHxlH5+9mK0v4oeSwicPOA7KnRDJqFUX70YK/bn1ZAt0LYQ6pfMUnku+Cq7XF/FDSeGTBxwH5VI212w9hzPJMwLlXTTcawJEI5wljd1zfQ/Hz/ihpPDJA46DcgcOzMqeGiTtacPRKkh6ViBys2U6Z2pffa+qL+KHksImDzgOyp0tPeyyf073zIFjAY3dVrnsyjFkCTtl0c/uy9YX8UNJ4ZIHHAflzt5cbFVGQRjZBlDdg4cIMSS3zG1asvXVnaf6In4oKUzygOOg3DHJF4mUadBt1wvq2p6rHQSpmnMSetYvfA/H7/ihpDDJg46DcoWOugpacQEuho8X2EHy8zTQvc0nm6g8L9DxM34oKUzyoOOg3Jk6aiPlzUSVuengMcFzZeiDU8fH6FhfBazqm/ih5DDJg46DcscHVC6FmUCNC9AexEGQJ3Qx7MutZfrqvWx9Ez+UHC550HFQ7gzlTLZ6zlB7bbufGgj2XAtcrQ6bBRvnrx7M1jfxQ8lhkwcdB+WOTT6nziwIzyo1IJl90yEJVIpgysvqZ3ul66v4YQ6fPOg4KJfCucnm2iPH2jXkufW06dBOMG2J9eJO/tU3q/YmfpjDJw84DsqlT1bNSk8DJD9jBz1wVFLovfqe0FcS/eo9eXsTP8zhkwccB+VO5ciTqg+FQc331MEC3pbD0Py0Vuzls6mjvYkf5vDJA46DcmflujOVnBzY6vj/H7MR7VCHj5ykY5lfrelpb+KHOXzygOOg3Fm1QIn9yeY2eeKHsy2wZ+lCttVt0qpUL8DxO36YwyYPOA7KnRAJay2cGGZ9Ni3MyaC44UDm1XiP4zN/lbBqb+KHOVzygOOg3Jk5hjXEIjDX3JVjqIMnNEil8hqMw/HC16rf8cMSJnnAcVDubCHxykOUYBZ8jA4qeyDfo3l3alyzGpWvTPL2Kn5YwiQPOg7KFTp0//wVKgm6YIPncA2YpgrWXaetoSl99ayjvYofljDJg46Dcum87FxdZMJkz88pGwFJ2mG2Ss2bu/YLH3P/iB+WMMmDjoNy6Ulg09IYAUme/W5jgXDO0GZLsykjla+i6+1V/LCESx50HJQ7Q/lEq60PWPgseRsjg47G0Ey4Y32+6X61h6S9ih+WsMmDjoNyx+wQGos3HXNkA6p75JA6CRxXmrmUkfDG3PHbJy/hkwcdB+XSIbSMfRADzzKAqCVQNN21oy/EkXYB+coKlDfxwxI+ecBxUC6ds1mFjB3KEH0SVgw6iwAuRc82a2tflQ55Ez8s4ZMHHAflTsJqZepWHJZJA+rz36mOBnU8CZJW+lxfZXPlTfywhE8ecByUO59zMVll6iD2+OTIBURnBURVHD2nqV+tXJc38UMMnzzgOCh32irxlGwg7LG8PBvXJ3gzhJRTsczYev1q47q8iR9i2OQBx0G58zGXstvsDr3hhkO5go+KzwrErClV5c8+V8mb+CGGSx5wHJQ7Mwd3NpkTOPN6th8uMJcBHXNdOauW/FXCSt7EDzFM8oDjoNwJWNWUW1sJmFD3zLF7q91k1SfHznNilTEuDOR/xA8xTPKg46DcOfM059AqCl15T+TPhytNNUNuhdzIpuavIiTyKn6IYZIHHQflzgarkmZepQCX0YFcMogTQhnJl9FMeX21o0dexQ8xTPKg46Bc2g1qo5gV6KnVPZN3BqXS4WEG2x7Md3d1gY7fLjmGSx50HJQ7c0eqs1RMUHpioNx37RBpUGaXaWPVbl9depJX8UMMmzzoOCh3npNPzC03hPRvN+gUB5/WoHmiNagb4o3O6rdPjuGTBx0H5c7ckaVXHAkWyhPO5QGednvVtGWcLL2nr7au65v4IYVPHnAclDulwxr3ZQua+dilI6/nRrmD9WJL0VjlqyuB+iZ+SOGTBxwH5c6yhenJ+1Dg8cQPx3x2WLGBL1b2XTrks+PL+iZ+SOGTBxwH5dKbp9Z2jWDIq43nArOA1qbQScqeC9RW/crs0DfxQwqfPOA4KJeePNFuXfZEjljqnjmQwaTsESQVyqP2ZnQBjt/xQwqbPOA4KHc2rrfUZ8oFmncEWklBZq5gbgNn9TZ6/h6O3/FDCpc84DgoV+DITZ/NzRlyog4kyuCydoPVS82WrCX/Kpurb+KHFCZ5wHFQ7mRzHx5K3QN57QKUUgItuUOuMkeqDUv+6smTvoofUpjkQcdBuUKHkNeRSgadi4Aoz1062EGVbdCuHqJfvXnSV/FDCpM86Dgod2zAmgb37GBKzwarJiAyKnhOa/g0qfmrLST6Kn5IYZIHHQflzthhnLWlAT4eH3BlAa95gGjm0b1qswtjxx/xQw6XPOg4KHe8Dk8ZsxGkVQ3IagbD53H5vzUkyG3iV8+e9FX8kMMmDzoOyh2bPD2nMleC8mx1I/QM7tb3fI4mWcqUecHs+CN+yOGTBx0H5c43q+E27Xkyq20CVZ2gOTPwWIM87R+m+dHDjpLexA85fPKA46DceTGLc0qt+59oa7QLhhM8Sw+hGcuq7Lq+2mH1Xzj+6KvCJw84Dsql5+S1JK6+aXi6qV525RAsewhJpY+xeLSPNpH8F44/2qrwyQOOg3Jn+2FtOmoVsP0/QGv3VrLMoMvoeeaKm4/v4fgdP+TwyQOOg3IFjpTHv+cbMGbabZWMAqqIIInbnHmxp48m8v/C8Tt+yGGTBxwH5Y4RaM5apwOnuQfynhF0pQy51Ma9l+cewfdw/I4fcrjkAcdBuVM5nvDtegzybvuXNhl8rA4VXYf0IVw+8gH/C8fv+CGHSR5wHJQ7rzpMd3EYCzwVfI6gFTBPtkeQxpP2xFFvfK36I35YwyQPOg7Knc9VKe8CUSuUJ3lIu2yAlpagtUasNLH3j56S/w8dv+OHNUzyoOOg3KGD3XpaA6StXTvmEhAUAvGpuNusZv7RFpL/oeN3/LCGSR50HJQ7ASteY82hMNkcSHMC7SpQZtUyd9vV5EZn9dslr+GSBx0H5U7Aiqj05+5y1uf48ky7dvRdRaqSrNEbDv8ofvg/dPy2yWvY5EHHQbn0yWrKLFxgt1Pj//ZKu+UCUgeuxIqdP3r29D90/PbJa/jkQcdBubNXumvO+u/MkzAQFgFrNgGTp6xljKQfbc4t+U38sIZPHnAclDuNVaveemdAwwVE3UCrIzjNsrAt6+2rT1b5Tfywhk8ecByUO6tBKXd/1rplexa8cWVw7BMylyro2dtXm0j+C8cfbVX45AHHQbnzXtbH5Oe+rMqU3VaR7KFDHdKzvEf6cP0sm5vfxA9r+OQBx0G58+RJkq+iz+GzsduqZ7O0tGyANWvuVjGnr5485TfxwxY2ecBxUO5s6WlWhuEuGs8nXOqKj01OMMVyoqS2i8f3cPyOH7ZwyQOOg3LnWy6uyjQT6EgJqPQKwmWCFU/NUultfbQa9L9w/I4ftjDJA46Dcmdv7ho2kR1w4LNdoeyZ45nPpYzlXfJq+JXRkV/FD1uY5EHHQblTOigxz5zh2VcFtGaGPYbs+rFGc95wFP4qYJVfxQ9bmORBx0G58+ipNVtzILC1DFRbAcXWYdVqfbY00rhBx+/4YQuTPOg4KHcednDrg+zf4sMK5BsMWfRc0cxDaKKbf7Qb9H/o+O2St3DJg46DcmmvdB5EOKCnxyXnukCXMVjPtQ/tfX0WXc+v4octbPKg46DcWUTCzTDNCiNRAWrdwFZ/LgXO2ox07sn8Ah2/ffIWPnnQcVCu0NGfpxN1LqjsbXdWu2zowg5qVswqldW/WtNT3sQPW/jkAcdBuVQ6+sy8KrTVE1DiAi4qkJBUk1FT/+i+7H/h+N1XSfjkAcdBuQKH8iRfpYI+R8lJ03ysQAZsTn2NNvL6KmFV3sQPJXzygOOg3KkcTjSMHWY3A/rnmE8eMMYQQ89jfGZ2lDfxQwmfPOA4KHe+V5U9d+MaMOkJrkstYHUQ0PTNxv5T6KvnsuVN/FDCJg84DsoVOJplVxkGONMeyNMezaUKw2KaubE0HBdmjt/xQwmXPOA4KHcyJHVMZGyQqj7Bda7PJRsH3r3WmuZc81d7c8ub+KGESR5wHJQ7O3om9dmagtKTzUUdoEwDUmLmQpxT+uqxbHkVP5QwyYOOg3KHjlVqf6Lq1XdzRakLOLYCbcgiHfRYhBfo+B0/lDDJg46Dcue5LCXMaTi0ZHvqsNzAeVRIyKyWmqrSBTp+xw8lTPKg46Dc2bSQebdW7CD/lq7LIJBMBZCmtSbVlb96ElhexQ8lXPKg46Dc2WBlJdes8iQPd+3ANJ43HQSFtJiJtYE36Phtk2vY5EHHQbkzdxSktWgBSnnuoPkAt06QydB4NKP61X638ip+qOGTBx0H5c6T2VpzyrlDlaezmpk2HQlBHCVxr0v5qxAJvokfavjkAcdBufMm0GV1bQgrI+/uahm4Y4Jeqg0tKxX66oMuvokfavjkAcdBubMa1KTWPgbMuZEgprkrRyswG3bHNrimry4S4Jv4oYZPHnAclDvZXO+4pBCY057L9wAO1vIEGTQmp5QXfxUiwTfxQw2fPOA4KHcm8mZ9LiIoLroncl1gtp710jZTruZ9fRUiwTfxQw2bPOA4KHfeA5Ykm4MKi30j4T2D0sYk9777rdlHaV+9B8Q38UMNlzzgOCh34Jitma8JFZ8Lmlye4HoZwGWt7m0h+oWB/Hf8UMMkDzgOyp2vVbPYskRQZ3Gg3gZIngyY0Fea5qNe+JT7R/xQwyQPOg7KnWcddazlPmAZ776qzwzuauCFnfIyHAsv0PEzfqgpTPKg46DcsQGb52xNYOR/O3pYQBQVfHnT3slT+SpCgm/ih5rCJA86DsqdD1Y2Uk/SYfdXDUifA2gFF+joityq5HGjdvx0yTWFSx50HJQ74dykQzo7VFvP0Q7t4M8DKJ3el0paI3213w3fxA81hU0edByUOza55NqWFyiM9pgdCiIToc/KI3PS0m50Vj99ck3hkwcdB+UOHdw1S80wff9CiRGkYH58chEvUr18dbGDXsQPNYVPHnAclEsJq+nsfQDW1IFqV9COBKuY9obV7bPL5PQifqgpfPKA46BcgaNw6bPsmTyTD6Dn6pN2q9CUV52TNiNfPZilF/FDTeGTBxwH5U7l6IImQ0CcnhDJ2iO5oMJC6jhkjxz5qxAJvYgfagqfPOA4KHecQMfBugxQ1lM5GoE8X67WqJizldHkq9Wg9CJ+qCls8oDjoNw6g7Yni7qHDHkOPeXnTsfKfc8cibhOXLl9FVynF/FDzeGSBxwH5c6SHl5l7e4J1tS826rcQEUMWs9rcmtM+auEFb2IH2oOkzzgOCh32iqdTNQHrPQcXxZSkP23gHuz3XHh/u+Fr1W/44eawyQPOg7KFTrY0SoPB0bedJRUQVrqUJUr2hq5tAtDxx/xwxwmedBxUO686+huPpXAUt902B7OJdXdXWmpg6dTswsfc/+IH+YwyYOOg3LnMXnFmuQJHc6agEY2cBR8TtuUXjlX9682LdCr+GEOlzzoOCiXvlhZLlwQVs39+Zw7wYUrrDy8ppZ4zK/ih/QqfpjDJg86DsodOlS5K87dSs3nwFN99rv1CmPPIYLNa8Ovtq7Tq/hhDp886Dgod+iQTsJGgNwykPIC5VkAlwzHsrziV4fQ+E38MIdPHnAclFvJdbPRG3jpz6sncpBJewDJSbQW8WJflQ5+Ez/M4ZMHHAflziE0TW32PXXoUARyymDFFyT1nJz7svnVTM5v4oclfPKA46Bcui9bGdUYstfH7Jh7/GAcG5OWqlcT+myHFb+JH5bwyQOOg3Ipfsj7B2YoUK37l+QdxKbBrI3TqKthuVA5fscPS9jkAcdBuZOwmo1LsQLEZrtyPB4gVYLRUm9IeyQvX9nk/CZ+WMIlDzgOyp01JNLFMmYYZHU3UzWBESJUszJHExzrq+2H/CZ+WMIkDzgOyp2vVWvlZTye1W67cogu8OQOWHuSPXcMWhe+Vv0RPyxhkgcdB+UKHUYDNRUBnbqbK8wLrPcFXGWVacrzs+Q6v4ofljDJg46Dcud7lcw+RRGmtmetNCOY7sYKKa1lfTW1r7aQ8Kv4YQmTPOg4KHfOy3bJxOiQkHZ71XYVccMCszPNWaZI+Sqcy6/ihyVc8qDjoFyaO/pKsxaw5HvuyKOCjOdhIKdUaWw6xlf73fhV/LCETR50HJQ733O7is8su3Y88UPcZcPXnkB0FmPuraexLtDx2yfH8MmDjoNyZ+u6jlpkEAySZ+t633NHbvWf72EklNJnx5frm/ghhk8ecByUSwc7nHVog64+n+2HFdyHgK4iZVDh5l+9J69v4ocYPnnAcVDuzOS6bKkIFB246wWvPXX0Dtp9bW76TJ8teKtv4ocYPnnAcVDurAY17FmfZxwzNSB5TmhyV6jLCs1RchkX4PgdP8TwyQOOg3IFjslJMGOD9W/SeKYPH26grVLPvPrMX/nk9U38EMMmDzgOyh0jEMlraw38eRRIpgt0IoOgzqW8EUlffa6qb+KHGC55wHFQ7jyWtTm7tQwosgfyPYeDrecomsyRiSv3z5b01DfxQwyTPOA4KHcCVjZwDSfgf2eeBgv4ZIY+p2vJghUvzBx/xA8xTPKg46Dc2e+2/+VsjOupFQhErYMW3UVkt1tzN1zc8oXS8Uf8EMMkDzoOyqXjy8paUgdZnPfU0RNYGgoDG1pm8tUu2IB/xA8pTPKg46DcsTpGHl76gKnsm46Eu4o0hWk4sc1Ji756ElhfxQ8pXPKg46DccclbTT5wt1KSNh1uFUS1QHVEI6m+9AYdv21yCps86Dgod8yOWkbBJ1tVLD2PAhM4pz2fp8adbGanC99z/4gfUvjkQcdBufPNqibLY+xZfBeLB5ECYt5gVmwsbXLOXyWs2pv4IYVPHnAclDufrNJsnmcCzbntxqpM8CoCtKylkdZM6QIcf/RV4ZMHHAflTsJKyBwpQ2qmGwkvYBsXKE1Sb33y6l/tXG9v4ocUPnnAcVDufM61PYGTZFCsDJTzfI7ZGNSpppxN7bPth+1N/JDCJw84Dsoln7yzLB7Q85PNpfqEq2aFUTw7SteULlSO3/FDCps84Dgodz5XldxrW32XilR25SADL23B8LEGj1Jz/Wo1aHsTP6RwyQOOg3Jn4/pkLJx2qRi+x/Cy0vOKfNeQYbkYyZ48LsDxO37IYZIHHAflTjZ34rLUGZQekzxlBOnyfLySoRuPzcwFOP6IH3KY5EHHQblzfJn3zx9nh7VSBuK2+6o1CepzltwMcx5fLc5tr+KHHCZ50HFQ7tSOKv1JwD7xw91YEVdQsQbaxnSdpN+dJm+v4occJnnQcVDufM0dtaciBsl01w5aC9xqB3dKS+aoM9+g47dLzuGSBx0H5dIektpnXwKrNgRCaeA6Gtiow2Qas3+1/bC9ih9y2ORBx0G5Y3aI95VoglAbQIMGWNW5Oyvqezo3Gn5j7vjtk3P45EHHQblDh9ayCVlQqey5Y08hIONptHjpkM6FGT+iQ97EDzl88oDjoNyBAwvnUgfU/QeQGIM1TqDkhbj4Hsy/Kh3yJn7I4ZMHHAfljk+e3aXubsrbc69Di4IKV0iIyUZJmPtX9zrkTfyQwycPOA7KHTiSjrQoAZaZn2toC8RHeW52jFw6PwHd7+H4HT+s4ZMHHAflzoK3vLinkaHNtoC472F87LYK1Yh6qbr/3f09HL/jhzVs8oDjoNyZOcbyJa1Dbon3zDELWEaCtIbZYEebX23pkTfxwxouecBxUO74gKmhYEEoXPH/XHJhUmhSvNWlI48LX6t+xw9rmOQBx0G5YwOmldjHgrwLCJDVBdZcYfaS+mrLVC9Ujj/ihzVM8qDjoNwZOoYVJC+g9hzr6JTBqy7AwdPb0JWHXKDjd/ywhkkedByUOycCiXOnWmB0KkCrEvjCDtVdpvW05EZj9Uf8sIZJHnQclDt06LM5Oi2YyP/WWClIXRnQuis3SfvvXKDjt0tewyUPOg7KnePLNnuqRiDZ+u6sMIFoz8BTs7MuWuVG7fhtk9ewyYOOg3LnxSzKVJ8JaD43CUg7WLFdStryuSr2si44gX/ED2v45EHHQbk0d/jKLSVoI+/aUesEb2ttRHTVQpsZ/Goq1zfxwxY+ecBxUO6UDh7eGj95de+PT15B/bkSmPeUjt4b8gU4fvdVLXzygOOg3PmeSyXzGmU3UnU3V6WXXTQqAflzryOX2Xx+D8fvtqqFTx5wHJQrcDiZUsYKiL7h0O7gHRtkS4XLWJY+e02ub+KHLXzygOOg3KkcZdapuGDV53sVZQbpSYA3NEVKorq+2n6ob+KHLWzygOOg3BnIWx08lYFN7WmrbA/kfVeO7O7DsSz56i25vokftnDJA46DcmcgHzP16puGJQ1old1WmT8+oFIda2KeX50j0DfxwxYmecBxUO7MHHmmNouBpuxA4/mUi7uGrCw2u8rw8dV7QH0VP2xhkgcdB+VOcl07tbIq1OwK+7cVzNeA5VYoSbaSL3yu+iN+2MIkDzoOyqWd67L6Y43zriK7sUIC4dlhV5S+AWkL9asIib6KH7YwyYOOg3JnN6hq2YO4wB7N7fmam8FG24hUyXPP5KvrV2tI9FX8UMIlDzoOyhU6RlMeaAQ5z00HtgK710pQ52pOSMXpwufcP+KHEjZ50HFQ7jwn7936YIRB/twnpwWCvcJKw3ghU5ELGZI/4ocSPnnQcVDuuB0oWRgfMJ7aMfcvYvjvPfnCltXqV7eeML2JH0r45AHHQbnkk9dKqRTYo4c/PnkFQ2OQpb0saoz8UXL9v3D80VeFTx5wHJQ7j564OIoW2N3Vvy9Wz/fcrJDbGhNro/TVTP5fOP5oq8InDzgOyhU4WsZhJc09ZeyiQdky6NI9oVPhvGrvyT7yyf8Lx+/4oYRPHnAclDvfq4zSmDODsz4nNGWCrSawC4ZV7X0O/GhNz3/h+B0/lLDJA46Dcqdy9IRTh8BA3TOHu4NiGUDmtnkZptS+h+N3/FDCJQ84DsqdmaPY0LUY1HP+P5fccyeY3khLruxfLZX+Lxy/44cSJnnAcVAufcpd1mzyLhWrAFHLz7PZAlJxYauEhvw9HH/EDzVM8qDjoNzpq1aiLqtB6bLpYGYwet521Lq6UWbjC0PHH/FDDZM86DgodzbnLl3JO0OqSruAMIFlk2cpCe3/XZq/uvP0P3T8jh9qmORBx0G5Qocq5tQ9Q0HZk3iTCbuZGdC5D8ylCH61Ofd/6Pjtkmu45EHHQbkzd5RVK5UJSbMC5YngiApr5adspFzXRw9m/4eO3za5hk0edByUOxkSRRrqCRifzsrTM5WvCVIydawdieoFOn775Bo+edBxUO7Q0d2wqu3O6tlcVbuCzrEbrWzoe2Bf86tDaJjfxA81fPKA46DceRO49njh9u8z7nwukz/vyalBImKn1GbTr9yO/CZ+qOGTBxwH5Qoc3Ap13qWioz/LFthBkyYoqlMyZqnto2UL/4Xjj7YqfPKA46DceS87kw9xAaxTHrOj78pROsznKPhuq9z7VyN5fhM/1PDJA46DcscJ9M408oLen1ULqAoixDDaSGvV3szX93D8ih9KSmGTBxwH5QocZVNADSsojgW0ZwxQqwVkSvGx52EdF+D4FT/ccIRLHnAclDttlckeuVOBtWzDkUcC7ZWBC1an6avwR0ul/wvHr/jhhiNM8oDjoNz5lLtSGmt3VIhpbDiSg3TNgOO5+5THcLnwtepn/HDTESZ50HFQ7rx5YhEUnTCx74k81QpmKlBFxYd7E77QV/2MH246wiQPOg7KHTqmJFpZILcnnCtjgApOWD515NaK1K9M8vwifrjpCJM86DgoV+joc7Tq1sDWcHjulIM+BWRJL00xM+KN2vHLJd90hEsedByUO+FcL7k5K5Q5K1DdPZbk0UBKyqWMPZXPG3PHL5t80xE2edBxUO58skLy0vOCpbkBdU2gpSMk6alnb2PQhU9WP+OHm47wyYOOg3Kndow0Ka0Mjs992ZENZDUD353WpsYKfzZ3lP93/HDDET55wHFQ7hzswOUmlqBQwecyeQfXtIDmyi5VO7avQiTl/x0/lJTDJw84DsqdysG6sHCBXUGeyrH7Kqs1A+Zai06bLX81k5f/d/xwwxE+ecBxUO6s6aHVNKWyS4XN50VgA62JYWoT0zykt6+2H5b/d/xwwxE+ecBxUO4krNyGP89lcchzB40rbCZ8V45J6LO0Xi+0Vb/jhzls8oDjoFx68qTNahGYyAOoSwe13Vs1eu6gpdpn+mrTQnkTP8zhkgccB+XOzDFrqb2s56GT7IHcMxijgaU1OqXVeXzldJQ38cMcJnnAcVDutFXM5L4SlPx8yq31OWSzC0nqM2uugrY+OoL2Xzj+iB/mMMmDjoNyJ2AlZXZuA5bgAtLWQTglqGacWJJguWB0/BE/zGGSBx0H5Y5JXrx6YwerT8BqLgbLvmBRmuhmXuuFqeOP+GEOkzzoOChX6PCGrTYUkETP11x9lub2DJOx9LRSH+mrCEl5FT/M4ZIHHQflznnZPWXM7gJKbdNRagPlzLAS7tFDauqf7ZUur+KHJWzyoOOg3JnKe0o2yJ4jgXsqlybgWQSG9jS6Dqp0wQn8I35YwicPOg7KnU0ksxJrbzD+PZnlZM+yBYVCtNiqSZ5f3XrCN/HDEj55wHFQ7rx6sul591AwHxeQ6kLwUSu0XGfCOd0/+6CLb+KHJXzygOOg3Nl+WKRNzRlSQgNquDYcw6DoIktqLdWvth/im/hhCZ884Dgod3zykpovQcA9dTx7cwmkrg6JjJugmfFXh9DwTfywhE8ecByUOzOHpjUtJ6gZFcgwg1ZlUEVprKzNL7RVv+OHJWzygOOg3KkcLeXOJcEwbEArN3BqAjbWykslVfnKJsc38cMSLnnAcVDu+ICzmWsvm4s6gUQVdHTcf2mqPutceX4Px+/4YQmTPOA4KHcCVi44dfdRnnVXjjQek7w5WEm8B/Nc8TMbEF/FD0uY5EHHQbljkq/qmNcEnpyB6JnItShMm5lwCKXyVYQEX8UPMUzyoOOg3KGDePScHTphBSo4nuVVDcaovS5e0+nCx9w/4ocYJnnQcVDuPCYflb3TAkRZQNYqqPj+B9xsjunWZr9RO3675BguedBxUO58sVqaRn7uns2Udmc1BVznHkMGGplW4fZVdB1fxQ8xbPKg46BcoSM1kl5LhzqfcK7SfOKHu8dKk1dJ5Kw3OqvfPjmGTx50HJQ7C95oKm5EQOY0INYMNnuFKbuvylLGmF+5HfQmfojhkwccB+WO29HnkufyWfPn1ZPReF4HZhhLqObS0fMFOP7oq8InDzgOyp0Hsz1NRHTo1jsQFgORiuDumUuW1f2rTST0Jn6I4ZMHHAflDhxa1shDwXHl3VbVBJKLQp+VjEcpVC/A8Tt+iOGTBxwH5Qocq/hk0QJeSXZblRCspw6F5ux5Go70lU9Ob+KHGDZ5wHFQ7nyumiPxHsnBmPzZYfUcJhgEEwcuS0vJv0pY0Zv4IYVLHnAclEsuOc78FA3fDRaQZ4N/a3Rzx5rKlvbE/j0cv+OHFCZ5wHFQ7uxZqDP55gDQmfZAnjJIHwazayOtxF6/etVBr+KHFCZ50HFQ7pwmr16nk0HzuvuqUdqmA3nXD0+rU6VpN+j4HT+kMMmDjoNy53vVRG+9K3B9Hj352PMHCUPLLdtcXnaHdYGO3/FDCpM86DgodwJWlFsfqYP3ZkC9GlgxButNk+e8On61o4dexQ8pXPKg46Bc2istk0gHNG1jd1b4HNBkeWDxMogY2wWv44/4IYVNHnQclCt0ZJ1mSRrM+ryT9VnAlBYw6VqtWkv81aknehU/pPDJg46Dcmlz7hxFd7HIXhaQPN+sbBr0qYgmZk2+etjBb+KHFD55wHFQ7rx6kmbW64BVnltPs++xI1MFJU+tk6HRV5+s+E38kMInDzgOyh04NPUh3gFTK8/2wwSWlKCOksSq7Fry1UzOb+KHHD55wHFQ7nzOldlLGQa7h3ouk/OuHJQY8qKVZ/Mp7auEFb+JH3L45AHHQbnzqmPPFTT+vXHCp62yCl5Xe9KIrbOk3tZXq0H5TfyQwyYPOA7KHTikJGqzgOR/T540wa4VE0qn1esuKZy/MgL5TfyQwyUPOA7KnbZqjTZGz6BzTxo0dYCvPZ/vdsonpg1KuQDH7/ghh0kecByUSy/JBbvUCdgqA/X1zx8XKPK8Kp+p5vXVY1l+FT/kMMmDjoNyJ37ohQltwZDyHEHrBdyTAGonXua8/MJE/kf8kMMkDzoOyp3a0R09Z4XaRgIaROBoGTgZKudGduNj7h/xQw6TPOg4KHdqx8rEqVRwG2XTYQ5axKBwnm03/XnPHhfo+O2Sc7jkQcdBuULHXJjKM21UnAOoTdlzhyq0pm36JmT0r87L8qv4IYdNHnQclDt09JKIqEF+LA56HkDpHAtactmt1XSfN+aO3z55DZ886Dgod8K5o6bR3Pa0kZ6HHbQ7K/MMPZH2slJl+iqcW9/ED2v45AHHQbmTsPK6R4vkMBXHcyXQQZ5raLu5KrU8sHx2kqC+iR/W8MkDjoNyZyan1Glyh+6dYXPS9nSOtvsqzMVKqtW+msnrm/hhDZ884Dgod151aCkljQwrPWt6qjk8VwN3byW7ZhROzl8F1+ub+GENnzzgOCiXnjxlWlIQEJsCJVdQWQ4VKeOSmfSzr7n1Tfywhk0ecByUO5+reCHREFjLBYhbA+FRINU1UAexy1cfc+ub+GENlzzgOCiXLmiS1LYa4CrPk6euIJMJahoFeQxJ88JA/jt+WMMkDzgOyp3th72WOvcYzpie/W4975mDM0jlIk+iBD8LWNVX8cMaJnnQcVDufMstJWOWBJh626VDETTXBQ2pDOvLpF4wOv6IH9YwyYOOg3KFjtZSVt5MmPIA2hMHyHqeP7WeJTuVJBdG8j/ihy1M8qDjoNyxOtTX4Dyes2fPRQIu4EMQZjIs+08t9NV52foqftjCJQ86Dsqd7YdJuCa2J6u+KwYagfsUGMi12ly0Ptt+WF/FD1vY5EHHQbnzYha5ScsCKM/WdXQGnc/LQHuCV0gD842p/LdP3sInDzoOyhU6OmXTWiYMTQloyfPEoxgkpeal41j21bOn9iZ+2MInDzgOyqWE1eqsU2FQyUDZBVRqeWzz0anV7PrVsoX2Jn7YwicPOA7KncqxvNMzcCyXDcdcz0w+HHBUScizef4qYdXexA9b+OQBx0G5s8MKC/aWM/B44KAmYNM6lDEa76rhhb/6nNvexA9b+OQBx0G5EyLpq7A0Ba244SimIIwItSZN1mpr7QIcv+OHLWzygOOg3LlMrtUEx4S2ZADVtsAdG4y6fO5ppGT5yupob+KHLVzygOOg3ElYNdK2CkKZrcPzOhCMuUFvxkmo9O+ekrc38UMJkzzgOCh3BvJe5lApgCXzbqsSgpfBkDYUNMkm1a+2H7ZX8UMJkzzoOCh3JvLJKXnpINgJKHUDn6NAwywLe9HFF0rHH/FDCZM86DgodyIk3EoRJVhd17PfzcC8NKDep9S0ZtELH3P/iB9KmORBx0G5QkcyzjKEwVrbnZWNtseO0SFT8U46pnx2rqO9ih9KuORBx0G58zl3siXmCTLm7qyYGXytClqqLaurp3GDjt82uYRNHnQclDtzB2NLq3foWQwoD92147kZWGgweUuSLmRI/ogfSvjkQcdBuUIHW9UNCMPCxyffzdSeyleD2ottOkYu66u5Q97EDyV88oDjoNxprFISGcTQsD4Jq74bq547NEHksrrP9tWyBXkTP5TwyQOOg3KpcuzBe3UBGjXtysECUrtCKq02H5hsfPWcXN7EDyV88oDjoNwJrrfUeHmDYWkBkRSQPaQ/q0Hnqs2q24XK8Tt+qOGTBxwH5c6Ct10mVlKEogWBkOkJru/K0Xzm6av0zxJW8iZ+qGGTBxwH5Q4cTReVUsBRFIjxyebODCNh3i2XtIJfvQeUN/FDDZc84DgoV+BQGlTToF00+m6rchsg1hpomWu2IvunSb+H43f8UMMkDzgOyp3gusyBMz/HnZ5PuZUnWGkZRKrokNZbte/h+CN+qGGSBx0H5dLKdfPal8DgRs9+t/LEDxOYeO/Tc8H+VfxQXsUPNUzyoOOgXNqc28oYu6fy9pyyaX2P5MYZCiWZGWfK7QYdv+OHGiZ50HFQ7tSOTEtryZAWViDKz+ZcNqjW2SyVbLwu0PHbJddwyYOOg3Jnr/RI2BQLZO1p04G0h/KFYFnGRB6Y01evyeVV/FDDJg86Dsqd7YdpuXN9jgTyrh3PRTRZacMyUeW5oCnpxlT+2yfX8MmDjoNyp3Yk77OXAoWfr7quGcyoblh8VhMqTF89mdUX8cNduQKOgOP/q9wJkfi/jQoDMONurFKS3VhNBkx77qgkNX12QlNfxA9zCp884Dgod5YtFMG2NhK1rQHUrYMkb8C7ZHREw2Zf7VzXF/HDnMInDzgOyhU4creltCtH1flsP2QCI+/PBea0eVlG5ULl+Bk/zCl88oDjoNwJkYylZTSHkfICms+qBcsMI3vpw9sU/ip+qC/ihzmFTR5wHJQ7r2W1eKrCUPA5ftY1gWVL0PO05JL66BcG8p/xw5zCJQ84DsqdymG5ZukNRKUBCSJYtwapCUlCU9f5PRw/44c5hUkecByUOyZ5Ne9zKgj1PXP4Lh9ScoKaV8meSu94YSD/HT/MKUzyoOOg3HnWkQdbS8+O9dKBqu+JPDWFtZI16qZlXhg6fscPcwqTPOg4KFfoqHXPHbWPPWYsfKYOAStawZZNq4WGf7b9UN/ED3MKkzzoOCh36NDaC+bH+JPnRGBtYFIWZJXdZWmayl9FSPRN/DDncMmDjoNyZw+J9J5J/70EFCDyCtp3o8WcKq802ekGHb9t8hw2edBxUO487HCdddVdLOZ4vue6g+/+CgTTrLMN1PbV9kN9Ez/MOXzyoOOg3KHDdBHNAbM8nVXGDDYywvBCbcwlsj6ayim9iR/m8MkDjoNyK2HVmnMBq7pLx1gJvEiHzIy2VFNNH33Q/S8cf/RV4ZMHHAflzrKFWZRXd2h5GlBLE2Rxhoo+XVonbh/tXP8vHH+0VeGTBxwH5c4xm2ZUJ2Uok3dbhSagIgiIdRrPiml9tP3wv3D8jh/m8MkDjoNy52suGe56oaDPQyeatisHjj2gNyLlZ17Hj75X/ReO3/HDHDZ5wHFQ7tjkWH13VAhljOdjbt8zx1CCqk6DlpDQR3tI/gvH7/hhDpc84Dgod7K55q3b00eNOfbM8dzS7L0DmzQdvTjbRy75f+H4HT/MYZIHHAflzktyXzxQHErzBpQ7gk6dsGZGzZYf8Xs4/ogfljDJg46DcmfoYBmelaHTenaD7iIivtL+S54y1HPuF4aOP+KHJUzyoOOgXIquD3fGAW6PST7SUzukQllmZWGpJV34mPtH/LCESR50HJQ7PiBp7oX/3XhyoGIZrIhBT7JWTsLZywU6frvkJVzyoOOgXBrKE+saCdSe/W6sBTwNg5WqlISzlq9Ok/8PHb9t8hI2edBxUO4ErGS2uhrCas9zci4MkkoDm9WUUu29fXSw43/o+O2Tl/DJg46Dcscnz8ua7kHDkMvurHyBESGwuiaeNKx+RUd+Ez8s4ZMHHAflChzN20IsC1oaDUjJwVkImEt/Gq406KOl6/+F44++KnzygOOg3Hn01HuisluqRM/x5brhkNYEltkytccgvADHH21V+OQBx0G5s6bHM83cE6xe9kiOPp6RHMEnWaKkewr5Kn6Y38QPS/jkAcdBuTNz9NrzLhKgjf5deqog2RWsPi1WmjrtKycwv4kfYtjkAcdBuQTHGs2c9xj+bw9JbmB9z+eVJav9W5z70Smb/8LxO36I4ZIHHAflTjZXhbKJQl+6B/KpBcTbgLSrxuaiIfNX2dz8Jn6IYZIHHAflzntA1D6p9l00+gAqs4MtEiAdxWpiSfiVDZhfxQ8xTPKg46Dc6atSKXmPGYA006ajIQhxBjTqi1eS+tWxjv+h43f8EMMkDzoOyp0IiYhrGwStPqfJKXdQrQrTsPEgoSR+gY7f8UMMkzzoOCh3ouuzLa57ztij+W6vcnJQ6gXyyGvVxdk+27SQX8UPMVzyoOOg3DkvW1MSJAWuvukgK6BNHKx7non67PrRvY7/oeO3TY5hkwcdB+VO7chZHKVAS9WArO+pnMZzomCl3pAen/wCHb99cgyfPOg4KHeePTnZEslQlBBo9gHS6oSJK6eSrbq3j+gob+KHGD55wHFQ7jRWzKNW3nDY88lqzgaasAJV85JTy/KZT17exA8pfPKA46DcsQITcuKkMDnvypFbgv2v6w4N0Ql1DZMLleN3W0XhkwccB+XOJpKRuuPacDgTUEoNpPCCXJAGj06zXKgcv+OHFD55wHFQ7lwmb2LSsz2Hz9KzakHBShNIWGitMnOaFyrH7/ghhU0ecByUK3BIX13W2vUiya4c7AOsOUFhRU95MqavFryVN/FDCpc84Dgod+BAShWRIPexgDBN8M0LYO8lZR+F51cZkvImfkhhkgccB+WO0WEp18wK+mxXIM4NtNRnjVVpxcqeOvQCHH/EDylM8qDjoNwpHamX6c1BZvc9dGACY57Qa+ltTCu+vjLJy6v4IYVJHnQclEtTR9tFYvGzbn03Vr4GaK0ORWoag1JX/eoteXkVP6QwyYOOg3Ipup7H6MjA+NSO/mxaGGx7MM9MNGrVz8K55VX8kMIlDzoOyp25Y7dWe7RYUGvPT8DKwUqZ8ORy0XKm7Be+WP0RP+SwyYOOg3LH7NBFrc4ESml3Vs0YVFKCjt2G91IH3uisfvvkHD550HFQ7swdq+VGzwddxfF/c8euGAx9T+nMqzSlr6ZyfBM/5PDJA46DcmuHFaa5G6vyLD4kTB3cpTyfrErOgyemr8YOfBM/5PDJA46Dciebm80pWwLErkCrzj2O0+6rVlaZnBfO+T0cf7RV4ZMHHAflzsp19lKqKjBPASq7wXItDK0vLExM67OEFb6JH3L45AHHQblzyybvuaJ6gbFkT+R1ThBtDGPOZ7dVW61fmDl+xw85bPKA46Dc+Vz13B5PI8PSlZ77sgtE6gC2aVicXBp+D8fv+CGHSx5wHJQ7lYObqncCYzIgnuNJk2xC0hQZYoLtwkD+O37IYZIHHAfl0pknNW/TIONzItBTBxmGUHovE5d7G18dssFX8cP/H3tvk6xLjjLdjggzCRCC4aC/+Q/hKs77NbLs6tkWnVCLapw6O72ZeyUQ7oISJnnQcVDu7AaVOmcZskcN2qVj1gTtMTqyTCVabOJfLc6lV/FDCZM86DgodxorbYmoZiCzPZJ3T3vq6ApieWhOjbheGMn/iB9KmORBx0G59LCjLtLdVDV/wrmLDBru6bxhG326NJ036Pjtkku45EHHQblCR+rJadQCyeR5E4i+Odl/65NGyolTTV/td6NX8UMJmzzoOCiX4oc1U6sMU5YA1/03a73BxJaLZ0qpfxXOpVfxQwmfPOg4KHe2ridvrGMAF9t08GhguP+ovMeOlbOvz96T85v4oYRPHnAclDtjRytl7N4eevO8CfEObnMAeq67waqz0lcJK34TP5TwyQOOg3Jn+2GrawktGI8fyGlmMGYF14F9ZMqkXy144zfxQwmfPOA4KHeyuUxCjAPGtGdvLk9opU+w3giT1TGKfg/H7/ihhE8ecByUO06gEeXH/1up/TuhWUH7XNBWTebutGvJ93D8jh9K2OQBx0G58x4wVyPtA0Se1aCsCq02BbWck86W1mcJK34TP6zhkgccB+XOQJ5s/wLyczeTFFhyh+bFwLmpeW2V+lcZEn4TP6xhkgccB+WODehzddHdVpXssAeQBo1NobdZffYkuVwYyP+IH9YwyYOOg3LnKfmkPVfsYdyqNeBlvueNvMfyp8VqbkYdL9DxO35YwyQPOg7KFTp2UzXIdEImKXsklwmWVofKzrN1NxkXGqs/4oc1TPKg46Dc6awy26hFoP+rHc4DtC+CJDRLmYmGf/UkkF/FD2u45EHHQbnzxaqV0SkVyD0hcN7jeaOxoO6frZII8g06ftvkNWzyoOOg3LHJtewOaiXYHZQAD0FoexJ/goitjbLrSi8X6Pjtk9fwyYOOg3LnyewYeVLarZQ/u0FTLbBnjQpe9z9g0pn1qyez5U38sIZPHnAclDsnNNFXbR1BrAxgammXDl+wUmXxMSvXr3zy8iZ+WMMnDzgOyp1nHXlJxs0F1T2OM8sC1/aESBS9TG3Dv3oSWN7EDzV88oDjoNwZyaXnhsaAVvdILs9lcivP5JFymdbVP3vzVN7EDzV88oDjoNyZyNeeOEwmpPZc66ioYGNlWD73OE7cVr8wc/yOH2rY5AHHQbnzHnCuXCnvWXzm52OuCnh/th+2gt3azK5fGYHlTfxQwyUPOA7KnYG82pBSFNbUAjzs2bi+/+itFn9e0ab+1SWb8iZ+qGGSBxwH5VLlwCGzMNTlDoy1gDUioNKpWJfVPntJXl7FDzVM8qDjoFyhw21gYauQRSrw6psOqw1WnYvZJ0r/6h5BeRU/1DDJg46DcudjbkmF6PlKhXM3Vms8b8k1AZP13FPOWL+KrpdX8UMNkzzoOChX6Ch5drGxAOV5TO6uzxqSDLUsnoOzi3y1hqS8ih9quORBx0G5E10fuqaLgw7Mz4PZ/TdvHfKkJStnWuWrB7PlVfxQwyYPOg7KndoxWJu1Aj6e2pF62lP5fG4SUCZLo4zxVTi3vIofWvjkQcdBubN13TWplQI1uW06SMGQHTyvgbLE1vhqTY+8iR9a+OQBx0G5s8MKfRUcA7qOBiyrQGucgRiZiVNZn70nlzfxQwufPOA4KFfgGKJj+VwwU+MNB+6+qtAA1I6CVFuvX/nk8iZ+aOGTBxwH5c57WZnFS63gOBx4JHw2kRggYuql5D2uf/XmSd7EDy188oDjoFx6ENgSpoYg2BF4etuVQxEWrU1Lr0TlAhy/44cWNnnAcVDuzByzcpNdNPRZgcg4FPxZRlLUF1EuY0/m38PxO35o4ZIHHAflzteqtUYepYPsvup51aF7IH/m84bL8mJyvDBz/I4fWpjkAcdBubMadDUhZoKKUzYcyXflwAKpFq9VbfBnRoe8ih9amORBx0G501f15oiEsCcPBXbddAyeeyJfwm04GV8oHX/EDy1M8qDjoNyJH+LIk/P+N0rtia77AHUhsDEEK6NY+epFoLyJH2IKkzzoOCh3AlY5917ZoXh6NueWCdp8AlVSk4xWxlebFuRN/BBTuORBx0G58zm3cJ1LKwjVCtzW2mWjImTu6LNplSu146dNjils8qDjoNyxyX3h6tNhpOc0OdcBu3SkPaTjrIVoz+lfRdflTfwQU/jkQcdBuUQHUtXqoDIR2BKBp6Vg1E0S19b1q0eB9UX8EFP45AHHQbkzdrSSe00OmNfcjdVsYKoD+mgZXSYjp+/h+KOvCp884DgodzaRKDGN2WHw86yD9t+0lAaOPdeFmpt91VfVF/FDTOGTBxwH5Y7ZYWPRUnqu1xAwioMt7pCJ81orT6MLbdXP+CGm8MkDjoNy6VpHH9kbAv27ZWNzjxt1Llg+ykQSGvrVk6f6In6IKWzygOOg3BnIB8nKtsBkLODyXCIw3H/TMrnUUSpeaKt+xg8xhUsecByUOwkrmStT6yCN98zRWwHdRECihGhto1O/cjrqi/gh5jDJA46Dcqdy7IG7p9yB0pzAtQx4/gksFRst0xL7auN6fRM/xBwmedBxUO7sBk3axiwGpTTbEzkJqBcGJ1V3T00+2+9W38QPMYdJHnQclDsRktRslLUgeRZgpwpWaoHUV1XdI0fJX70IrK/ihzlM8qDjoNwJ55LNmleB7s8BzZLGsyW0wmIaPocS2VfR9foqfpjDJQ86Dsqd2pHdzTcdzPTvNLlDey6Vz4TCVqTQZ9sP66v4YQ6bPOg4KHe2H/ZU0Np6FroRbB46tFYcZvNZW/OKdiFD8kf8MIdPHnQclEvLFjyrYX8OkuueytME692gOs1e3FsuXz2Z1Tfxwxw+ecBxUO4sW6AyicVhzxoDeE8b4F0NxJTLrDPvsfx7OP7oq8InDzgOyh0rkEnaTAwtewYeY4Hm9dwLFJmW0XV8NXXom/hhDp884Dgod8yOhrUW2pVDcT5reio4eQXBZqMRN/KvElb6Jn6I4ZMHHAflzmpQ6rKSyK4c/CSs6pPNpQyZffY+Z+mC38PxO36IYZMHHAflTlvVVhVMAxbxHshbM2jOE9oUbtV0jXRhIP8dP8RwyQOOg3KncvCcWfKexZ+7mWzPxac5JlCridt0rfLVt1x9Ez/EMMkDjoNyp3IM7KtkAiN8LpO7gYlOSGWhWOtt6Vcmub6KH2KY5EHHQbn0WrbUYpSg8/OsQ/cw7oIdrOvoPfvo68LQ8Uf8EMMkDzoOyqX9bjUztwJzmuypYyRwnRO6k7D2nmx8FV3XV/FDDJM86Dgod+jgnkr3CXVOB+5UwCYmKJZozYqo1C/Q8dslx3DJg46DcmfumEojrwxeSgbG+fxNCER3VRFNWddX9zr0VfwQwyYPOg7Kpf1uZFTqBC5td1ZK8txBK5CdqsscjcqNzuq3T47hkwcdB+XOB90u3JL3576sAfMeORqOJ4OYdtUwKa1/9SjQ3sQPKXzygOOg3PlkNddMOnbVME3Abm3DoQTTel25i/Uxvofjd19F4ZMHHAflzg6rPVgg9gRiu3yw7paqCe6pw5I17jhRv/qea2/ihxQ+ecBxUO60VcM3FYy7aEjZI3lzMOwN+vBsuU3y+VX80N7EDyl88oDjoNxpq0aetTjuPuqJH3rfcJAiDC9FZjHK86uvufYmfkhhkwccB+VOW5VqbX0pzPHErMqUJ374HOso0hKPwTfaqt/xQwqXPOA4KJdedXBnpwGD5OmtSgVNVKFNlURpTyT1q4SVvYkfUpjkAcdBuQNH5iHDGeTfxnWTAY2zA2k15jal4oW26o/4IYVJHnQclDsTeU0pYTNIRpuOys9+6Z4gu3oSpZT8Qun4I35IYZIHHQflUvxwLjfqQJwmcO4ElsqAUkZFLi0VvWAD/hE/pDDJg46DcmcNSSmpPJtzKTcF7jWBNuzPdM6p0iSpX60hsVfxQw6XPOg4KHfih72MVUaCSbaHcpmPS14FJGdVnV17u/DF6o/4IYdNHnQclDu1o2YTdIVW2qajD4KWzEGQtet8PvdecAL/iB9y+ORBx0G5Qscq2vJ61lcteR52yADb/71+9r0J5T6c+0fh3JLexA85fPKA46BcuvX0BNcLgog8q0Hpaax4gg9d2hYRfXWS4L9w/NFXhU8ecByUOzvXKxbn0kDxsQI1DfDcMxQlz861zPbRo6f/wvFHWxU+ecBxUO5UjtoZV6lA1Caw7eHcdA/nlbz4c69j1I92WP0Xjt/xQw6fPOA4KFfgcMmUuCj08cAhj9ex2oBpaTVvlG1+dF/2v3D8jh9y2OQBx0G5YwQWzMOlAiZvzx6SPW4I0x7I3WqdlHBcqBy/44ccLnnAcVDuBNe9TSJXmGVPGpxT3W1VEbA8suaaWpkfZUj+C8fv+CGHSR5wHJQ7RkdS3b8xCj7K/5s5fP9KQl0o6l5WoY8ey/4Xjj/ihyVM8qDjoFyhAwuPlkp70ri46WAESzmBUC8+anbGj451/A8dv+OHJUzyoOOgXKHDEmbu2KD4c5rcUcFGbqBtCaZsLX0VXf8fOn7HD0uY5EHHQbljdcxNQKsTavXnMbkoNNIBc0gtujqt8VGE5H/o+O2Sl3DJg46Dcuc0ORKP58FsZx/Agxbo5AI0Wk9dE3m64JL/ET8sYZMHHQflUvxwemmdoNXnPnnGASZiUHMe1eaaPD862PE/dPz2yUv45EHHQbnzZJYotUkZkLECL1PQ8jyAsrraxOKavvqgm9/ED0v45AHHQbkzdrQpsnY7NTsu4DkaNGsOU3P2vomh+tVQnt/ED0v45AHHQbmzpsdXUUoOwrTrBeU9dXTv8AT/FopM5a/6qvwmfljCJw84DsodsyOhCxEBFdptVbcJjSzB5LEarWZpyfdw/I4flvDJA46DcmciV5zTsu0hY/VdOfB5TF4ToLTsizqafPU1N7+JH0rY5AHHQbljBI7c02wN8nqsjrYm2MAOZDba6FpxffUxN7+JH0q45AHHQbm0pCc3kyyQRnng0AXOrmA2Kfc5yOWjRQv/heN3/FDCJA84DsodG7BzmrpnceqjASec4L7yhqN4Wj2X/NlL8vwqfihhkgcdB+XOm6c9dCuuCthqfnaDFmhax+6rdHkiWShfhXPzq/ihhEkedByUS7UD15BeQZD4ORFYoeUNi6FLWY0Y8Ubt+B0/lDDJg46DcmdHDzdHzw0In/1uFRuotARSraqXhJJu0PHbJZdwyYOOg3Kns9LpSVp7to/soXyigU/psDQRTpnEN75Y/RE/lLDJg46DcoUOmsMZbQ8avp7doMuhtefHVIft8jHG+urZU34VP5TwyYOOg3JnTc+evNOTxl1rFxDepQSa1A4J6yo6rSatH9GBb+KHEj55wHFQ7liBbrXr5oKkP4fQqoMTC8wmaN4Sz/JVwgrfxA9r+OQBx0G5s4kkJRqdMxjxrhxjE6K8Fuhq0kaeDe1C5fjdVtXwyQOOg3LHJ2+2UvMKNMYeOtYUMHcEsybO7Xk7a9/D8Tt+WMMnDzgOyp0nT2ZEiQly491WVe3QcBGMf4sWWBHTVwve8E38sIZNHnAclCtwDF5lci9Q1Ai473HDqUyw1nmNPrG0r4Lr+CZ+WMMlDzgOyp1XHauvMp6Ty2QLONUMXq2Di6/+hKwafhVcxzfxwxomecBxUO5ESGTwdFXQKbutWtnBUzeYll1KkWHzwkD+R/ywhkkedByUO8eXxVBnnpBY+vOUfJeOPWoAacM9mTcn/WrPAr6KH9YwyYOOg3LnYy71TJoEpuCeOqgMUOsV0EQGsY31WfwQX8UPa5jkQcdBufQkEKfnUmBNzLt2POFcxQ5Z61JvUq3coOO3S17DJQ86DsqlVQvJbajD+HdAcw/hu3ZUef6gURllfLakB1/FDzVs8qDjoNzprFZaVdKCSsLAwgi6gYE8acjurMr66vjy/9Dx2yfX8MmDjoNy52GHj9wlNRimzzerpaB9GbQ+cx7Ue/3sySy9iR9q+OQBx0G5dJm8Y8s5g5Ynub57KbC2BtBSQn/W9thXn6zoTfxQwycPOA7KpdWgmFD58clHBW4FYbNSoVgbyutZjPhViITexA81fPKA46DcMTtU557IM2Bf6Vnw5qDoBaybGM89j8hX8UN6Ez/U8MkDjoNyKZtb03BpQMwGXIjAsiAM1bZm6mq+vofjd/xQwyYPOA7KnWyulz5xCPTeduXg54RmGQ16m6NVqrj8q7fk9CZ+qOGSBxwH5c633K5z9txhSB7Akhd45gllpJIb5p74wkD+O36oYZIHHAfljg1YSYYvhaRtD+SYHJ5vVDD7TDy1aR/+PRx/xA81TPKg46Dc2bNgXidWh5FTBlZl0DETZKQmWFvG9NVTcnoVP7QwyYOOg3KFjrKkZNm1o6TngGbHXTuw0P5xMyN9jl5v1I7f8UMLkzzoOCh3OqtnX5VagVTGv7Ejw+6zBGQsWpSlD/oqYEWv4ocWLnnQcVAuhXPFpruC9Oc1uYwKKpxAJA1uNSO2G7Xjt01uYZMHHQflVvwQUeuuHTifgNUQaHNO6EVTobRndr8QsPojfmjhkwcdB+XOk9kyMZcnup75XzhXQVtfsNLs4ml4mV91VvwmfmjhkwccB+XSi1lpDSvC8n8++R7P/V+QfUojr62wfZWw4jfxQwufPOA4KHeOL5f6jBcN5ny2HyZHaG0SeFuSyHja/OoQGr+JH1r45AHHQblzX3blJn3Xi8FzASsjeF0ZxEv1tcuGl6/ePPGb+KGFTx5wHJQ7rzpqqSJSQKgq8MwFGqOAr0GK5I3bV2t6+E380MImDzgOyqWPuav4wAFljT2Qr9bBal1gjs2KO+V8YSD/GT+kFC55wHFQ7tx5KpOqF4ZR5XnVMRq0VAz67M1IqDSa38PxM35IKUzygOOgXHry1KySVUhFnseylsB73T/OwaiSc7Kvzjzxm/ghpTDJg46Dcmer9LDsavo8j/UnYLVbqlInTFxTmFLLdGHo+B0/pBQmedBxUO6Y5KyrtTnAs286nBCeKRzWoqWrpiXzK5Oc38QPKYVJHnQclDsHNK1NQWWoXZ/awRlaXQh5ipfNDfVxYez4HT+kFC550HFQ7tQOMxlpdOiV9lCetIP2PgCdaI28aksXjMDf8UNKYZMHHQflznPy+bxvcoKcyZ9nT/JM5Qmq6NIye+XPwrn8Jn5IKXzyoOOg3Nlh5Zo6twJWqQCXhPtvz71AoWprVuufnbMpL+KHlMInDzgOyp1XT11KqbtWqD0HO9h3Y1WJYGjP0irWxuN7OP7oq8InDzgOyh23I3HKqXeYs+ieOrBAew4+rZ5MU/Y+6KsFb+VF/JBy+OQBx0G501ZxQezcYdTOe+joBI2nQ1a3RY6j4VdresqL+CHl8MkDjoNy53vVtD58MLTdSAGP2cErKizmJiae/QYcP+OHlMMmDzgOyh2rA3OlWgiwjQY81wQva4CvLUjaE7l/9TG3vIkf5nDJA46DcmfmqGVUUYFiz50n1wm6R3TAKtzyUpufPZYtb+KHOUzygOOg3FkqbfQcJs9AM8mGozH4aBlqXSyNjemzjevlVfwwh0kedByUO2+elrLwfAoG7Ym8aIb2bHobo9eJeyan/tVW6fIqfpjDJA86DsqdxmrK1CFl44ATnjkcrGGDmp99upxTKhecjj/ihzlM8qDjoFwaOzINGgmE+kPHLiDNpcLMWxCumfmr+GF5FT/M4ZIHHQflzqqFqWwpTajP8MFkCpptgc3UcFoaOd+g47dNnsMmDzoOyp39bpqb6WqQvXTg9axZsCEwWZ2biaHdoOO3T47hkwcdB+VOOFeGjbaLxUTbtaNPAytLAGtB80mrpK+ePcmb+CGGTx5wHJQ7pSMVoroqiDyrQZ+rT5p8/zi9jEybj/qVFShv4ocYPnnAcVDu+OSkwqoEuZM9e3MnGLYJ2htXS0wyv7pmI2/ihxg+ecBxUO58sEIktsywet1w7IEDvNrurdDFvMzm/QIcv+OHGD55wHFQ7uzNRUls2qHV1J9VCxkaTYbEhV2yCNoFOH7HDzFs8oDjoNyBo3sm7R2KtA2Hpt1W1VKh6nDsyTKOCzPH7/ghhksecByUO+8BMS8cewIftT73ZQuBLZmQeeRSU02eL1SO3/FDDJM84Dgodw5oNklenpW5e/wG7oLgaxI0sVa5NCv9q5fk8ip+iGGSBx0H5c7nqlp6s7Qg5zx3X9UKqK3dV+HaHVdJmudXNqC8ih9imORBx0G5FT8cKFMA5xOwwmSgU/YQkhh716KpfXXnSV7FDylM8qDjoFy6ZdMxj+GQ8lTgRgk8NXyc8lT7M5JXuUDHb5ecwiUPOg7KnYcdZbo1ctDc6BnKGXxXDBhZTFqb7HSjdvy2ySls8qDjoNwJWJU257NmfZRnhZU6Q1vPEw9vNMZoo7WvHgXKq/ghhU8edByUO09mk1AxXcDFx2bCFXyWArWqjlxXsvzVJpL6Jn5I4ZMHHAflztjRx8p78oYqz1fdQh3M5p5CRmKVvpboV6WjvokfUvjkAcdBuZSwKqtxbjBxPpZHImiIDUZqGbvI80Hrezj+aKvCJw84DsqdoWN4n8sFmuRn+2HLe+jYk0eViqmn0at9tWuhvokfUvjkAcdBueOT14W7oUIgzXvwWO7QmnaQxwNkVJz21ZOn+iZ+SGGTBxwH5c7xZR1CIgS5pj2Qt1nB5nzWLVREtVZa/+pIYH0TP6RwyQOOg3LH6WDqS5aD4NyVw57XTtgVEGXaQMwVL8DxO37IYZIHHAflzszBLrU9cHgpu61qBm3zAlinr8qTfHxlA9ZX8UMOkzzoOCh3kuu1uJWRn+9TE3imDm2yADbf/RVKy+lC6fgjfshhkgcdB+WODThrwpwr9PbYgLvPAkMyWM/d2Tzr1HTBBvwjfshhkgcdB+XOuQ4lm2QFUtYMzFPAFhoI+9KCPIZd8AH/iB9yuORBx0G5UzuqCXpxqMa+a8fmpDkX6KhtOtuyz5b01FfxQw6bPOg4KHdWWI3SqO2B3JrsqXx4Ax9pD+lzlk5zFw/86vhyfRU/5PDJg46DcsntWM1byaDSHzrS5mSNDsRWCtf0pBM/okPfxA85fPKA46BcgWMQJUROkLE0YPSNidvzqJyL7IZLfX3VWOmb+CGHTx5wHJQ78cOVehm0oC/aU0eVDG1sQuYehtEb9bnW93D80VaFTx5wHJQ7uxZa67nujmqlvCsHj/G8JlcQmViG7MmjfrWmR9/ED0v45AHHQbnTVi2XktfaRcMVWHIBzzUDzjT2pG4rl69OaOqb+GEJmzzgOCh3th/Wlp2zAaVheyDHBA1zhdoH5eRqu9v6Ho7f8cMSLnnAcVDuJKxa6a2XCtbpKR9lgs+mkJ79PGX2XsdXPqC+iR+WMMkDjoNyBY6Zs9bBFeaz85BTRrBZFCo7edKJnb7a0aOv4oclTPKg46BcocObGFN6SocJ8KLnHkGtMBaxOGtbn22w0lfxwxImedBxUO6863BBw8Swlmw6/DEEbXbILZMX3+TgVy8C9VX8sIRJHnQclDsmufEGYVboXgZwRoc2kSDx8J6NRpGvwrn6Kn5YwiUPOg7KHa/Dcl5TE2BatueOuaCZJ+CmTbtTonmjs/ptk5ewyYOOg3KpdqAQZYUiNOHpo3btIAOTxFh1zD7HBTp+++QlfPKg46DcWfA2xxDPAr2VPXdwaqDI4/mRydeorX9VO+xN/FDCJw84Dsqddx3SbXVVwKH/1koncNnj+R7W15x1VW9fZXPtTfxQwicPOA7Kne+55l76FFAudc/kUsG0M5D1hs64SL669WRv4ocSPnnAcVDujOQpqWOrMLA+K9dlgRZf0FF8zd1lUblQOX7HDyV88oDjoNypHH0P5DYQuPn+Y/UB7UkjrtK4j2ST0ld30OxN/FDCJg84DsqdLT2lOc2kkAX/X1ul1gn64LzGyKN8tsPK3sQPJVzygOOg3HHJ97xB81+9eCqHzwaaTPbgwc+5DlfpX7nk9iZ+KGGSBxwH5c5SaUypWK2QBjbg3giU9kBeh9vIWYjlQlv1R/xQwiQPOg7KnQ1WZbXkOMHXcwRtsoJl2qVj1FQley701YNAexU/lDDJg46Dcqd2jLIkuUIXL8CPU95WriCdlVBljyQ3asfv+KGESR50HJQ7tSOtXTW8QfEujw8ooIMJRisN3XvFccEk/yN+WMMlDzoOyh06GstzhByIfNNBlkDFJmSbhkTWMn+1V9pexQ9r2ORBx0G5Y3akPmavDfJo8n+nyRu13Vk1UvU0extfRdftVfywhk8edByUK3TIYMt1ObBq23PHriKN0h4+eP9DJ8wuH3VWkt7ED2v45AHHQbnznlx5Dnsu2RRMu3SsAVapQs/Nfc/ru4x8VDr+C8cffVX45AHHQbmTzS1YZt6zRvWcHiswg/dkQHOaaimr5o9Wg/4Xjj/aqvDJA46Dcqet2sMF9zEAa7NdOYbukVwm6Bpt7PGD3T/yyf8Lx+/4YQ2fPOA4KJcqh66EPcHytnurqQuM8BnLl6vuhmuL38PxO35YwyYPOA7KneC6FOFVCKbjrhxtFFBXh4Lq+z/bKa95AY7f8cMaLnnAcVDubFxv6msP3mD4OB2YMxhz3jWk1LH2rO7zoydP/4Xjd/ywhkkecByUOzZgHpRGX5uLRMDZ24ZD9BlBctUuxfKFT7l/xA81TPKg46BcOoLWnu08tEfwkoDXYLBpA2SWtH81czH6yCT/Hzp+xw81TPKg46DcefQkVcazdoRcdjuV0qYDzWCwJGKlOfqFqeOP+KGGSR50HJQ7O3rG7GZEUMzKpqM6qOYJVDB3Ttam36Djt0uu4ZIHHQflzjEb5SbDGKb966x81w6jDoWssOTss19wyf+IH2rY5EHHQbm1ayHVNTPYyvpsBLU9d3gH0/nc1uyz9QufrP6IH2r45EHHQbnzzYrZ7LkqW3vm3Vm1Z+s6TRDNI1ulmf2jE5qS38QPNXzygOOg3IHDfCIvBZnuwKNM0JwTOPaRcy29tq8+WeU38UMNnzzgOCiXtkrPOUZvoC3vmbyt3VcV2R3WqNRzIcTPElb5TfxQwycPOA7KncpBpZTZCcz1ccf35OGsDmkmnl58DyBfZXPzm/ihhk8ecByUOzuskLkVNuCqCTg3gebYnlcdOrzmOmf7Ho7f8UMLmzzgOCh3ji/n+jwYXzC4EbBNBltEMIgXotlm5gIcv+OHFi55wHFQ7lQO6avznsVllgZMmaHlqYA917SxWcO++pab38QPLUzygOOg3DE6cuM9WhB40gWcBoOjT1AdiJOdsl6YOf6IH1qY5EHHQbmz3+2xwtvuppDt2bueCVrqEwRl1Z4ySfMLdPyOH1qY5EHHQbnz6KmKaCaEMnfF4KET7N9bcmpO2E2Ub9DxO35oYZIHHQflTmdVNgF5Fdijh+/ascEwLRlKma0j9iZ8wST/I35o4ZIHHQfl0tb1NkvFDD21PXcMamBSCozBlT33TJ/FD/Or+KGFTR50HJRLW9fFS97ThorXXUB2j6VCGdKzJnT3WAvlo+PL/0PHb5/cwicPOg7KnWdPffWs3EBr/bcCMYENTFCpEJblmvQrOvBN/NDCJw84DsodtyOXkVZmyH0PG5w9QUvYYVXbHf8sjp+9mMUX8UNO4ZMHHAflTl+l1MvkBZOfiwT0PHoaqcNMMkfDgqV89cUKX8QPOYVPHnAclDsvAlmwDJnPa/INR6FdOUbukItIljE3Nx8ds/kvHD/jh5zCJw84Dsqdr7mqdTa25/BZB15pgZtl6NjcyrC0bswcP+OHnMImDzgOyp0tPcuoakowS9szhzHu0dwacO3GNPYffqFy/IwfcgqXPOA4KHfaKp/Jhj1PAXdH9S9DotUFFq4mpZMW/Cqbiy/ih5zCJA84DsodG9B1j9w5g3PjZ6l0AlNjGGPt6TzViusrkxzfxA85hUkedByUO6Vj9FULd6Bcn92gmw7N+blHsMoaJTvrV69l8U38kFOY5EHHQbnjdFSSXLhBX89+t4UNdKpAQiUe2Nf86oDm/9DxM37IKUzyoOOg3PlgNaVzIwPJY9cOKRMMO8HI5s1yH0g3asdPl5xTuORBx0G582BWR63TCOw52sG4Cjhxgp6TGq26xa+2ruOb+CHnsMmDjoNy54Jm6b7UM0x6znQ8tzoazX/3O1IbZPuf3KDjt0+ewycPOg7KnXM2qzzTd4VWcNNREoPvcgGzNS45W7OWPqKDXsQPOYdPHnAclDulQ8Z6doOC+vMmsKW2W6zVAbWmiX3u36avfHJ6Ez/M4ZMHHAflzvbD1aj9266AuHblyAg69/yBuUiqVEaXr75Y0Zv4YQ6fPOA4KHeOL3tZLthgSHrgSM9S6eei5ph1lbwWrgtw/I4f5vDJA46Dcmk1aG9rdgW0VIBH2w1W2j8O7M01J31+iT+H43f8MIdNHnAclDsDuUwV410qWBnYFj7bDzuQcO+rLsf61Q4rehM/zOGSBxwH5dLMkc03CJCtjGdJD4E3b0AtlympUW1fxQ/pTfwwh0kecByUOwErQm+TMmTaXHDCAs+WdfC+J442cqP0VXCdXsUPc5jkQcdBuWOSj7ZWLrt0ePbdV5mCZpvQB9ZiaXktX+3ooVfxQwyTPOg4KJf2u5lxsQpNni0klvE5EZgg8RCkYZyzXaDjd/wQwyQPOg7Knd2gmtGJK6g+mxae5VWmqmDNsKWZpeWvji/Tq/ghhksedByUS8eXc+dcGTYKBfbvIj1zx4I5LVU1reuzM2j0Kn6IYZMHHQflzvfcpl3LUCg2du1ImcG5Goiv3VxNneWz3aD0Kn6I4ZMHHQflTmdlpaDqAFzTgPseyG0lhDV76mvPJPIZHfwmfojhkwccB+VO/DDJUzsEppRnTU8j0DYdBHMrmWZy/Wrs4DfxQwyfPOA4KHeWLXRt1deuHO3ZROLUwMk7lISr4/OyY32VzeU38UMMnzzgOCh32ir3tPIyyFl8j+SC0Kg1qF40S6ua2lefc/lN/BDDJw84Dsql71VCFWcGoiebi2tXjs57LF/d2mhlJv7qexW/iR9i2OQBx0G5dF9WWxkdwVifI4GjQ9tjOVCakqg+bwMvzBy/44cULnnAcVDuxA/RpDzbq2ZLAtzZwVoqkGbVjKyL1lfBdX4TP6QwyQOOg3Jpv9uQmXQ8sap/NuCuHMILBglz0jXX+OolOb+KH1KY5EHHQbl0jwBXz3PCHjf20NFrf2xAB1pLRm41q+kFOn7HDylM8qDjoNz5mDvLKmIOtY7nY27a80emAs1pl41dPr6LkPCr+CGFSR50HJQ7Y0dvWum5u1zSszm3OLS0GmSb6Dy8JLlRO3675BQuedBxUO4ErGzU5Wawx+89d/BaoBUVNJHnqijYvnowy6/ihxQ2edBxUO44gasvT0UAh+3OalkHHb0A5md5j0ymesEm/yN+SOGTBx0H5c4mEqTSGjPsMlGfczYDTHnPHRk9e8HJn21dL2/ihxQ+ecBxUO7ED5EJ60Zi+HPOZuXdWOlKu5KsPhLzsPrVB93yJn5I4ZMHHAflzkyupOxuYPgPjvbsQUwZmvfkz2Nu++y+bHkTP+TwyQOOg3JnJE9r5dwRWJ81PZUUvM0KPnFx0VlS/uoyeXkTP+TwyQOOg3Jn1UKaC3lOWCwE3HVBU2mwpGOta9L47EpgeRM/5LDJA46DcqdyjJzGxF050pr7jzTAUymQKbcme/CoqXwPx+/4IYdLHnAclDsuOfch6Xk7LsuAufjuqGYBKbl1s1mGXYDjd/yQwyQPOA7KFThyxjFwOmihDkwu4JoUZvfRbLSS8QIcf8QPOUzyoOOgXKGj9dyVpYClPp/ketp9lT+zefJK1kjnBaPjj/ghh0kedByUK3Tg82h8dIexh4znzhOBVd6N1UqdEg5Xv/Ax94/4IYdJHnQclCt01OETcyZYedFzQLODj1EhJ66mfaaEX4Vzy6v4IYdLHnQclEsBK7bJM0F+YlX7v9RP/DAZ4PM/8zpNv9pgVV7FDzls8qDjoFyiw0ZqvW4whj8POxi0W4FKksmLrXUjYPVH/LCETx50HJQ736zIaSZ5rgTisxs0ddCNBIh7VvWeW/3qNLm8iR+W8MkDjoNyxwrkttJShb67KOBpHWw8P3IpY0ku5bM3gfImfljCJw84DsqlBW9ryr/VI4XT01wJNN5w5NTmENKU01ebSORN/LCETx5wHJQ7O6wwe62aodbC/3eQQEsleFJXaLmi1K+uBMqb+GEJnzzgOCh3FpH0TuN57TRKmcCrIzTtDj3nmYWmzfTV9yp5Ez8sYZMHHAflzquOWlJLvUP6t/2w+AL1yTBoOdXBdZPyPRy/44clXPKA46DcgWPmMlp+ikZV4CYC3rDCVLLh3nOhr4Lr8iZ+WMIkDzgOyhU4+nQytwXs5YGjzz1zNAZS8WrUev5sqbS8ih+WMMmDjoNyaXGu6HpuZyKOxyTfzVWbmSC15iY4tH8WzpVX8cMSJnnQcVCu0CG5i5fCkLHZrh3koJLqhoVnmuZl1a92rsur+KGESR50HJRL8cNWJNv+N8rPuQ4mBZPnlOaQpSPNRHhh7PgjfijhkgcdB+VOZ1V6c6kNOj8pK5sLdFqBkXcxKRMlpxu147dNLmGTBx0H5dIiEnfzRDCaMXDhAl7z/qMrjl6LWbsxlf/2ySV88qDjoNxZ8CalZasK0p6ngJb33NGfS7NVtfY9qZf6lRVY38QPJXzygOOgXIFDU0UnMagz+R47GsKzchBS58QV+5yfvXqqb+KHEj55wHFQ7sBRlqdn0zoabjgSPvdl67N2IQ/uo0/+7Dl5fRM/lPDJA46Dcid+uKcK9Lag6oME5vGs6RmQNU3yySmVC3D8jh9K+OQBx0G5s/2wtWLPWcA5Nhe8WgdbskeQscp0M2n81dfc+iZ+KGGTBxwH5U7l4OJtCMIorLuZsrrbKmfI3mkuQ2b+6lVHfRM/lHDJA46DcumxLI2UzWEXkLLh4AqaiUHaxFb2sN4/+5Zb38QPa5jkAcdBuXPIRmxkeuCQZyAv5LCnkAm5D/aFee6fvofjj/hhDZM86Dgol4yOkfNuX6AlNeDRFZTy8wRqpNnSUilfXbKpr+KHNUzyoOOg3GmsZCZvskdyKbt25CbghZ4V7EQzLUfRr7aQ1FfxwxomedBxUO5YHTlhczLw+mw/fGK6vlIGc5FCY070G7Xjt0tewyUPOg7Kneh6VyIVBprPGbSGDKalQSol65ik5l897Kiv4oc1bPKg46BcOhJYSKutPWi051FgErBGHUbPpiLNl+kFOn775DV88qDjoNw5Z1NryX02WCs3YOEG7TlMsCeQWtT7yJ/detI38cMaPnnAcVDuJNcxzf17+iytSh2Y+4K2xoJOS2buLpS/yubqm/hhDZ884Dgod0IkC+fkjrA6FWCrE8xyASx7Kmd+vDj8Ho4/2qrwyQOOg3LJ7Jg4c3v25nYCXnsa3xO5Qx1z7bGj7nndvofjd/xQwycPOA7KnUtPo6Y9cuwhYz0nNDErOFGD0XIZZfJs5auElb6JH2rY5AHHQbnTVmWhoWnBKiy7raIBOvuzB7EiK/bB4wIcv+OHGi55wHFQ7sBRq7TMBGLPzEHE0CbX3VbtulHEJI0LM8fv+KGGSR5wHJQ7bRViHYxj91Gy4ViMYFj3fD4okc/iVcf3cPwRP9QwyYOOg3LnWIfOVSgPyJ4GsEgFH/SsXEfkXozzjW+5f8QPNUzyoOOg3PleRb605ef4cq3AvS7wbhXWXHnscd3VLjRWf8QPNUzyoOOg3DHJV+7qve9hwxdw3mDo3NO5aiIrtVhZX0VI9FX8UMMlDzoOyp1jNrkUzoNhLe3AqdET0+2wulv3req8MXf8tsk1bPKg46Bc+mQ1JwoZZF4JeOraVaQKjMwz5ea+J5ELdPz2yTV88qDjoNyJrtPkzC67qUoNmJODrzkBnbOq9D20f0WHvYkfWvjkAcdBuZNcZylzlF06ZnXgpgNs4J7Mq6XehhHbV1agvYkfWvjkAcdBudNX6XISyjBrZ+ChDYzSZiWniWlm5fTVTG5v4ocWPnnAcVDuVI6GpSxySGNP4zy6gM2iYKWnynOO9ZkVaG/ihxY+ecBxUC7BsYY67T4K064c1PvmQhVKW30y1pFkfg/H7/ihhU0ecByUO3tIZs+KZtBKH8DY5p45Rgei5D41TRtfrQa1N/FDC5c84Dgol+CQ3q0smDkleE4QgJvw7q32/FEs+7Kvth/am/ihhUkecByUO8eXm5O7dODJc88cabdVvU+QouxlzrTwqwiJvYofWpjkQcdBubMbVFPtSxNYbc+Zp552hzUJ3AcrVfHKX8UP7VX80MIkDzoOyp3a8WTTxXAXi+dax/IF2lcC9SeWuFar3S/Q8Tt+aGGSBx0H5U4411ottBjG7mGAu82nbDyOIAljtrFnkgt0/HTJSwqXPOg4KHeG8m7ckg4opRmw9gLOPiHP5DRSWXaFjp82eUlhkwcdB+UOHWUOxaowMC9gnh12P1WhjIFUiiq1Czb57/hhSeGTBx0H5Y4VmFLB3HY/xWX966fAtSO03nikKaXXj9b01PQiflhS+OQBx0G5k831sv83CFaZDfhZobv7rLRLB/Vhhrl+tXT9v3D80VeFTx5wHJQrcDT3XOcSIHyedbgMME9tsyLSktuq3L+H44+2KnzygOOg3DE70PrzZBYKjmeHVTVwEYYxh5eRDbF/FD/8Lxw/44clhU8ecByUO4tIWFASEegaz2XyNcF2wYDUNKVGeGfm+Bk/LCls8oDjoNypHA2rPJedhqYCrNk2HGMANlu5iLu1jz7m/heOn/HDksIlDzgOyp2ZoycxQoOlfQKXjqCCu3zgetZX0WS5UDl+xg9LCpM84Dgod3b0mGXqSED1iZBUZ2hpLSi0MD9fUvWrcwT/heN3/LDkMMmDjoNyhw71MZcrjOwZmNhBaRZIY2K11QzLDTp+xg9LDpM86DgodzZYJV55UwAtr2eDVUmglQp4a27e90TiH70I/B86fsYPSw6TPOg4KJf2u4lSpwranveyzBP8QcRz8TxZV7ePTpP/Dx2/XfIcLnnQcVCu0FG9rLKWgjWtT3RdoRVlsFENe7M680fR9f+h47dNnsMmDzoOyp2bBKaDhQm86/M9dxFYqvzs0E0420pp3qgdv33yHD550HFQ7sQPnYYaGmAveyr32UA5LRiDkbgkRfzoPXnNb+KHOXzygOOg3Bk7LJfk3KFja8CFnqG8b1bQjEdGz+ujTST/heOPvip88oDjoNx51qG9du8NehsE3Fbf88f+kZAyLdtF5bP4YX4TP8zhkwccB+VOcH2Urth114vnENrgBMaNAdtCTt5Xbh8tlf4vHL/jhzl88oDjoNx5TI4kGwmENs125ZAJ1nOGtaaWudTK+mip9H/h+B0/xLDJA46DcmcPSTVF8gSOmoCFbcNBCH3uyWNWWhkvVI7f8UMMlzzgOCh3vuWmMqfKgqymwJM2HOIEdWQRXHmk/lWGJL+JH2KY5AHHQbkCR+pVizaFXoSfbG4BXYgwuDRpY1gbX2Vz86v4IYZJHnQclDt9Ve+SqzSwNnfp6MVAlQWkpC5Eval9tP3wf+j4HT/EMMmDjoNy55QNr1qHdhBruGvH/sNSdZjceOY1iMqFj7l/xA8xTPKg46DcMckJU199QRdxYNcJtucQ8D2LL9ldl6+v1pDkV/FDDJc86Dgod94ElrnbqVY2GP3prGoBT5mAUPb/V6k8b9SO3zY5hk0edByUO51Vd94FosJ0T8BtI9KyJBgJVyuPFfhZ/DC/ih9i+ORBx0G5tImkKRZjKGvkPXeUAtZ1/0iTvGNaWr5KWOGb+CGGTx5wHJQ7Y4fJxKn+bFfYpUOfB0+UG2CfNlerzOWrN4H4Jn5I4ZMHHAfl0nPygllmAktF9ujBAtqyPqtBcRU11vHV91x8Ez+k8MkDjoNy50WgrpWXLajluUwuzzGb0SaUnnrXpk9f9T0cv+OHFD55wHFQ7swcbc/ettuqzUgHZjGwTAnSnLlYzxPzVz45vokfUtjkAcdBuVM5qCzqYz5vOcYTIqENx6zP9KGeFomW9j0cv+OHFC55wHFQ7sCRcmEcBLuNUuCFaw/kFYHbGDQHlSRfLVrAN/FDCpM84DgoV+BYQzCXskuFzbL/SAUMR4Xcc/63hYT8q+A6voofUpjkQcdBufOUnNCbkUCqXh6jI0EjbbAHD+epSM0vGB1/xA8pTPKg46DcGcn7yisxAXreU8d8ouu+9lxenvOZeY5JX73rwFfxQwqTPOg4KHesDnKz3B8LkAU4DQHFNqBySr22LnSldvx2ySlc8qDjoNxa0vO0UB1kPJ0V7bLh2StY1qm5rOfB4AU6ftvkHDZ50HFQ7sQPZe45o3dI3eeeyrmD99Zh+VZoErd14ZPVH/FDDp886DgodzaRrCVue+TITONZ05N32egKPWebaih5fOWT05v4IYdPHnAclEsvZjcVtAakmnGXDpqgpgQzeR1ruLN/VTroTfyQwycPOA7KnZm8TavdEAyT7crR/DnVgdDq4FlIG5evdljRm/ghh08ecByUOyO5IiPigNGKAvv+wxJmmGXwc7Rc8mfvZelN/JDDJw84DsqdvbnGKT97c7WsBSyUoS2psAhnpZbG6F+96qA38UMOmzzgOCh3PlftzqkW3vWirydEUh2U5wKZJTFya+oXKsfv+CGHSx5wHJQ7cOCS4ruP6j7HhkMrPO+c9ny+/05G3OaFgfx3/JDDJA84Dsqd1aBNicYs8GzJ3QN5aWCWK5S8dG1ulOTCQP5H/JDDJA86DsqdHT2Ui6csz2KF+SzO7WAsCWppfVrvHeWrgBW9ih+WMMmDjoNyhQ59zhHUqjBRMnAuFRrOPYSMlHnprG5fbbCiV/HDEiZ50HFQrtDB0uazvBmQ1IDT8yRwEcEqPp9Ie83tRmf12yUv4ZIHHQflztyRFWlkAumVNh2LwdfmZE/mlFgrcb/wxeqP+GEJmzzoOCh3zA7MuGpLIGy+6bABuuqEJ16F6rRqvtFZ/fbJS/jkQcdBubPgbY8Xowj93+JDxtTAsypkriVllamffbPiN/HDEj55wHFQ7rwnt5x9rgV7CB/Pmh4F1ZoANydzajayrxorfhM/LOGTBxwH5c73XDN2bw2Mnr25+O9eR+6AexKp5GTFvnr0xG/ihyV88oDjoNzxyZNNTqVB6c8hNE4I3kuGZjKGZUz9s1NP/CZ+WMInDzgOyp2ZQ7n2Mick8j2Rt1RAdxGBNMhqTtxnuVA5fscPS9jkAcdBubPgzW1sAArgqgtY55455q4hqsiSJKPj+B6O3/FDCZc84DgodypHq61WcahP0eA9nkNjXzDJh+ioWeyr+CG/iR9KmOQBx0G58x4wl2WaFiS3Cuw0wfzZuL7HccIm3cpXASt+FT+UMMmDjoNyxwYsTcjQoWTuwMUmuArCEuSlXkahr9488av4oYRJHnQclDvfqwaLP3ur8sgMjDVBw5EBqc6OyDWzXqDjd/xQwiQPOg7KnbGDS3oyJE+sSoDzaqBtIrRmbj0x47zwNfeP+KGESx50HJRLLvk03BMGNH8OEbD7BkMS9LSbLN6/nNO/utfBr+KHEjZ50HFQ7oRzyxjOOUPXuTurOmxXkbJgLulaei9+wwn8I34o4ZMHHQflCh3JieVxActK9f+2rju7AsqagsuG16/CueVN/FDCJw84DsoVOAQL9tknGIoDD9tw4Eww1aZjqj7oq3M25U38UMInDzgOyh04WJdXziB5dOC1CdEmBn2Uhq66K8cFOH63VTV88oDjoNwJkXSurdmAhjyeF4EJmqwNR/Lcm83a0lc+eXkTP6zhkwccB+WOT+6M87lCkHk8a3rs35YFfM6TK6bMVOdXPnl5Ez+sYZMHHAflzh6SUVN2dOhdcA/kLYPP0WB1fKyO1cW/eg9Y3sQPa7jkAcdBubOGxETF8VnrxhsOzHvmcHMQLWOlInPcaKt+xw9rmOQBx0G5M3M8a3lYFTqSwPOIA5pxgtJSfTZbSdKvjI7yKn5YwyQPOg7KHZPc968/1QTVJu2hIy+w5AZtaJeWl4h9FT8sr+KHNUzyoOOg3Ann6ppumAErbzqUxhMmGTCtJuek2vNXLwLLq/hhDZM86Dgod6wOK4ZFBcqiDMzUwFE6aKsJF+7KUW50Vr9d8houedBxUK7QQT35zLWCrv68CVwInkoFxJbnBscrfnWavLyKH9awyYOOg3Lne+4sWZtkGNJ3Z1U9g7MmSGKuutZusC6YHX/EDzV88qDjoNy5L7skzYoTzJ735BkZXFGfO5p1ZOYi+lXtkDfxQw2fPOA4KHc+WaW2u6m+YNjAJ0SCoNMJig8T1tq5f3WZXN7EDzV88oDjoFyBY67aJ9UFFZ8QiYqAk1WYy8QQkfvM38PxR1sVPnnAcVDuwFH6oJn5uba8hw6XPZLntgvJ/qM64VNZvofjd/xQwycPOA7Knb25Uq2uliGrrz1ztAl72PA9m+dCZXKjfKFy/I4fatjkAcdBufMxV81TWwuI83MksDVQnwRZhlpeQtS/2kMib+KHGi55wHFQ7nzLXUNYbP8bnS0BN3cwzQaZUql7UreULsDxO36oYZIHHAflzp4F3r/+thwc29jNlCE0Yn2OoPEgmuhs38PxR/xQwyQPOg7Kpf1uexI3dqhzPc868u6r0pwwU+HSxHrqXz3rkFfxQw2TPOg4KHcaqzpnNzLw5zEg7wkEzMqCVLBZL1Ob3agdv+OHFiZ50HFQrtAx1kosI0HS2ffYsWcPVyq7gHQvyqpCX+3okVfxQwuXPOg4KHfmDiFdaxD0Rg14yIC2JkM2mXmuJksufM79I35oYZMHHQflUvzQFbslQEEDLr5rB6b1LGEXJM7F5ELA6o/4oYVPHnQclEvfrBIOqwTL5547Wq+gqAi74dJeRBD1q2dP9U380MInDzgOyiWfnEqbHXfByPTEDwm8rgw1TSnZs0786pNVfRM/tPDJA46DcuciQbdZlBieCRyYnu+5Gxio1Z0ExbV+9cWqvokfWvjkAcdBufSaPJEoOaTecA8d2qH10WGMujBXrqtfgON3/NDCJw84DsodOByltSWA1Arwsx9Uy7MfNKEOamPr6Xs4fscPLWzygOOg3GmrnE2bMVTO5TmhOfb0MSY0XWjDSfONyvE7fmjhkgccB+XO9sNZltEeN2Rl23AgwoYFYRhnpkXD84WB/Gf8UFKY5AHHQbljdEgew56FoKM58PIMhs9SkmR55KZC46tzBPVN/FBSmORBx0G5tKMnrzZlj+C9lGf7YQXfxQSWDC1FBqVxoa/6HT+UFCZ50HFQ7mwhqSnX/BzqGM8WksG0y4YokHei9ixG/Oy5bH0TP5QUJnnQcVAu0VFmqWvCnOvprOaEZysojFEsJ5/M68IHq9/xQ0nhkgcdB+XOw47snLEO6KNuOub+23MdEFr3nruU/ds5LtDx0yaXFDZ50HFQ7nzPLegTK0FBebYf0nxOkzsIseyBpKQ8v4of1jfxQ0nhkwcdB+XOVL6y5MwTdnfVn73ST9loDLnWphXZhL+KruuL+KGk8MkDjoNyKUSSvc/NRcPOwD4FrBQFpf6cnu0k9tWyBX0RP5QUPnnAcVDunNDEOfpIFWz43H3VYHj6LNCBpUyansdX12z0RfxQUvjkAcdBuXMIreKuDqXBbJiBxTro3L3V6FlUHVcdX61c1xfxQ8nhkwccB+XOk6eGOFNloD7WhmMmUC37b7b/z9Ye1+WrE5r6In6456GAI+D4/yt3Zo7ee2lZoYg4MGECr72CW+mUZY/l/cJA/jN+KDlc8oDjoNz5lovP99rm0GpqwLkusCelm8ZIZpPdPlvSo2/ihzlM8oDjoNx5LNtkdSzPpIECXHoDRZb/j723axl0x7XE/kvuxViWbEkw5Co3+RXBnyEwTMLMJCSE/PfY1edA9cnzVrwP2DSNeveuXd3qzyqvR9JaSxLMKQlrTkLpQc/xB/shukju6PiIvEGHhMildMhNFTiwgI1sQCmshzlZG79Ax8/2Q3SR3NHxEXljIck2ilADy/uA5jSFWmm15JTJVru+1789QMfP9kN0kdzR8RF5ZD/Eah0XHEqhhQ5mqL1OWI26Wc8ak96aetIj+yG6Su7o+Ig8QUcIxt2SQi9xAOe096/r+oGlTOupxPigKf+D/RBdJnd0fERe7XfjNhccGPtCR+kJLFGGHosU4ipNX1RWP+vk6Dq5o+Mj8sZEwnFkwgHGtMee6kobdchqPvpIq1svOd6yrtuJ/TC6Tu7g+Ii8KaxSKygjQtJ9kiAMAx24/mFYfUjkrFhutR12Yj+MrpM7OD4ib8BRkxQmAZGBwMkmWLYAdSjPYtHMbu3NtRP7YXSd3MHxEXl1X7aNzVXNOg245bjAUSusVzkWbHqyeutch53YD6Pr5A6Oj8ij+7KltiECRJP2tY4ERQvCmIrWWqurF7kPjp/th9FlcgfHR+RR5uDejFaTYZvMbXlvWogRqlSsVlPH8SBz/Gw/jK6SOzg+Im+mOlKTaCMBjrB6DpoKxlFgdCkDafUffGuU3E7sh9FFcgfHR+QNlSuxc2urDUfmvd+tQm1aQKb01mNOnG4Ny9qR/TC6SO7o+Ii8MVhNQdW9RrrvUfKAu6QihMJ7BUnKOl9wuX+wH0YXyR0dH5FX9sNiCwHQo+4TgZ3Adom1XmUducbCfGuW3I7sh9FFckfHR+QJOkZYsEi7HTfqsJ3qYBYndGGOlpCYbs3L2pH9kFwld3R8RB71HXWErAMyVgLGzKAUIuRtzk21K8UHQuAf7IfkMrmj4yPyRuzILQWOBWyG1XdkWblD2+472kg0Ow27NfZkR/ZDcp3c0fEReaN2xPVeUk3QCXXljtrAJCMMnklC3x7ES9Z1DSf2Q3Kd3MHxEXkDDitjZQeFIMP+pbAKhBBbVa6TUcIlyup3cPyhrnKd3MHxEXkDjkkh7OU8pFSBZxhQfq16C00SFUlJL+nkv4PjD2WV6+QOjo/IE3BMG70HQUhs20QyV9PB1gDH6swtcqFbE4G/g+Nn+yG5Tu7g+Ii8GQjsOI17BqKcgWsUKHFv0O0BS01zjH7pls3v4PjZfkgukzs4PiJPwNFDnxmxQqbBwJwVitQJRTFLKK1Tv2Qi+R0cP9sPyVVyB8dH5M0akmJJJCRApb2GZApYLrQSCdqIrYUVvQ+On+2H5CK5g+Mj8mYeEKUmyREwaQQu2kFDiGCjTRpIGm/NA/4Ojj/YD9lFckfHR+RNXcUtzlkSmJYGbFVB84wgPYlSIu4xPUDHz/ZDdpHc0fEReXRAs5oEzZATrkY81LFwQgMipoRhxtHlQUv+B/shu0ju6PiIvFm6bpawT1twWI05hxagttGgRZk02TrTA6njD/ZDdpXc0fEReZM7xtQwMsNMfa9asAirOzfAOqdK7C1SfYCOn2Vydpnc0fERebQbdNZkMiDXVU/xDAa1ptWfa0FmGcbpgYfkD/ZDdp3c0fEReWNdT4Wx4fodrbQwIWOCypz7SiCHXmef6VZlhSf2Q3ad3MHxEXkCDpWAtM/Z0CRZ4BCBQlWARmwYW2Wplxbn/g6OP9RVrpM7OD4iT8DBORSZZYIwT2DmAsVaA06zYRWloJeuBP4Ojj+UVa6TOzg+Im/AEbsac4DWa9g3OzJUnQqtlNZyjtjlQeb42X7IrpM7OD4iT8CRa6Vs2CFabXsgsEKJYjBRYsu1j3nrvuzv4PjZfphcJndwfETeHF/OQ2mUBHHGtIqp1ZXrlFVbpVS5xYKx35LJ8cR+mFwld3B8RN6MklObtNoOaLOsskpzBasyAKOtNt0qDbl0q+N3cPxsP0wukjs4PiJvRp4idbFSIK+ssXuOAtYkguRgpWZcNdcDcPzBfphcJHd0fETeNB0DU5k9QLEagavS+hkajBloEpLFcGkLyd+h42f7YXKR3NHxEXljIek0sSFCqiaw+owIJQvBwIWaVMf6+a2hJzyyHyYXyR0dH5E3mxYotUI1Qw+8T5Nvc25dvQdGDG0YsuUXldXPKnlyldzR8RF5JASOkUzSlv94oSPuJT2pQ5/rL9gFW781E4hH9sPkMrmj4yPyprLigLVHBR1SgePqO3Q2gzKwcUxUW761iASP7IfJdXJHx0fkzSaSHC1JUahkq7LaKxC1k8AMqNv8l7VdOmej8cR+mFwnd3B8RN54c+cIVecATTqAh8Y9Oxug1+08DF273PLmxhP7YXad3MHxEXmTOWxk0mxQV5cBXBpBjU1W62EjqnWM6UHm+Lmsyq6TOzg+Io/uy2IWag26JAXuvJqO1jK0HtB4Cma+1XTEE/thdp3cwfEReaOTS2pt7l2gZe/NxVhBkTJYi0ghx6T51rhsPLEfZpfJHRwfkTcjT3lKLIJAPe0TmpSgYs4QRoiIlurAW1JHPLEfZlfJHRwfkTeZI6hQDKsht9Vp8PjF6rYBZRAZ1iJWbk11xBP7YXaR3MHxEXkjdEhBKSowUt6HbBhXWRUCDGVsecxQ6NZURzyyH2YXyR0dH5E3XG5tyDwZpO79bnuNlXKfkEKb3LFprLe2kMQj+2F2kdzR8RF5Q+a2ga2ECJQn7a6jgRI3qDMNJKRY6NLx5b9Dx8/2w+wiuaPjI/KGzcWYECMB6b6Cti8SrMpq/dCIB9uk1B+0HX+wH2ZXyR0dH5E3fUeYKZexSqnVaADviSflGQBHn6XWlGw80Dr+YD8Ul8kdHR+RN+hQ7EyjQ6awBzt2UTUyQRHWwVQshgcekj/YD8V1ckfHR+TNYMf6W8o5Qa155Q7qCWwEXmDpWbuNFsottYNO7IfiOrmD4yPyRgqsodfWM8yxL5OP9GvBWwBp22JlPVq8RVnRif1QXCd3cHxE3oyTtyYdx4DWIwPHEkBXu7Hv2lQdwr3wLbWDTuyH4jq5g+Mj8gQc0noXDpur2iYS0tWSJ8xQLcuKlFztATh+th+K6+QOjo/Im54jsZWMBVBqWWVVGVCJCUIJJhascL11JZBO7IfiMrmD4yPy5r4s5lGaKfQU92rQPdWxbVZ7SLBPSZ30ATh+th+Kq+QOjo/Im4acNYaycFGK7Us2VaCoKlAPsRRqNsatJT10Yj8UF8kdHB+RN0JH1VSTNGhprwYVTFBbJMBRRar0gtcO2dCR/VBcJHd0fESeoGM0xJZGhoa22/IpYDwEBrFJQu493jJY0ZH9UF0kd3R8RN7YDwfR6jwYekQBDmmCTe0QLNVMeQpxeYCOn+2H6iK5o+Mj8sZ+mFWTjAGSe9mHnvrqyZvBqM0y8YJMeMDm/sF+qK6SOzo+Im8qq55wxlBhDJnAkRPYvlTeZ80ttn2S4EFT/gf7obpM7uj4iDwa7EhVeF/QLDkD73OBtVqBgjlU5UnTbl2zoSP7obpO7uj4iLy59ZSSBc4NMtOqrCRFqKkITA6McRIHDZfQwSf2Q3Wd3MHxEXkkBYYWMjPEUSswNYFilqG3IKWsxmN9u++D4w91levkDo6PyBspcORWbSBMEQTuycCqra6jF1rdh/ZBt+oqPrEfquvkDo6PyJuyqlhKYw6wImO15DFBLWlClvXzGJRYbk0E8on9UF0nd3B8RJ6AI9TcY+sRMJW4MsfqPuoqrmCIrL9rLUy39ubyif1QXSZ3cHxE3ix469qbriajjNGBZ6qgWhIU3A1H7M3qLamDT+yH5iq5g+Mj8qasCqV3o20aqQscfRKYDIamSjRKzCPcuvPEJ/ZDc5HcwfEReTPyFFS5YYFkefUc2gNolQjRAhNOa8i3DFZ8ZD80F8kdHR+RNzNPRjxbYIhxCLAwg2FGsF5Cyg072gMu9w/2Q3OR3NHxEXmzG7RU1Ry3NL7KKU6kYDEiTF2gWV3H3m/1AB0/2w/NRXJHx0fkTe7IYqzaQa2stoNmhBpstR2r2sqr/0h5xAfo+FklN1fJHR0fkTfoiDFxnhlS7QhcS4NK9GtgViZKTElvjT3xkf3QXCZ3dHxE3qBjDiWtFagPBd7bq6zyas2ttxJDWnB5YLD6g/3QXCd3dHxE3vQd2bTs82eWy84dNUBlTrCyBiYlRmy3uvJ0Yj8018kdHB+RN/PkrCR1pQ6pae6TBAxFqIBqKhIXbpRvXQlMJ/ZDc53cwfEReaN2pNmIKUIemhY4BoEiZ8iIEghTadfGydOB/VCC6+QOjo/Im8yRcaagEUar25sbDFZvjns2sKeIUkd8UFb9aD+U4Dq5g+Mj8gYcVK1hX0ljbuN6mCtzVFNIsyiG1pPhLW9uOrAfSnCZ3MHxEXkz8pRi73kGyBxXz5FmBKuqMFZvbgsew+otMjcd2A9XaefgcHD8fyNv7IcthTQtQG2y04dmKDE3aC0g172FYdwaeUoH9kMJLpI7OD4ib84RIM4+o4HuRT2MHEG7CWhMJG2mIukBW/Wz/VCCi+SOjo/II5GckmmoMHEf0KRctj5uIDh6xoxG85aFJJ3YDyW4SO7o+Ig8OhHYxOZEaCHRPk2+D3VIgcmZepizF7tlP0wn9kMJLpI7Oj4ib3py3ZvclKD92tGT2oDShcBYYmxhdO0vcsePKrkEV8kdHR+RN33HjMFSKJC6bXQQwQKL7UtPPeQyDfstg1U6sR9KcJnc0fERebMbNDdBbgFKDAictUCZqcMsgpIoFBov0PGzTo6ukzs6PiJP0GHDZi4xAU4JwMEUKmuFvWmh0izcr50mzwf2Q0HXyR0cH5En4GBbhX3sEYRWTcWdBlTNA6hqnN0GKt1yWOUD+6Gg6+QOjo/Im63SJXYLFiFS3vdl99BT5AkS2sQ6m8Rwa+d6PrEfouvkDo6PyJvVoESTdAaYnfe5jr7aDx20h8snpjQ1z1trevKJ/RBdJ3dwfETedOQ1xY6WITJX4FVGgYVk0BRHabHUnm915PnEfogukzs4PiJvwGFadVgFGrTnAWeCMhBhTEkhttmUb20/zCf2Q3SV3MHxEXkz8oQzK2GCGJsucMQCpbUAytVqGNwl39qbm0/sh+giuYPjI/KGrcLVeZc6QFtemYNkQNmHCaqWxqaIpTxgq/5gP0QXyR0dH5E3K9dTwSmTYGt+Cx1GoFQyaJh1tSAtyOgP0PGz/RBdJHd0fETe7FwvPKrJBGspb3QUqHGsvjxbzVFza/qgsPqD/TC6SO7o+Ii8EclnKLWuompligEsvYMl6qBTrGusudiLyupnlTy6Su7o+Ig8QUdfnbfkNqC23IGxVKgS9qpQs8Gzhk75ATp+lsmjy+SOjo/IGyUwNu48B4wiceeOBHWmAS2HZlGQkF70HT/r5NF1ckfHR+TNUGAS7WkBw5pNYF19h6YssBqQ1AlHt3SrspIT+2F0ndzB8RF5pHa02bEJdOQtBY4CNlKF0UcI2mfp+dayBTmxH0bXyR0cH5E3akdrOaadNJK2PTBroKEWKNpGalIJ660dVnJiP4yukzs4PiKPWvKeZjHZlzoYmDlCTaqrrAql5qB50i37oZzYD6Pr5A6Oj8gbh5WENGNGEGl1pQ9RUE4NctLRZEaO+RZfJSf2w+gyuYPjI/JGJs8LEDwD9BRWWTVJoXbN0GjGFhCbyS0hUE7sh9FVcgfHR+TRBU0erQ+GypX/5iEppUwoTD31qHn9cR8cP9sPyUVyB8dH5JH9UGvJsUHfRBXH1XjY3rhec9cyUVsct7YfypH9kFwkd3R8RN5ssKpKbZ8IrGMudEhRsKEVSp1E609s/KAj/4P9kFwkd3R8RN7wVcZBigjU8mtHTxxQSAOQ9thinyulPCis/mA/JBfJHR0fkTc9ORnOElay0N12BFmVVQ4RkmpMMS7c2AMd8A/2Q3KV3NHxEXm0waqaFiowS9qDHX3ljokFpKeMKWqjdGtzrhzZD8llckfHR+TNedmGM6wqCvpIBjx6hRqsQrYWKudVWNUX6PhZJyfXyR0dH5E3UmAPac+lwqi9A2szqBwGSKgoZXRNfGv7oZ7YD8l1cgfHR+SNc329/tzHKqdS32t6ioC1IaszT7FhwZTwFmWlJ/ZDcp3cwfERebNzneIc+74sx9GAG3WwqQo99kGlT8V8676sntgPyXVyB8dH5NFqUNWMgUB7W2WVJYWqqa4OHWvLTWS0W1KgntgP2XVyB8dH5M2lpzHjLKUBVkrAYa8GnZ0hjtnyqrRWbfWg5/jZfsgukzs4PiJv7svWHIuMDj0gAYsI6MAMM0xhCpjGNfuhntgP2VVyB8dH5I0OyNm4S4OeIgPjjFBFA/BEqVYpNHtQVv1sP2QXyR0cH5E3MmBG0ajrd3RuGVBGWJnDFkKoxdCameRb84B6ZD9kF8kdHR+RRzJgZKr7NHkrEzjyAE1cYC/NnYlj7PFB6viD/ZBdJHd0fETeyICBookwFAxjFVahgwVE6Fqi5DZTHLe2kOiR/ZBdJHd0fEQeVVYdaaxmQ8bUVVm1+TcdsCaJgiU1vrZ0XY/sh+wquaPjI/Jmcy5i58oNRlydORflhQ4OUHIovYYWensgBP7Bfsgukzs6PiJvxp4ixhFqhNZt5Y6EEbR2hWY6DSeZ1ReV1c86ObtO7uj4iLyZJ281l4AZbBNXHJWgds4LLDXXPHKmRpfQYSf2w+Q6uYPjI/KmsEo5hJUlIGhMwKwFdA4D7N1mlso0b6UOO7EfJtfJHRwfkUebSEYywQrW46qrGAmKrSYkJV3lVjWu8dYJTTuxHybXyR0cH5E3hFUbmfJAiKEP4I59GxF1gSPFlT1SZbw1L2sn9sPkOrmD4yPyCBzB5qAECyRzZY44QTlXWH26DGIKlW+xuXZiP0wukzs4PiJvpjp6mjmkAj31XVZlgcq9QW3SMvca1r/gPjh+th8mV8kdHB+RRxc0sXQJE2ZtqyFfrQboShpAHVsjbXtLyX1w/Gw/TC6SOzg+Im+GZZMsHEwBG0GAaytQkSZ0xAUPJkrj1rCsHdkPk4vkjo6PyBt0hCaI2kAHR2CLGQxXmRWx5FSLdeJbR9DsyH6YXCR3dHxE3pC50XRliLaHAfdcBw+wJnsfCeZaDdn0Re742X6YXCR3dHxEHllIZsxNKrDsQ0952mo7CsJMkdVGF0y3doPakf0wu0ru6PiIvKFzrYwaYthn0BZEbBQoqQQI2tmm1oZ4a7+bHdkPs8vkjo6PyJu90pPr5JggNdrj5KxgtUdIFnooIXDvDzwkf7AfZtfJHR0fkSfooKglZ6pQMRtwjQ1WIzKgYWYcTXWES+iwcGI/zK6TOzg+Im9mAkfvOYwJWCauznyvBt03ystYsNFqZeolb+7v4PhDXeU6uYPjI/LIuL4rKNmQqHskcI91FCsgaKFSL0wU74PjD2WV6+QOjo/Imx1Wo0gvliFbFuC22g+NNcGQmAmDyuRLE4G/g+Nn+2F2ndzB8RF5s/0wo2XrvPJF2HfQYoRqnIFJQsgpU3iROX62H2aXyR0cH5E3DXnJNe/7shZlb+mpBRQJoZbWFz40hvwAHD/bD7Or5A6Oj8gbpUOQ5swEnH+xVesHi7lDJcw5hYpjXlrw9js4frYfZhfJHRwfkTeZIyw8hEQwU6l7g1WAUldZtXqR3FePLqk/YKv+YD8UF8kdHR+RR9OyVgxLAUQMq66KFWoNAjoxtl6llo4P0PGz/VBcJHd0fESeoENwlkJlwtxDshxShspkUFS1sPYyxoOu4w/2Q3GR3NHxEXljP+QxxXC141JwD5MnKG1BJLK2LrgPFrzIHT+r5OIquaPjI/IGHTnHOHuAtnkqxjRBc0IITZmrYsryou/4WSYXl8kdHR+RN/bDkK3yPkdQ557u0A5FUMBw07ocE7dLW3r+Dh0/6+TiOrmj4yPyZp583wEk6WAlbHTYQsevwzbNohqSJrxVWeGJ/VBcJ3dwfETeELo1SKl9QhNZ+SPsVW+VCkgPnKVjmLe2H/4Ojj/UVa6TOzg+Im/qqkKdiCbkv+mBQ6FmbVDHjE1yZ9FL12x+B8cfyirXyR0cH5FH0+QjGEmEySkCl2CgYmNhxSxwj03DraYDT+yH4jq5g+Mj8iZzWFnZoihg0JU5miKUkVdt1WaPxBinXjq+/Ds4frYfqsvkDo6PyBtvbu+Sy+o0YkZb4JAEamEhpPc5OIWGemmW/Hdw/Gw/VFfJHRwfkTcNOaaUS6iALXVgLAwloABKVG6tU73mzcUT+6G6SO7g+Ii8AYfGOoUFuqx8wW3BxGbIUIvWwlaGhAfg+IP9UF0kd3R8RB4tzm3RuoxVV6X0Lzt6OnewXri0EobES4tz/w4dP9sP1UVyR8dH5FHXYauzyBEWGFbXobnsHQsdKDUqQVjrre2Hf4eOn+2H6iK5o+Mj8iZ3mMxUiq7KSiLwrAw1jgZDcaRKo6s+YHP/YD9UV8kdHR+RN0t6ysoeaa/KlTKBc0Mos7ZVXmGTWcO0a6sW8Mh+qC6TOzo+Im+UwLAvoSEDjbbHnvbm3E4MOmSllBiiyYvc8bNOrq6TOzo+Im/myTEGKjNA7rpyh9bVd7SYIUfJOE2My6VbTxZP7IfqOrmD4yPyBByp9TCxM7RQVtux0gZUqQFi0hKokoVySyePJ/ZDc53cwfEReXOZfEhPYRgEzgV4oQHM4oTGtZGNkCbn++D4uawy18kdHB+RJ+DgyWySFBBXI84UB1hpA8ooted94Sbd8ubGE/uhuU7u4PiIvCmrpLJ1VhhpH1+WHMEY9/DTSIP6ajryrXHZeGI/NJfJHRwfkTdkLtfMaWz/yD6+bHuWvNoAmWM0S6VMvnTo6Xdw/Gw/NFfJHRwfkTc9R2sx9X1tOVnZ3lyD0gctmIiWIS3F+qCs+tl+aC6SOzg+Im+EDu04BAPMgQzMo4C1XiHhiEMIMV7bsxCP7IfmIrmj4yPy5h4B15U5QoIwe18deW5gYbUfiJkzz4KrunqAjp/th+YiuaPjI/JmIjCHTF076NwHNOPoUChUIE7YUytZxoOW/A/2Q3OR3NHxEXlkXRfuKgO6ptV2MAcwXmCRHDDQatFzfZE7flbJzVVyR8dH5I3WEbrSSAQple1BFIQFE4JchuY2Lddbx5f/Dh0/yuQaXCZ3dHxE3hisUqS4d/NgDwN4zo0OTQssIbIUQSwPZPKf7YcaXCd3dHxEHu2VrmMyF1DGlTs4Z6i2KivS1aqHObu0W30HHdgPNbhO7uD4iLyRArXFgTVCCoH2bcAGq5bZcx3ResAye7w1E0gH9kMNrpM7OD4iT8ARw4IGBV3g0FVXrZ+vuopWY746kY5jhlRveXPpwH6owXVyB8dH5E3mmI1VMUIcpS1wDIIacoW5enGmEINdM5HQgf1Qg+vkDo6PyBsl0ErkbAE4U/2bN1eHKgQ04ZFix/Sg5/jRfqjBZXIHx0fkTVk125CSGgxrAhxmAC2RADlV7Bi7xX4fHD/aDzW4Su7g+Ii8yRyxd0qFode4wJFWV15iJzClaVVzaXprWJYO7IcaXCR3cHxE3lC5sQXLPQGllS+Y0wRrLUBcBc3AUvLID3qOn+2HGlwkd3R8RB6tXBeeqVaISereDbqajmgdULEXaWPStd2gdGI/VHSR3NHxEXmz/bBZoporhAWGhY5UoHJViLOazNGRxq3doHRiP1R0kdzR8RF5Yz/ElnPGBpmDAisNsDoCiJSCIdeJ4dZ+NzqxHyq6Su7o+Ig8OoOWkKZMqGMBgylVqG0OiMw20+BY660DmnRkP0SXyR0dH5E3fG7VUtpqOfZahW2wKnvhukEOM+zDyzPEB2LHH+yH6Dq5o+Mj8qbvsBALW4CeJgGHmKDUNIA6iQQbSOmWiYRP7IfoOrmD4yPyhtCdyKbEK2GECjz6gBpMwRZqQmoph35r6olP7IfoOrmD4yPypicfWVO0BinUCVxlwSSs/kMyCjWaKZdbfC6f2A/RdXIHx0fkCTikxEaWVkWVoq6yqjVQygGwWIotdGW+1XTwif0QXSd3cHxEHmWOyIkyQawzAecQoGDYmxeoWostlXFrXJZP7IfoMrmD4yPypiEfqS0EZBiyKiqWfaxjrh9GxxlaJlK7teCNT+yH0VVyB8dH5M32wy5YojH0RhG4KO1LNnkhBA11waPwA3D8bD+MLpI7OD4iT8ChnY26CKSaV8/RMO7MQSuRFNmOdq36oCH/g/0wukju6PiIvEkdgUsYW+jIZQCv9hxqCQapV1OZOHjcGuvgI/thdJHc0fERebPBShOu0n5Czdu6Lu1XYTWhDcs1l1LHk9zxs/0wukju6PiIvDFYhcKplQh5ZgOuYdsP84SkmnEgBpQX6PhZJY+ukjs6PiJvtq6noiFbhzRjAZ77mE3tCbTOUDC3WOlFZfWzTB5dJnd0fETe9B0aQhaL0G0vIiEKUGuh1Xd0nYR5SHhAWf3BfhhdJ3d0fETe5A4bqZYu0KfuczYtQgmrK7dGs4Y+g9it3JFO7IfRdXIHx0fkzQ6rrJPHqIA89rIFWYVVSwNiqti6RtR8q+1IJ/bD6Dq5g+Mj8kYnV85kOUMMkoFlDFCVADxyH6shjuGa/TCd2A/JdXIHx0fkzczTKNQy42rJ+yqrUp9Q6gJHL0EizYjFbk2TpxP7IblO7uD4iLw5vhxFyigZhFdttTLH1skxAWurhKW1hOM+OH62H5LL5A6Oj8gbqQM1dJaVL+aMwLEIKNkAwziptzBGvDXylE7sh+QquYPjI/KmIUdLAY0BR189R20JLE2FlhMRhlHmNS43ndgPyUVyB8dH5M1UhwlpywPGSGODg6GWuhASW2FeJX9Jt7YfpiP7IblI7uj4iLxBh8ioGgfMXlfqKPtYx+o3IBRj7mgm89Ylm3RkPyQXyR0dH5E3ixayMIWgMCitRrzFACUJwV57KKVz1fmgJf+D/ZBcJHd0fETeEFYmMXYZ0Kbumx3YQQc3qGJ5dekztBIeoONnlZxcJXd0fETeNOVkibUz9LL3uwVUqMQdSBIOTn2U/KKy+lkmJ5fJHR0fkSfoWIUVV6wTeqJfp8lXQ77XvWHsWgpZSekFOn7Wydl1ckfHR+TNafKqoVFcvTjxWH3HKq+smgDWZDOGLH3e0snzif2QXSd3cHxE3tx6yrb671Bh8l4rPUeCOrKBGnFUmeufuCUF5hP7IbtO7uD4iLypq8iEsQmQ7u2HI0QoVBislJ5Spdjzrb25+cR+yK6TOzg+Im8Iq86ZpnSwlPZUxwxQezcooxbROVTrLcIqn9gP2XVyB8dH5I3DiiblYrwqqr4yx6/Fh7Z6c206I4bSZNw6oZlP7IfsMrmD4yPyZqqDTbrZhFrDQgjv3W4YDSphCsSJkR6A42f7IbtK7uD4iLxROrQqIxKsFBKBQ2fQWuvKHBKsVhtNby2Vzif2Q3aR3MHxEXmzwWoMWjljwiDbG6x6XD1HaJBGCm015AX1loUkH9kP2UVyR8dH5E3qSH1QT22ljj0QuEqp1Yz3BKWxlDCmWn9QV/3Bfsgukjs6PiJvZMBQVzVVOuTc9/HlsgqroQ0kpyBJo4T2QOn4g/0wuUju6PiIvGFzAxlGqpByQuDVhewdPR1EG7NQn5ZvnZfNR/bD5Cq5o+Mj8qayqrlZ7RNyWS0H58Zg2BEapt6j5X2s/AE6fpbJk8vkjo6PyJubBBll8jDIcdsPWySwtjoQ1FSypBm6vsgdP+vkyXVyR8dH5I3aEXOxZBEw73lymw1K7rRSCe9pcms2+BI65MR+mFwnd3B8RB4teEujqQhQxQCsqymvOAM01tWP5zFDupU65MR+mFwnd3B8RN7YD+eMIwyGJkGBuybQVnGPdWAxyn3UW3yunNgPk+vkDo6PyBuH1R76QyaggLwyBxJU0gWT9c+ujkNiv2Y/lBP7YXKd3MHxEXl0fHnMipyhaK4LErY6cm0ZCNtoUtOqq26ZSOTEfphcJndwfETeZI7OYUQr0Gaiv53QtDYzNGs400oiRrcWvMmJ/TC5Su7g+Ii8mQdss2fDvtAw9pKehYsiCytkTEOr5B4fNOQ/2w+zi+QOjo/Im0M2GKJgW7jIIQDHYVDbjBBnxqY9RHwBjj/YD7OL5I6Oj8gTdMhEGxwNcsj/mjrG6s3bLPvIU6xGDzryP9gPs4vkjo6PyBuD1cDWBw2QgqvrCDVC2beY20CJRXVUzQ/Q8bP9MLtI7uj4iLwZ7Kic6sQCKVL529ST1Tkh7iXsDVfbcW3puhzZD7Or5I6Oj8ijmcDZ25C5z8tOYE0Epa72XGIlG62VWm/tIZEj+2F2mdzR8RF5tP1w9oojQlo9BnCvAqoxwEDMWq2gpPIAHT/r5Nl1ckfHR+TN1vU+2tYCIdreREISoARGwJ4xFtlbz29d7NAT+2F2ndzB8RF5Q+jm0ay3ArFNXKkjRqjcDGx92keuIyyE3AfHH+oq18kdHB+RR+Pkxmm13pD3CkTGssCRewVCGxJCV463enI9sR9m18kdHB+RNzNPpWuYWsBKDsBWd0seCTprHzxY6ZrYoSf2Q3Gd3MHxEXnD5hZJ3EqFJMzAYXbQ3BVyqJSYMad6a+O6ntgPxWVyB8dH5E1ZJWkW29NOQ9ruOTqU1Bko1T1Gy7VfO2WjJ/ZDcZXcwfEReQIOGlyrrYbcQqjAdSaw3CP0KmoxYht2a1hWT+yH4iK5g+Mj8sabG3l13pgXOMoGR8pQOwuEksm44JB+SwbUI/uhuEju6PiIvBE6dGyxj6BJ/dcTgZ3byh81Y5Ao9QVd9Qf7obhI7uj4iDxBx5zasYUAWefqOsgCFC4FCqZsfUTKFh+g42f7obhI7uj4iLzRARPVJKVBHgVXZZUJbEQFKXFwIGo13Nq0oEf2Q3GV3NHxEXl0QHPVTqv1hZaKAhdSKF0YckQSjclGeMBY/cF+KC6TOzo+Im+UwJ7KGCSAYfXiLFLAUuubz+1tzMzt2qknPbIfiuvkjo6PyJvcwWXvsBJQ3Bc7MnawFhgSYeyxJ9JLfcdvh8l/bjr0L6jk/6nU8Z/+7X/Mfxv/53/77//v8P/8x//w62f/Jvrr3/I/jPUb/r/s/7x/+Z8f/ru/x9CvlxE+oLT/5f9j//rN/f9/HP9l/B/jP//v439a/0/G//y//pf/6xtPn/8N//E//Jv/3f/ml+ff/kKcvoT1lSwpT5CwvXYaImicBoLSraYSpN7hZ/LRS/gLkrC/hN+jf/0ltEzDYq6Q9+0errFB4UGQp85Qag819TsZ8+gl/AX901/C79G//hLC6q1r6R2k9dVZ2HoOlVqAHjWgIs6c7xhF9Ogl/AWxz1/C79G//hKoYYodEzCFAsw7O/Q8AEceM2pN688rL8GOXsJfELb8Jfwe/esvQaiL7LV1TXS9hPURAJ01w4i5SbIm7VJ22MLmwVP4CyqOP4Xfo/+O1lrSiJLSSg/4y4G+noJyBcuYw8oTE8ud1nqreAdP4S9IFv4Ufo/+9acwlSryegVxFFvdw2DYN4FWpmhzogYp7Y7fektWB0/hL/Dz/hR+j/57nkLtWFuEKqkCCyPUlBQmxjJq76t7uGOD2frMwVP4C2S0P4Xfo/+OTpJKqpoRNJU9hYEB1hMIkElKp5H7uHQseYsRB0/hLzCv/hR+j/71p9AbWzMb0JjL9lbvUc6eYeWFnrjPZu3OFgA8YhrNmcZ3rMKs1vpe60uhrwRRxuol5/o0YJExplULl2qFI6rRnGp89hS4Bys6OpiZAs8iUMJqKEIcGWedQfBSrXDENZpzje9qBY1RJYy9IYZWM9nXo1g/rqohxYHUydqlWuGIbDQnG9+RjTFJCb1BT3WuB7A6CI1mUItZj6mlOe6cgsYjttGcbXzHNlajKGmLT6tMYKFVJqgmWHlDh5EKXbp7HI/YRnO28d1TkGLd0gC02vbUcoJqhaG1UdpopXC/81WIR2yjOdv4jnguPajWDn2qALcewPJqK8OMtY2cAuulp3DENpqzje94hR4RY2MYSriegmYodQ8Y9YltcomY7hiY4hHbaM42PnsKiShEFIZA+5Jvqwo6KcLkOGbsxhIufRWO2EZztvHdU5gmHGlCs7RaSCq4vgqqMFOjXKThuLRVMZ6wjRacbXxHMXEPiK1CHCHtW3thk02rajAqsr2vq2K48xRO2EYLzja++yoYM880Yfas66tQVwfBOGDMbjJs/Tzf2V4RT9hGC842vmMbV7e4L96s7jHEVSukAKVFASXBsF7DtEvEczxhGy042/guQYyeS1ppgWpbZWOpE6yWAisvFIpjUw6XKKYTttGCs43vlEksNgInUPtXv0Ld34dYsaUUMo56p1agE7bRgrON72oFbr+GZ8E6beJZaCUIGbAeAmVpkzHdGaqlE7bRgrON7wxtQ0xLnDtBbLYxMpRQFHISTGOOvH477jyFE7bRgrON79jGTFVbXnXi3KNRidbPGjfAwXG2ONen4dJX4YRttOBs47OnUC2Hsr4AYHObFkbtexXihL7qRh659y53mkk6YRstONv4roOYPeEqClZGqKuZjNhAQ+iQGLWV0ke7tBWTjthGdLbx2VPIeSQsWIEa2uogbICuJhJmEi4rU4xbFBMdsY3obOM7kbrx6iBrBgpllY2rNoD1668gqYRgvc/W74xM0hHbiM42PnsKo+QcWtwJwgLs4xOgxnkniGwccBWOl57CEduIzjY+ewqxzsmKGURkP4U9HUWV189UZ1rpg+MdkZqO2EZ0tvHdU9AZSw8BxpCyze8DNvsIfYjFydI73/kq8BHbiM42vqsVAjWZo4HUtJrJKZt4lg5BC7aYYqF5p2zkI7YRnW18p0xyplGoQhFcaYG7gsrElS9iwo5ElS49hSO2EZ1tfLiIaduYTEBCTMCtIShy2I5n5FzRsNwZieEjthGdbXxXK4zY5swMMcwKXHjuaZhNPpJZTig079hc+YhtRGcb381BYM/UU4fBbXUQLSgYjlVAyuBhVvYSvztP4YhtjM42vuMVZqmp7019m2jkkVYzWWYDqnGWTLPGdKlWOGIbo7OND83vJjnu+en9Hlj3UP3YM/axjpB7is0uNZNHbGN0tvGdMplXlbhqRIhsq2zcq1eM5oBSuFFej6LEOy4mPmIbo7ON774KITcr1CFQzsB5NKgZDQJOFaIYIt5hG/mIbYzONj7culJEezHInPYcRFplY8W9wZN4Vmp18B3rSjpiG6OzjQ/X+ipKHwhR8iob64igohFwtt6p9bA6yztP4YhtjM42PnsKGKkHDXtQbm7rShOw1jOIWg2UKNIliikdsY3R2cZ3NlfhODJPMNOVIPaBX9Wp0DCvniJanpeUyXTENkZnG98Z2mpumVKGstIE8Ix72/e+9Vwwz9VFrL/fWeybjtjG6GzjOw0iqrGUAr0H3vsVCHSMBENrmoJx6qVBuXTENpKzje/WcknOYW927rQ3tPHMULXKti/E2XuJKV56CkdsIznb+O6rgLMOLBEmcQDe5IKyIWApQ6yy5XqpgzhiG8nZxncUU5o0gyrI3Da2usvGhhEotRwbFs2a7zyFI7aRnG18VzbiaiUHI1g33ueCGFSagWGjxDxG73e2rqQjtpGcbXz3FHLJnTNDNd3LuNKeqQ4BbEgPNtkE73wV8hHbSM42vuMVYqnZVq1ASB14H5ZbX4YAmHqaWlqedOdgUD5iG8nZxmdPoYxGcRBBy5T3UP2Aiq1AzYllThHFOy6mfMQ2krOND72N+3pUaNvXqnsBTwJL62Uks4Zao+V2p1bIR2wjOdv4To6SGqbohFUUjFU2rjbC9hKW9UGIkXUbXe/sV8hHbCM52/juq5AmS40ThDPu8dmwysZ9SqquerLFkkkvfRWO2EZ2tvGdMrnyQJs0IFqfew5iHxQLCqNmmitFrPgdOSofsY3sbOPDIwBUuc0MJeQIXDuC0iCYeTTpM0YNl5rJI7aRnW18OD5bg9kk0B4LcEoTysgFpJQguY+Jl+SofMQ2srOND1d4VgpZ9iHi2WCzi1DjyhcqgpZTwCyXysYjtpGdbXzHKwQa2luDUHCfEVufBpU8odWcp7JRK3ccz3LENrKzjQ8nqVnUbD2FXNO+JTagjpSgJ6PCATnypadwxDays40P/Qpppt4KFKz7CEAee6ZaAGMRUtlniu90EHLENrKzje/2NrJQTaVBFlxlY8kBynY5Cs+VHLryvHQ7So7YRna28R2vUAOiWIemuhf7soCOSJBDiSgxFqt35Cg5YhvZ2caH01EtyeoZAIl/XapPYDkYxDa6xvUWbh0XlCO2MTnb+I5iKlRKiAqoe1DOhoClHlZDIdp7zyXjnTkIOWIbk7ON72qFUQl5U0xVtvm9MSiSALWm1IYtXF76KhyxjcnZxofrvlfZaGM1D2lPUrfdQczeIa0ngGFrVXLpq3DENiZnG9/xCjixDp0wc7J9iHhCZZuAWBpl01EvLeCRI7YxOdv48vqs0hwDUtunQYgL1EAZQkUTGtbwkqFNj9jG5Gzju1Ub0UaaW59udc9B8IAadzOprQxNmizeqRX0iG1MzjY+ewoWZuFYK4ye13uQ0kEbdci1Wgirl8h8Z2ZSj9jG5Gzju7VctU5MQSDo/ip0raBZEHLQabYd8elSgjhiG5OzjQ/N770FzB0M874dRQm0pwh1FQlx1RGj1Tt+BT1iG5Ozje/kKB08IgagFFZHiZOh0kTgoT1qjLt0vPMUjtjG7Gzju+moPqTp+gzgatxWgigVSkCFXErj2juuP+48hSO2MTvb+HAtV2+RrAGF7WKSIfvk6IS0mocwJ7ZyafO7HrGN2dnGdy6mqAv3NFfZGHRfifllaGugqeLIRoj9DsWkR2xjdrbx3VehFeGB6ymMsSqEQAg6zABLp7CPEXO6VDYesY3Z2cZ3HYTmMmgkqH37FagQqLa5HoViDr31bnfWfdsR25idbXzHKwRJFFKBTLi3uW6NstVVNu6DUqnjHHKHYrIjtjE72/jO/N6MVMJKC6s6AK7SQbusR9FEV9lYApc721ztiG3Mzja+4xVIMu89fW11j8Dby1b7rLDeB+JcNWUtlxLEEduYnW18aH6PZcy5WkjdV2Js1Y5V4vo0JI65r09CojtylB2xjdnZxneDcnn9Zse8awWTVStwg1qJoeeZc5cRZ75zD8KO2EZxtvFdrbAyBEpWaDmupxDjL/khQuxBWtAQaN4ZqrcjtlGcbXxnfm9zWKsZdOzpqDgCVBsVdCKVQHXKJWXSjthGcbbxnQaRqMzWInTdW1f2UYjVRRgM7tKViqZwZ1DOjthGcbbxIduIs+fQoYZCwHtGrmprkHnM2nMzjpc6iCO2UZxtfFgrWM8pMVTefoVNQZdUCcKo1PLsGtKdoXoMR3SjON347rMQrc7SbFWL26awk0NZ9QPE0Va9MFK+JUJgOOIbxfnGZ28ho6U5Y4a2t+9wrusLMbRCG0Py6uYkyZ1qAcMR4ShOOL5zuvaVESzRqhzXg2CSAKoxrLfQg/Y0uMw7UzEYjhhHccbxnWehlyQUEUT39vegBlbMgELVsL4NJeutHHFEOYpTjg/Xv6cYKCuUMcL2ryQo2ghaV8GJ0pvdyhFHnKM65/jwglQrOoyhBdor+zRD6aqQw8Qmq6nUcEefxHBEOqqTju+maAslw9Fg2O4pV70IZSUGCMGkpD1dP+5IERiOWEd11vGdQtlj454jlMhbljKBSn1AbqHuG1Jh4B2FEsMR7ahOO77LEVqt11Fh/aoT8MgDqq63kCpzQoyplDtiBIYj3lGdd3wnV8dYLReGXHTVC0wMFUMADFWwsDQtd7zPiEe8ozrv+E6klL4at31yMuCWI4pCLbQay97T6MXaehKX3sIR76jOO76zvK4ckHFv/Zawp6qFQfdQLY7Zc4nUZrikR+AR76jOO77b0dWqSmwTUlgfB97ateHqKVcDkXRgRdFb34Uj3lGdd3yoU45SU0sQGu3rEHNVkbIrB6SRufZKl27RIh7xjuq847slLHO2EnWApp0oojao+95cGyWUMbGz3BmsRjziHc15x3eadS+551UlRN6rNywMKCkJDOypR+kNR7n0Fo54R3Pe8d1616aDy3oBWsoATiWABRGIY6YF3aiZbr2FI97RnHd810fkQHFViMDV1nchrwdR+75UXEPHRiw674zOIR7xjua847uJ2jJaYg0wpOyecvufU9uEU+vrAz0ijUvaFB7xjua84zvecRaiugftyQxYbaw+Iu4W03R1GCIl3TkthvGIdzTnHd8NUnKcIg0h4b5ZbipgbQ/ea5jFJK0/7tigMR7xjua848PbMThU5qoSmiBwRwPNu3LoVCjn0UO9pEfEI97RnHd8xzVFwtU8Dhh1+x3jliKUMsxps4Sy79XeWdGE8Yh3NOcd372FVc9jLruJHG3VCzFCKcoQ5j4TEVMbfOu7cMQ7mvOOD0esMQ4MBWbe34WpCMpjwqDAQScJl0s+6HjAO1oIzju+06YmW8eZoAul9V3gDNYbgcw+ex4k6dLhcowHvON6C847vvO4TY1ZMcEoaQAHYyiZ936WWWrTjCtPXHoLB7zjegvOO77rI1quM5SxKsbGq6ecBUqNCKMNHB0HJr7ENcUD3nG9Becd3+mUlCX3JCCy17dxWjmi7EE6rbHhiGnYrdrxgHdcb8F5x5eLOJIlDfu02HoLYaWHUmeHZilZrSOHdsnLQge84z5Y4W/hWe1YMceaIuSQVu04cfMLnECTtUE2U5iXOGg64B3XW3De8V3tuK8MtqEwQttnxnBAlTGAirQxqc8ht97CAe+43oLzju/mrFNpFhFXjgirdqyJoOw7hOt7MVB7lNgveV/pgHdcb8F5x3dz1rlm2QOUKHO9hYZhfRcyAVUuQfLOFJc4aDrgHddbcN7x4XehtShpwujcgBMb1FoDhPU2sNNeBntpboqOeEd03vEdB83b0hYHiO7Z2kQNbIYIGnAqd5R0a26KjnhHdN7x3Zx1o5FaySBptZO87wvVWStMnsR1DG3tVu14xDui844PPW4BkxnDyKzAnQVq2rLljC1QC6nwrXrhiHdE5x3feeK1jLJqBVh/3bu7hNd3YUyoumrJIFxUL/mg6Yh3ROcd3/GOPFcnQauPGKUDj2RQqiTIkdLeEF/Wh+HOW+Aj3hGdd3xXL3CcKa8+wrZczTw7rA9FAqQypQ8hnZf8jnzEO6Lzju9yRCmZSRsEHeu7UNrqIxoKEOVKiSvivDRDx0e8Izrv+E6zNpk6i0Kasaza0RLUIAi126hMqSpe2tfER7wjOu/47i1MyYm7Qp9lX5TZe9zaaKunXBXD6iJMy6Weko94R3Te8d0OYC5T6yTgmVZPOVaO0BgMUNPQ3gbxLe8rH/GO0XnHd3rEFKPZBwhKA0Zeb2Ev8BItkVbuqB1v1Y5HvGN03vGhr6noah/Hvla8L4lUAuW2qsg584y8petL3lc+4h2j847v/Au1DdPA/6JZRyyrdtQAOYpQM06z36oXjnjH6LzjO50yirViBSaO1UdkjWC5yt7uV2YMYShf4h35iHeMzjs+PDE0kQYhxO1s472SpQgptDhMWtOu85KXJR3xjtF5x3d9hBL2MAKMTntP/MgrW6xXMXSWjKRVbu2JT0e8Y3Te8Z33NaMGQ4aVEebuIyLorBMCFs3aZw23dnelI94xOu/4To+ImOoesm+/bpqPMKHyMMgDKVPTVUxcqh3TEe8YnXd8txtcSjCOAUrptirGsPqIFAh6wdRiX8VkuZUjjnjH6Lzjw1sik6TPAjTHvjc1GargShSmu1wws3pJs05HvCM57/hOj8gJrbUGbGXVji1u9bqH1ViGNHF9G2q+xDWlI96RnHd8532lynnUCNRqAQ61gookEFtNJncMAS/pEemIdyTnHd/tZVGxuT8JYdS+eUeEQjYg9VJNMLDd2umXjnhHct7x3d7XEmYnHhAK0971iaCjZ8hB6zCVlvHSbvB0xDuS847vasfQwuB9JGC1j3t3V91elgh9zBQyz7E+EHfeQj7iHcl5x3ee+NHNxioWK+3accQGBXWLlXO9Di4ybmlT+Yh3JOcd3/URwYz7vlwsMe3ZWgbrUQErD93LOAbfegtHvCM57/iOd5x9Jm4GLfHmHaVDWS8CUpYVCgNnvfUWjnhHct7xXe2YC489RdnKNrqVrqteKAylVqt95FU6Xuoj8hHvSM47vqsXOkvM29f0695UX6VCmVNAikUaq6fEfOstHPGO7LzjO79jkm5ZM8Q8FJj3Tr8QCxCqGGMfcouDzke8Izvv+M7vmPKQGfed+7R6yhlWR5FbhTymJk2rWpiX+IV8xDuy847vvguDE63fdaBft80XDqHqYAgFsWEcFq/xC0e8Izvv+JBfSJFLyrAXPwOTKdg0AV3tZCjBVmt5aR90PuId2XnHd74mTalKQQgatvd1FZDVQoQeSw7FKGe5NEMnR7wjO+/4jl/QRrmv3/wxZtm+pvVdqHk9iMyDdcYpt3RKOeId2XnHdzrlTLRHaCFN3Hvc8noLlCf0maJQTip4qV6QI96RnXd8912oscVNKKjmfTNAf+13FMAhGYU5tHIrRxzxjuy848OdfrlUKhlyznXVCymCDSpQ9vKFnPfNmUsctBzxjuy847u30GIbVRPUuOesy8y7pzSQukr4EKVQv+RxkyPeMTnv+E6PWKlgMpd9WWhz0HWueqEOyBLWu9C+/nppPkKOeMfkvOO7G8aNtSVdOYL2XhZtChq7QZxUIo1EKVzSI+SId0zOOz70xOcZhCZgL6t2jGN73FZHMXR1GFVik3iJa9IjfiH90/KO//V/G/+5/wO9hEjWh1peRWPeFwPChLJfQrfKlVNY7+QSu6BH7EL6p2Ud/9FeAnJNYVNMRXB/EypCLcZA3GrmjLiay0sv4YhbSP+0nOM/2kuQ0g15n4po292WJULZJtgWWomhrg6iXaoa9YhZSP+0jOM/2ktYv9QRtdf1ERBe2UEr1JQFcozRUi3Dbu3s0iNeIf3T8o3/cC8h1j4mt19WNmDLA2w1kBCazNBSy6Nfci3oGavwT8s2/sO9hPVRmMQM5dfNiKirTqjcoYZRWo8ccrx0P0TPOIV/Wq7xH+0lrFog9t4LZMUOHLYCQWSAw0JVqy3EW9nhiFHI/7RM4z/aS7CZyEIfEObUfdceoaxCcT0M05U1qmi49U048jHlf1qe8R/tJVCfqeHIMOeowLMkMKYJKeeuOkKxeUl90CMXU/6nZRn/0V6CBu4tqoDSvhVB6+tgcX0YqMReElejW3MxdsQxZucYX21sk8YtEENgWxVjHbayQ0PIuQzhJEHl0rViO+IYs3OMrzQoXH/Q2BrUGPuu1FxdBMsqG6Rgx54k3fomHHGM2TnGVy/BtK5f7waDZPMJYYKVnqFLw4Bprr9dci/ZEceYnWN8lR3QqhTrYCPu7GADdA4GWsVCIy41tUu9gx1xjNk5xleTUYFiQeogJa4usm4Dm7QGhEyj6cRZb30TjjjG7Bzjq5eAPdewb4vJaiBYy/omtGIQkfN6BLHquPVNOOIYs3OMz9jm1R5oJmgj70ukY/WT3RBmqqtQUGrh1rZnO+IYxTnGZ3Mwv1aurN/6YXV9E6jCah8nhLIaCo492rjVRR5xjOIc4yvdocyIygESG63eAQ1q66uVlNFaLyGPdOubcMQxinOMr7rIYHnEQdvTurrIhBk0TIM0OzaJQit1XHkJMRxxjOIc46susoVVJ6wGstd9FaLsjd+0i4U6Qq6ctNY72SGGI45RnGN8VSf0ZppFAKWv7NBsvQRGgrGPy41RS+E7PsYYjjhGcY7x1fQLmyD2CjNvLXLv5bKhAfpsWYdQzv2OjzGGI45RnGN85midwi0bxLxaSa59vYSUE4TBYYzYrOuduekYjjhGcY7xFbM06syqE7Tta5NIe3NnFqCapyFzKf3OJq4YjjhGcY7xVZ0gIUwqBcKvlyAYVu/QDVSDWM5T1vfi0ks44hjFOcZX03DUpPe5N6ysYpEtKdRWEkRSy7V2Vr31TTjiGNU5xlc+RmKau3cMbPFfmKW9YoOKcJzDWsJbXeQRx6jOMb7qHSgU3gsUao9jX5k02GNP0JH3hfIZgt25UB7DEceozjG+2tHYay6FKgjGDNzmHnUIHSaHgroqiJru3J6NeMQxqnOMr7RIipG1Bthb+ID3wv+Kq2zILaw6ksr6JlzqIvGIY1TnGF9VjKWW0maCVrYWGfdVkLZ+YEmVo9mYeMepEvGIY1TnGF9t5Ktbk14lQvx/2TuX5MpyFYqOiAjxFQxH3/kPIaXrHMDpSC1FvedyOaMaFRfDZgk2lBUkLYkQEwkK+ey8mgodp3LCJ8bojzHeqg4y++irMCTmvQ3XCrg2BCd39ZmbxiGegJ8Yoz/GeO3KqCtmTmBoe8o9M7hvE4U0p2BbCtJPKcZPjNEfY7z17hCiVWdazcK+H2eYINpIsEIgS4lQ5VM54RNj9McYb02qqHUnUcCRlk5cfeO+JBjQvXqtnMS6HoqET4wxHmO89e5QYnDrBlX7UoxbLAaWCrWmhsYztVMzS/iJMcZjjLfeIp23ufs+Dxbpb1fafaWIUquUqStfpFNd5CfGGI8xXssJtbNKgkq5gOQVDnUfJE+N86Te1OhQJNAnxhiPMd7SCYxcuxEk8335gw1iTzRW2sYKXHPqpyLhE2OMxxhvVYccZM33qeHumyes6rCiA9ByYEPW5mfcdYg+McZ4jPHWbPMgHIgDRmAG4bx6h2gTKmbWKZ0Nz7j1En1ijPEY4y2yxKNY2Ua91QfI6u3AbT8+pFJUIqG3Q7SZPjHGeIzx2q50tUmrbaQ5VonYpv5lWoHouTqOxjYOMUb6xBjjMcZbvcPSh7T+s6H6ps1VCbxjh24tjFNrq5k8FAmfGGM8xngrJyyR2LwSFLMGgu7gZSh06oUyDcl8qnf4whgxPcZ4zVOl829hHnv8bgyvnGBLNsrqKXD1kBX7oR0o+sIYMT3GeG1rXkfyKTD5R5bwv07IvIQk9tb6oUuiRF8YI6bHGG/5MbqilVyh2VaMwRO8poDIozRNA7Md6iL5C2PE9Bjjrem1KUNr3vel56oJpa0GclAHnJYweUM85LhF/IUxYnqM8dbMUh9dS1tBsJoFEPGxdMLsMPtshDMYx6H5BP7CGDE9xngrEkp11pjAUrerf2rgHgmyzl5K1mT5jKcK8RfGiOkxxluKUYb3ZAQ11FbvwLy35g1Uc5funMgObcPxF8aI6THGW11kZMwldahEmzFihdpHgb4EAq8/0ToOzSzxF8a4pMqLhDuRwOtjF5e2VyLzfpBsUC32wrQxqc9U5iHazF8YI6bHGG/lhJlqSyEwW/35MRaIfW5cRGvscVevZ+5AEX9ijPgY462c0Ka2ve/gWcZKDGJLMfqEoIqqrXXJp3qHT4wRH2O8tQOVOO+bYLCEo4Csf4JQ6kAz3Jq56aFLH8SfGCM+xnhtV1prwb0SaTxXdZgI3nw1ELMMX9+h+CHFKJ8YIz7GeC0nUIpqCqLbtxm7QaRVJ4ywjda4lEP3Ikk+MUZ8jPHWRGthq55WTahLLArOvtoGLLBah5ISrUohh6qDfGKM+BjjrZwgRXNNCXqU1Ur20ldhCAWlzEw9az815S6fGCM+xnjP1X993mUCrW+2TmgrOySCaYW0KDa3Q+468okx4mOM17rI0VIEwrB9Vzop/10Yz+SaWm/eyyGyJJ8YIz7GeMtxawmCUfeFeS7bSSMKlL0mOVPuGzGQ5DOXQ7f++BIJjzHemk/oLMQlIM1YXSRigmppQOKMbDZR9NCkinxijPQY462cQMM7c4Yhu4vMsnKCJQNtmkfT1vCUu458Yoz0GOMtslQwsJAA61jVoZRfdcigq1hkbus3t5yKhE+MkR5jvBQJUwc1JYNu/f/gUskooMVwUDCpHKoO+okx0mOMt9x6hbm7BoxRZeUE2jdfmsDwxqxBvL1PzkTCJ8ZIjzHeigQUwTQb9FUL9g5UBS8yoWte6tFDBQ/xBP3EGOkxxlu0Oefaa/OVBLZidNlWjDtFNIxSKimfmmjVT4yRHmO8pRhjJQRNCXBFwSZLHbwZAyZt5tKznroDpZ8YIz3GeCsSWlq/9e13XH7vQM2dE6LCUEKlGmUljUOR8Ikx0mOM13ybC5fiBnN432+R24VvNZUpiSVEMz6mEz4xRnqM8ZZidCqTB8O0atu3e998sQ5hddqM3NQOXfrQT4yRH2O8FgnZZqEJEWW766y2oWyPVhk6AkdeFeKQz5J+Yoz8GOOtu9Jj0vrFC5htM0YKhyJY9gvUtJUr8myH3iL1E2Pkxxhv+Tbb6hB4tY1munqHsdqG8F6gZMnViuR+yq3XPjFGfozx1qQKzo5z1QSNff1nQ6VovUEqvlrKggnt0Ku0fWKM/BjjNY/WWR1Lh0Z7rDUEwac4aOVtwKTl2IVx+8QY+THGW9VhlrJdFyGFzc0TGviYA2qNocRseiwSPjFGfozx2lukNa6y2obGBUT3lUCMAYOZM1KLmQ5tzdsnxsiPMV6KBKTZhy9h0CmWYjRdOWGFACjW2bxYa3Foyt0+MUZ+jPGap0rRLFaglV0diDZUoj3WGllptq50iDbbJ8bIjzHeIktN2evkfVecV4lwhjKsg1Xrs2bElSUORcInxiiPMd7amk+JmvhcirHbXolb1SHvC+PefO/JdTtWHT4xRnmM8Zr32m4aaoJUceUEaXU7cxrUjrlyaNA8NL1mnxijPMZ4KxKoVtdRYRtqgNQhKycornDQsNRxFY1DXWT+xBjlMcZrkVDGb2atJd0zS7pvg80GeXUUWRNZ9UN+jPkTY5THGG/1Dl5Gp/X5lzFxVQdCqI0HeGeauUUdp1z48ifGKI8xXtuGmxg8A1pYBsFMEBITKnNZVSNyK4dc+PInxiiPMd6aaG3UM1OCgrTnGFuDfcwZSN16ruFtnqoOnxijPMZ4a46RS6OaKsRvtrlEQHUvwDxXeXCdQ0/lhE+MUR5jvDWpwkUG7x0oiqUTxr4wrmygRBwlj4qntubzJ8YojzHecvWfSS1NB9rrL78p95KtwuiN1zdaKB3ai8yfGKM+xngrJ1DXVMbSiXUSrJ5y3xX2sVfinJLVmsahd4f8iTHqY4y3ukjdVwKHw8j7LZJRoSRasnEVC5xhHdupSPjEGPUxxluv0ksjjioEs8w9x5gNIq8uooyBxWdpWg5tw/knxqiPMd66DYdss2oBmrIUIwmvfnJ0yMnTmF66lkM5wT8xRn2M8darNHt2LBOWIEggbTKErUiY7Jgl2minfJv9E2PUxxhv+TG2GCalQip57zsMgzqjgjUbc3rvRIfmE/wTY9THGG91kc2raDfoIXWTpRUJqaUlFtYPig6d+dBbpH9ijPoY47XNF0aslcHbWIqxpQoVN2haFSNbtpH1VCR8Yoz6GOOtSOiUciMCzryqw2wVSmsDauGgMRvqqUsf/okx6mOMt94dpBJu2hy60oG0IFgSkqFy9RpDmp+6JuyfGKM9xnjtLXJf+ugKmbfjVt63xsXbyglWw9ByoUNzjP6JMdpjjLcUo3Bbv3gTdPzOfTTdI4x1pQjWlHurrZ3SCZ8Yoz3GeIsxdln940oHyX+TKrZ0Qtmzzaw1dbeW4xBPiE+M0R5jvKUYlVNJKxI6y74N1wP2PBu0zF61Zol6aD4hPjFGe4zxlqv/sDScMpgO26/Se1c6MRQfbVAyFzz0Kh2fGKM9xnhr86W6FesNIkvfE617TdoGtNGleC3ocshJIz4xRnuM8VokJNKkCrxyAIhyh9KJIVmXFSCjZzo0xxifGKM9xnjNmdNGCq7QyRNISWO79VZoirVKHVr1EE+IT4zRHmO89QI1ac5ZC9Ss27d5e6+FN+iz9GyYMfRUTvjEGO0xxluRwE3VZwWOtrrIfQzM2deX0YLCa7NyiCfEJ8aYH2O81UUiVu2YoBTnpRNIYBWFDIUr5UJTzQ85bsUnxpgfY7wVCdmCKAZkzZsnlAxhrDDHLFonVzvl4B2fGGN+jPGWz9LElJoQkCuCmP2u/yTIo3gvI2TSmS6S0yfGmB9jvHYHSnQuZQDV055t1oAYSCApdZlWxvQzN2Q5fWKM+THGa73DyJRWs5CmD5DJWyzumRWek0sKSnzGSYPTJ8aYH2O8tvliXEwzbEGwegeLJRZ3K+nem/YsHmfeHTh9Yoz5McZr23A4Z0yHEFqRkDZ3LquVlNH6ahxQo5zSCZ8YY36M8VZ1qC3NihPcfy58ThA6JzSfbSnJaXaINnP6xBjzY4y35hO4zKUJFLiU2NWhQZVeYfbcYgTVLGdmljh9Yoz5McZbPKG21TustoHSjzbnAoEuUIhxhYQW1jOv0pw+MUZ/jPFaThgxOWxFwnbhq8EQTKupxB6Fi4qPU73DJ8bojzHe2oukrpz3XmQjBGloKwiiQaO2usskXsYZ2szpE2P0xxhv3Xdo6tmjg5SZQJZqgJKXbKDwLoVqSnrmNhzjJ8bojzFe25ovmGVMqLo3X/LSCd6sAlfGzNXmPPQWyfiJMfpjjLfmGFNKM5SBpG9PlSwQOSlUj0iDlq5rh7pI/MQY/THGW5EgJIRugJpX75ApdiQQjMzemGod+VQkfGKM/hjjrUhQK8xFlkTMq3cg3N5r6x8jcc6Co+ZTvQN+Yoz+GOMtnsC91zAHy62C+GogfPeT3Wz9NNqsh27DMX5ijP4Y47VLH9FNcSWBfUNYLPeVEyQg0xhlYp0zTlWHT4zRH2O8dhGsJkyx70BxgHQRqFYdgpSwLNnAdIgx4ifGGI8x3nqLLE3y5A5aN1SQfWE8R4aYIitKWLqdmV5j/MQY4zHGW2+RfZq2aeDkSydwrisnjLzCoUn0jNHnofkE/MQY4zHGW5EQSyRSb5BLl70rvWeb94GwkSa5MFk/xBjpE2OMxxivzSwNE5yrJnAUkH0WLJo0UHXxrLl1okOR8IkxxmOMtyZaaVu0jgB22jqhNKioGTjvl8jElA/dkGX6xBjjMcZbd6BqNp+ri0y65xN0tQ2lDIU0iofO3rGdygmfGGM8xnird8iWZwqBwuwgCcuSCKufzHU1kL22nPHMfQemT4wxHmO8dQdqRJTMFdq2WBL3sXRCW61Ea+qltiZ6aHqNPjHGeIzxln+Cm2xjrW3evarDrAwRxDAqUWolzOqhzRf6xBjjMcZr3mukuSgCVqOVE7YfYwqF4GY8U26pHppypy+MkdJjjLcufSSRFKXA4NH2lgNCyTEBMai1YVrKqZzwhTFSeozxVu/gmo2TQ6a+HbzzvjWfCKp3oxoJtR16laYvjJHSY4y3XqVJOA/vMErt27e5Qa3dwWcn7qXVqYdyAn9hjJQeY7zVO8yknrHDUgWri6QI2JONIHvVILFTikNkib8wRkqPMd6aaJ3WkX8N5FhfMCHUPdvcaqUSY9UOPNRF8hfGSOkxxlvzCYG9llhtY0oFhF2hUjOwGCJaK/s4FQlfGCOlxxhvvUWm2pL9TDnrBOm0Xf1bhkKTVCqxpjP3HZi/MEZKjzFe82PU1t0dtJgsxYgD6hwEzT2tUjGi5UO9A39hjJQeY7yVEyTK6hg7tPabaC0rHWQfkIoVHns+oB8iS/yFMS7B+iLhTiSMOsJGVdCIn6v/6iJ57meIrg15zjzPuPozf2KM+BjjLcYY2q00grDtvVYsoLY9n6A2dGDLdujWPPMnxoiPMd7akHXcnzxC98oged+LNNwbkqmlvoKE7BRP+MQY8THGaxOtPU/bDw3TVxeJMsEbOxAlYkc0aYem3OUTY8THGG/NMba2DXkZUi+ri5QhEBoNSmm1el21oR+abZZPjBEfY7xFlkrhPpoA9wiQ0RlCeF+Jm4MVQ0s5NL0mnxgjPsZ47QUKKTQlsI6rOkibEG5LJzRnDJSwONRFyifGiI8xXlOMw2seBebY9yKx7G24lR2qSopepXU6pBjlE2PExxhvvUDtmy/qDmNu3+bVSkCUMWA1DjV3LrO2Q12kfGKM+Bjjrd7BtKc69uffE0idKx2scgEtUswaq7PwU9XhE2PExxhv9Q7JnUZFGDQyiKOutoEZdLSU9iBj1EM+S/KJMdJjjLdeoDRGTa2Ac9pe7rND2Y5bPSEt/TCI8ymd8Ikx0mOMt2abKee6z8wvXVCXTjCEWrzuYmE8Zjc7Nb0mnxgjPcZ4qzqs3mD98hMgLZ0o+wWidG7rS4nmkSTmIU8V/cQY6THGWy9QRn2pgQ4D88oJWvaUOw3ouIRDW4IN+ZBi1E+MkR5jvOW91kxyDQHH1TGIjA5eNK/qgMqlpPXlVE74xBjpMcZb8wkb3viSCCiBIFkc3D1Da0R1aUcSPNQ76CfGSI8x3lKMqaSsaGC57CuB7HtSgWFyVmoFU+ChOUb9xBjpMcZ7G7Lr0y4DSMd+d6AEsXpJ0JEie2KKdqh30E+MkR5jvMUYh1MQb6i0PVWCDJZINOgdezLhJR9PRcInxkiPMV67JpxyrnXsfQfcu9IB0SnDzKX7zguzn6oOnxgjP8Z4bQfKk6+OcemEfU2YCq+coPvcQwpL5is0Dnmv6SfGyI8xXouENPK0DjbL0gmtpL0DlSGN2vrspMyHaLN+Yoz8GOOtmaVRcX3+GcYYe6LVth9fylCEJskYavMQWbJPjJEfY7ylGJGKsTbobVeHRgVq7gjo0zh3K/OUW699Yoz8GOOtd4fss9EwmNGWOsDG4D4qVJ/CWr11PjTHaJ8YIz/GeIsssUoLrDDTviG77VTcPIFyyy2EmU/dd7BPjJEfY7z2Ftkt+mogh3gGEXQobR8XLnmKtV6O3ZW2T4yRH2O8NanSqqTkDcjTrg6+ImHJejCnmXHqkDg0x2ifGCM/xnjrVbqbWl86IfW0FGOlCgXzBOqjYx8z9XGILNknxsiPMd66Idu5r04y7c2nsXLCDPC9Op2kNQym4afcdewTY5THGG/dgRLC0Xtd1aHsK4GrMIQtnSAYUrWTu52KhE+MUR5jvEWWpuQ0AvcI655ZSnV7rwWQWI9qlOopV3/7xBjlMcZbOaFHrnPsmrC3IZsSRK8FbB974Wy1nHLrzZ8YozzGeCsSUmkqfQDXQbC+mRBtNkDs6C2NYvNQdcifGKM8xnhLMZpZipKBMW8Hby+wJ1TAZXqmHDnw0HxC/sQY5THGa/cd0srT7pCiL52YiCHSHBBjllLynEGHGGP+xBjlMcZrE62hNsqEhGnlhMJt9Q7Foc+SO+cQraeqwyfGKI8x3iJLmixvP8Yxtgtfi1UdagoYWPsKi1prOUSW8ifGKI8x3qoOuWdRGlBxu/qn0VYXoR2K7ZuiNE1P+SfkT4xRHmO8tfmyRKFWaTDn3oaLVRhK1gm955F7W91DOqUYPzFGfYzxVnXItApBTaBWcVWHZhB71D2PlIvtxRc5xRM+MUZ9jPHWvkNmZMYJVnVVB+MKdQvIpSMDpU1fTcShSPjEGPUxxlu9wwjPDQt0mnVvw3WISB1SYo5WHQUPdZH+iTHqY4y3qkMx5UYZELMtxdiWTjAzUDSd2hNpOeTM6Z8Yoz7GeO3WvMxUWgdvfTNGbauL7A7NPEw9zzYPdZH+iTHqY4y3ptdqNtynHfqUBDKp7P35DZ81Zhfpk0/lhE+MUR9jvKUYK66KUDO0KQJSrUNRLVBLI1SZpcehLtI/MUZ9jPEWTwiP/ei4IoFWJOhSjCVjgsFzKIpYb4f8E/wTY9THGK/NNhcZo/0uzDsIh0H0lFdTSdM8lW21dCgSPjFGfYzxVhepaiKpAPY+QAjrjokKfVWF2iJZkkMvUP6JMdpjjLc2X7pSFvIVCY1XTmgEtZYVCTNYQpu1emjK3T8xRnuM8RZPoEJ5X3+KOW2fD7XVO4jta8JNsdRwOkSb/RNjtMcYr136kFlxMmTpCLLn2GrVBk0it1Bnmoe6yPjEGO0xxlueKsYlRAjcY9982bfhYj9SF2vUuiaJQxuy8Ykx2mOM16bXcFCvCNVq2/MJDF7IVoqwQi03zXTocmh8Yoz2GOOtfYc8urecII1dHUZ1qOQdvKIOazm8nYqET4zRHmO8xhg9EZWAlNOqDpa3ebc02N5Lubuw5EPvDvGJMdpjjLd4wlIDY7KCW6TVRZYVBNQbLKVo05toxVM64RNjtMcYb+UEEqphCDzn9l6zAaWjgI2QudrIcDnk2xyfGKM9xngrJxRW2/4JhfartGFdOoF8hQOFlJKx0CGyFJ8YY36M8dq9SG4oOPYN2fGnGD0XA6vRx8gtuZziCZ8YY36M8dZbJKLPWQaMrgrbTwd8rOxg+x3SejM7phM+Mcb8GOMtd52eWepgKHNu/4SYUKIbTLNAXr1D9DM6QdInxpgfY7xFlib1MKvQuP+25n9dxL4SSKLFMqqeqQ6SPjHG/BjjrXcH72hGClRqAam9wBbs4IVn7a1oO3QbTtInxpgfY7yVE8i4W7XtwrdygmfZDt4C1JhbWf2l+5n5BEmfGGN+jPFW74Bds08F5LwvfRhDdC1gWcZIhhHtVCR8Yoz5McZrF8HaNM26rRP2zJLmVRg6Q+591Epj1Hzm3UHSJ8aYH2O85epfUrWwAkXdVhe5dcIQAaOeRlu1Ix/iCZI+Mcb8GOM132ZOgrLSQZq8IkESOA8H68k6Ts6Zz0y5S/rEGP0xxkuRIMFEiuU3kACSW105oRj8phjRlOWQg7ekT4zRH2O8dgeqy8CEgEpbLPDKCXO1Ejy55pRZOp3Zd5D0iTH6Y4y3qkPhIh0blLxnm3ube5i1Qpo+HXmkUx6tgp8Yoz/GeOtVuniviAIzfHu0Ut4jjBXccHgxztbPbL7s27RfIuExxlt+jEIZt3WG4KbNJgp1Nofc+girXfI41EXiJ8bojzHe8mj1MkdPCfR3G3ASLcUYBZKhm05kT2fuQAl+Yoz+GOMt2uwjqPhqFuaebeb8e3JoS0AiVTM55se4WtdPkfAY463egSu5s6wu0ve9SEJwttVA1OgZWypoh8gSfmKM/hjjLZ5QBY0HQnJeirEOBd94IdlsE1ukOeNQJHxijP4Y461XafVeWhBUzmlfEx4QXCfk2WQUH1QPbcgKfmKM8RjjrS5SszpFg9lxKUarq4tkI6A6U+6r1et8SjF+YozxGOMtsjQ2bB4MlHAsnSATiiQEnU1dh0Uth6bX8BNjjMcYb+WEFDgIBVibgkTV7b2G0DzhjJyXhDw0s0SfGGM8xniLJ0y3JoU3bV69g+YKtc5VIkQ5qtQscioSPjHGeIzxVhdZpnZe1SG4B8j0330HAYtpgpVX63DGrVfoE2OMxxhv0WaViYkFqNhSjKMkiIEG06miM285eSgSPjHGeIzxViQQrd872r3jaiVlf4nuK0WMNGddfzoOOWkIfWKM8RjjLbKkPoR1wqizbN9mXNVhiQWOLn2Y+6RDtJk+McZ4jPFSJHRWif636sKwlMGEakRAjqa0XZvLKcX4iTHGY4y3ptxDV+dAFUK3k4Z0X4VhTOi5hQ/VwqfmE+gLY+T0GOOt2ebebDWKSyy2VRPWL2qD1U1UmMjSkmHzdqp3+MIYOT3GeMuPUSi13Sy41wTS6zbWSQJ5bku2nOqIM36MQl8YI6fHGK/tO6hRjQy0nxxWoUhQfNbt5c7DaMx86A6U8BfGyOkxxluKcQ5JvXagzgGiuHlCIcAxtrF7wZ4P9Q78hTFyeozxViTkzqSaViS0BjKjQhlFgHJxacW8nOod+Atj5PQY4y2ytP6Tk1kBGrK34WqBwJUdApGJYzjXQ2SJvzBGTo8x3nqVtuqrADiQCoMky6s6kEHpI3NOkUY7tAPFXxgjp8cYr7n1zpn2lLtXmXuidXWR+y0qM3pyboTp0Bwjf2GMnB5jvOWzlKVL36acGNtnKRWoow0Qb7Pa0NLroZkl/sIYOT3GeCsSxoqAaATqaXWRfdu4WzjUNtHdEUc/49a70s+XSMDHGG/pBOyKkRiG7kjI2z9BaZWIqrQ6ySTSDk208ifGiI8x3uoiVxHQFQBA6bcSl/cLVFOgVkfRUWzmU73DJ8aIjzHe6iKNMe9ToW32vQM1OwRvB+cIX8J9NBqHtublE2PExxhvzTGmzZVXJkietpf7aiVrU4Qgdieqs/ZDtFk+MUZ8jPGau07zGXvVoc0AGXm7+m/GlDWQC6L2Q2+R8okx4mOMty6MV5Hx83JnWjnBPYOPUMizZ7XitcchsiSfGCM+xnhreo10/M7CjYwMQrwZEw6gHikNGr2f2oaTT4wRH2O8dt+hrM97MhDuXWlnAy+pQkOuY3vwTT30FimfGCM+xnhr30F7j84ErZWVE1Z5gNKkQebhvWGvfspxSz4xRnyM8dpscx2TWobBe2ve9nwCrt5BW8OZBJHSoVdp+cQY6THGWzyhzrZ+8feljzRAetpzbCswpmIlQZ+ip7rIT4yRHmO8FQmDJZU+wPZUgtDsSye0gBUdyTHZLHqqd/jEGOkxxlu0eeRcSyWI6PP/XemcbckGmZRm1OKHtub1E2OkxxhvzSckbiw5gVrvIDEEal+tBLK21Ti0VPnQXqR+Yoz0GOOtLjJ3nPt8bOm8dEJlhBjNVz9J5BOnrjg5FAmfGCM9xnird9gPjn2VgyUdBUTHhBr7aXpGylWmNTtVHT4xRnqM8dalj5DpFApY9yJUQYbCVgBbxl5XycB0yKNVPzFGeozx2vWfVqUGQva0eodCstJB6XvzwTFH5EqH5hP0E2OkxxivvTuUmHkYzBl964RNm1eK8KwtaOTQdioSPjFGeozxluPWTJ5Q0wbNuL3cdfUO2IDTCgPe/fyx6vCJMfJjjLd4QorkOlfHINtnKfYOVG8FUtZSJbCPU7RZPzFGfozx1swSow/TCVN3JFRJUCoxGGZDjDI0Dk256yfGyI8x3qLNXQdyVciynTTKcNg3YCCnGeaMM/GhV2n7xBj5McZbitEpRd+9o7uvnJBXdYhigGUVh1LQWQ7dhrNPjJEfY7w1vTbU85KN6/OPVR1S8e3qj6uVcOdhKY1xiCzZJ8bIjzHeos2dW5UmULaDuyQiqDEHmNVWoo2s81RO+MQY+THGW11ktdEH7dn2kbfZ0o6EamBT1v98dOuHXqXtE2Pkxxiv5QTJo+WATNtJo7iCoy7ZUAVzaXWVikN7kfaJMfJjjLcUo8xEXJc6sL4XphuCkzrojDrKoOrp0GyzfWKM/BjjLcW42sTKvcKKgVUdbN+BspKgDSsNa4x66tKHfWKM8hjjLRc+rVTElzDI20kjFYEqPqEiOvq0lvOh2Wb7xBjlMcZb23Bp2zFWBWMhkF0YKu0z05iG0hhT8FQX+YkxymOMt3KCRZo+VnUo+wXKO0PoLFA8tcgRydKh2eb8iTHKY4y3dILyLIkNBpdYOiFnKMj7wnjFVGtPox2qDvkTY5THGK/dhsPSxuodQ8iXTsAAr3N7apSUW+dVHw7tSudPjFEeY7xVHQJH7ysI2LxtB+/9Ps0KPFrjSn1PFx+KhE+MUR5jvKYYJ5OmlQ7Yee9ATSi1bicNS0mspYGHGGP+xBjlMcZbDt55zEiFQVk2Y1xiocpMsM+94JKLkvshnpA/MUZ5jPHWNWHDPltBWDlg/q8OOCZQ61QMnVM5VR0+MUZ5jPHWlDutX/tWO7QtFpZOXDlBUwc159KIazv1Fpk/MUZ9jPHWu8NYocAxYdYc25m1govsSYXeW1bK+RRtzp8Yoz7GeGuitU6tjHUfkt4O3m0rxrTCwUOFqiSpp7rIT4xRH2O8pRNGHkjiMLnyJksNquUCzj5/bu5WDjFG/8QY9THGWztQ6rbSQoBPyUsx5r30snICa4tCnoVPOWn4J8aojzHeioQ2mvaagbu1vflCUMben3fpIVZTlEOK0T8xRn2M8RZPGC2JGm3Lbl2ff9ncGRkUpVAzztkPbb74J8aojzHectIotdgeYZw0CWRqhsp7mC0Ck/vc82OHIuETY9THGG+58IW1+rsXaur7DpRDVK9gxVvLIWX6oek1/8QY9THGaxuyGeuYCpn6ygkpdJ+KXInBpKFybjMd2pX2T4xRH2O8pRPYhy5ZCNRx5QTdjLEvxdAkkloV63xKJ3xijPYY461Xaarkrc5VDnR3kbihEg7Q0CKqVcRP9Q6fGKM9xnhv8yVroyURcazqMChtnZABO9XaUm9yai/SPzFGe4zxmk4w1xoJUHF1kaYEtSECd7LIhUuZh3al4xNjtMcYr92Vrly34xp6QhCJDEVlN5WOFXnlBzk02xyfGKM9xnhrG25MxK0TsJd9/YkFylRcrcTEXnMy5kO9Q3xijPYY4y0njaCaKjagzEsxTtm+vW5AmLggbc14aLY5PjFGe4zx3oaspoEFou9XaR4KRUaCtApFobp+J+ehmaX4xBjtMcZrs82WQ9rKBMl1nwVr4DkcUirJR9kHRA/NJ8QnxmiPMd5SjJZTxsngmvdE69IJkcqqDtNLd01m5ZALX3xijPYY460ucumDFg1hFQfdjluxYmKsLtLUJq/v0A95uccnxpgfY7y179BqIc4OluZWjGFQ2QvUaIPXFxl2aI4xPjHG/BjjrbfIMkktDSj7uLgw49IJdb9KFtxhsITdqd7hE2PMjzHeioTeGzEaTF+yUWK7sJVIYBPdB+fBfoYnaPrEGPNjjJcioWjQ9lSC1UAgyIi9CBcESz3kKeohh6bXNH1ijPkxxls8QYLa+lehal7VQWYBH6NC14pLJuQ+9EzvoOkTY8yPMd7qHVYl5k2bmeU3s9RXTLQEvvp9l1xVD7nwafrEGPNjjLdmm1NhUQ5ohEsnbLOl4pSBc0WJ2rC1U5HwiTHmxxhv7UV2ptUtDhjUK0ixAY5WIUVePxWtpxy3NH1ijPkxxluu/j1ZpVaB3WTlhFKgzpUdoo+h1MLokDOnpk+MMT/GeGtDNi99EDggnDoI9/XdGAIpTUqIMhTPvDto+sQY/THGWxOtk32uVnFbZyydIBXBE/o+M51WcZicxqnq8Ikx+mOMt+YTVhyUoQ68usbdO2QIjrwaiOHUWkoupxTjJ8bojzHeqg42EdVXTtj3PcS2p0qnBuRu7jy7HPJjVPzEGP0xxlsvUAULhcZuIPc2nMv2cs9ApN5SdivlzL6D4ifG6I8x3uoijYZwY3DfU+7JJqxWYgKWTN0UudQz23CKnxijP8Z4izFiUx1awWR1DNKTQmlVIJqkxpNw2pn5hBVknyLhMcZbniqhHa0LzDG2TqgrJyhV4IhCKbBbPrPvoPiJMfpjjLfIUrLYZu6gISsSWFc62ImhjcncpHZup6rDJ8bojzFeu/QhoVMLWHReirENKJgTlJwt19hD8GdmlhQ/MUZ/jPFW72ARhuHQR90ufFKg1tSBm/ahYVHlVHX4xBjjMcZbb5HcvKQ6QOfefEFxqCwKU7C6MHc+5Meo+IkxxmOMt2aWXKdQ9lUTtrsO9QY+VaGrhdcYq5k8lRM+McZ4jPFWJBiXMTIDJlo6QWRAoCJEXRKhaHA7tCut9IkxxmOMtyZalzzUjEsdlLl6h6J7Byox9KjUExVLp16l6RNjjMcYb/UOSVsM3JsvSzZKE4bIQ7fJP0vTlvXUCxR9YozxGOMtnoAV5ygdvEjfVwIVgtd3bWLVlSZQx6H5BPrEGOMxxls6YXhPZU+0WpPVRSbboFmghknrPCnaqerwiTHGY4y3NmTduFNGSJj3RbCdHbAU4JlxBYG10c5szSt9YozxGOMtj1b0mnzb7u3rT2K2J1V6B1ox0Wj1kZQO7TvQJ8YYjzHeigQatY8o0GXfgVLrEKPtwx+MGjR6aofmE+gLY5T0GOO1Sx+t0eogoWyKILM3KIUDeCTp2GuacugFir4wRkmPMV6bbV4fuWKHPkYGqbEdnGeCGVwTlxjFTumEL4xR0mOMt7rIIOomGbJaAum6IkG5Ql6RIH1mpjg0qcJfGKOkxxhvTaqUWgfNJQw4rZww6oBtaQO+ukoSzpXKGT9G5S+MUdJjjPc2ZLVPY+A0x8oJ+8I0dQGKioizR4tD+w78hTFKeozxlk7oSyaMtB28cUWC73SAMiDVGgW752NOGvyFMUp6jPGWCx+OCFQHTfl3/YfBpVUYXbPMmdTyIcXIXxijpMcYr71K99QoOjBrXV0kBYRogsazL4nQBE+9O/AXxijpMcZrd6BwFs8I7jpXToilGDs71KoloqY28FR1+MIYJT3GeKuLLIo0x4Skc1WHPAxKCK0uEqMPzTHiEG3mT4wRH2O81TuY9ck0wefoIK2vdDA8gQ5Jo9Q2SU91kZ8YIz7GeGsbrvaOzXTpBPzNJ+RVJyoCj5JGtEpsh2gzf2KM+BjjLbLE1lF7gjk3T8A5IbZ5r47B68c1Rzu0Ky2fGCM+xnhtjlHUDAOWHlg5AYuB11UnRs2lTKTOh26+qHxijPgY461I8MZFs0Mnb0snrHTgq3uE4LSKRPNZ5yFnTvnEGPExxlvuOpWS8CQI37vSVAd4UoeGzD7K9mU7NOUunxgjPsZ4izF6sNeEYNJXFzkwQaXVO9QRWKbpTHFotlk+MUZ8jPFW78AyZ3aFmcdvUiVDnWVCGlqH4cQlHQ9FwifGiI8x3mKM3rHaCgKfmnYXuTdfhkPOk2dndZmHyJJ8Yoz4GOOtzRdZIWBSIPlY1YGnrEgoAVZbJrMSZZxSjJ8YIz3GeI02D+9NOmhqth23Vk7gECCxohrYpp+qDp8YIz3GeIsspZH3X9DT3oES7VD6+i4qWhC7Ip1SjJ8YIz3GeMtJY8+lZK8wZlQQHLaCoFTAHmV7Nc5UD3WR+okx0mOMtyJhylKIgYD4u/7TGOoqDGBUWbaDL8WhSRX9xBjpMcZb1aF3c+4JLO99h8QCqy4MSOGzaMOhfEgx6ifGSI8x3oqEtqTBvvniQ7Yfo1aIrHtIwdSbJG390ESrfmKM9BjjtYtgtkpCNEhttD8v95J8Qi6jD6OVI/BUdfjEGOkxxlvbcEE5Mq0usqalGLlliLK0474XZx19Tj1VHT4xRnqM8Zb3WsRSAnkJA862dEITKJY6tOp9uDUbp/Yd9BNjpMcYb5El5+FZFHgYL52wtGO4Dsgj9bz+jDgOOWnoJ8bIjzHeenfIxSPX9fkLr0jghFBzM3CyidVbkX6qOnxijPwY4y2eUJnytAp9RF6RMDL4po05G81BFelYdfjEGPkxxlvbcKtnHJ4cpIx9ObQVKHmuLqKv9tISpk6H3h3sE2PkxxhvTbnnEHNUyFFk35oPqGU/TeZKuWyfpVPzCfaJMfJjjNdc+CTRqAyNqvzNMdZ9B4jM3EKGNCmHIuETY+THGG/xBCqGJgnaaNt7beyjoeiAQ1ST8koZh94i7RNj5McYr92Q3SOtpULVuSda97sDz6UdvVubuWDmUznhE2PkxxhvzTZn7utDEbDU559srNuyt0vr3Xs0OXVr3j4xRn6M8db0GqMlqwG9l9UxDFvVIfcO3MWZlIb2Q1vz9okx8mOMt6bcOXlr3iDNSCDoE4p5AqyGzX7zCYcmVewTY5THGK/NLNlspRh07fs23FIMThhAaTWTdVLxU9tw9okxymOM194dlhxI1iH3PbOkKlCwdCjBI7qk7POUTvjEGOUxxluKsfRpeReGkXApxojVRQpCcfKw6R790L5D/sQY5THGa/MJvQxNtrfhlmJkG1CyFOC8zdxlYDsWCZ8YozzGeM1TpVGdq4GM8XPh299FZJi5+/rxrNwP+SzlT4xRHmO8pRixZSEkGIXKvhy69+IoACd6xGoq2zgVCZ8YozzGeCkSavioFgWa9qUYc25QR3FgGnmOmXY4HIqET4xRHmO8d2Hc9qYTNJQKkqpDtTnAMjklNM2nLoznT4xRHmO8NtuchyeckPnns4QdQvtqJTPaKhVKGIcct/InxiiPMd5y14nZSPe7Q0YFMeL97lAg94m88sVKEIem1/InxqiPMd4iS1ZnboKgvTCIclq9gyrUTpOwh3o9RJbyJ8aojzHemnJv1Gdf6iDWNyAlKxRqBja8VYxaM5/SCZ8Yoz7GeM1nCQuuIgCl9BUJFQ2KpPWlWZXcSVo+NJ/gnxijPsZ4KxKsFfZcgVvZmy9I4KM3yBMLTTazcqg6+CfGqI8xXmOMc7UJac8noIDkhKs6FIQR628rCrqPfCgSPjFGfYzx1qRKG21gkZUTOFZOIFp1wgySex/Ncm3l0L6Df2KM+hjjrR2o5PIbUvK25xOmVKieE5CSzT6TazqlEz4xRn2M8RZZSsjTQ0AHreow9iLc6AJDkBLzmJ5OVYdPjFEfY7znrlM4/5xURgJhUXCuGTL3QjET93YqJ3xijPoY460XqLwHUwaC1tiXPqSsBrIUoOozdd++Kodc/f0TY7THGG/tRaJmxDqhOw0QoqUYLCWYLacsQtHx0LuDf2KM9hjjrek1S1nnFOjRJojYioRODkY6jHFGzYem3P0TY7THGG+9O3Drun71oTbVlRNaQFRfTWVWG4lHCTk0vRafGKM9xniLJ+QuUzdj9L6dOVcQeFkCcvUTlFcbSZEOTbnHJ8ZojzHe0gnWt7XWhEK0qkM1hujaIVNp6lVTPzXRGp8Yoz3GeG0HiuuIKOBz0+aRBQJzA5LimiLxxDgUCZ8Yoz3GeK06zNUizA5VdU+0lr0rXQO4YUWhMunUXen4xBjtMcZb1UFSb70HUJ0M4plWTIRCDafpexsuHeIJ8Ykx2mOMt67/qKPzKgzmTv9d+HSLhTlHjKGS/BBPiE+M0R5jvPUC1ZJ72n6MfTUQMtqAShkBpZQqbNlObb7EJ8aYH2O8RZtxb0ClAki4dEJfX3z79tLsRlUHpmM64RNjzI8x3oqE4hyrMkDdeElw9ZPeS0DPTiy+/jp1Byo+Mcb8GOOtmSWx0WU6SKOlGJsHlKQBNRdTbjNKPjO9ZukTY8yPMd7albZSeiUDbPu+g1tdYhEn4AzWOpWrnNmGs/SJMebHGG/1DqPQICvQa+a/6TWvZX3JbVbCWSOd6R0sfWKM+THGa67+E7svxZhpe6rkglCHLcWgHTP1tuTkGdps6RNjzI8x3soJeSVgzQLs00Ck9O3gXaEoYg0SFDnzKm3pE2PMjzHeUoxVlZw6VNsXwUpO4I0ZRu02jagOPLMDZekTY8yPMd7akKXScaQGk3Led6BW2xCrWIxoNc20BGM9lRM+Mcb8GOOtd4eqtWYvgKhLMRZJUAYmaJQ8ry6Smp65+WLpE2P0xxhvzSzJkJUXCoT+DNh435XuBHn0jEoFWzlDlix9Yoz+GOOt3mHwjDQVvLPu+x4O4UUglzSXlCSZ6RRP+MQY/THGW2Sp9l55KFjRPdGaB9QaAs0nYusSfOgt0vATY/THGG/lBJ1j2AgobRQQnwExRgJT89xCcVWOQ5HwiTH6Y4y3dELpkrXR9m2u27d5+yyNpROy41RW1X4qEj4xRn+M8d4OVO2zCdictPcdBpTZMqTWV3u5SsM4NNFq+Ikx+mOM9+5FlmD9+SztF6guUKUEqLSdIPocx3TCJ8bojzHe2pXG0pRSBY9YOWHGvivtDNE8h07s3U5FwifG6I8xXqsOY2SkDB1pb74sxVBsKYYpyLyUu8mhKXfDT4zRH2O81UUWt1ZsVQdJDSRSB3euSzEm7VGz9EN3pQ0/McZ4jPGWTuBesEqFVGRXhzKgjm6wigLTlN65HWKM+IkxxmOMt6qD1hhpNmDte1Jl5YRVMHwFBiZbeWFpyDOeKoafGGM8xnjNUyVtIw0GSnOCrGIBNWHbeKF1YeeeDlUH+sQY4zHGW5FAJVseDXBWhN+lB1+5ANhLnehooodepekTY4zHGG8xxpY4sWeomgJEUJZi9NjOjEssRlP0M/sORp8YYzzGeGtXusrA/e5gfWUC8dVPlkoBZTWRbnMfAjmkE+gTY4zHGG8pxjbmDMvAUlcX2SytnKANklJrUdQHHXp3oE+MMR5jvDWzpHshOhHUVrdi7BWKUQPKmhhJSrQznipGnxhjPMZ4a7aZRGZdn3/uuBQj1wGlsUObMlaGiCJ6KhI+McZ4jPGW91p4TlYKpD51bzk4xGwG3DGFzYh5TDF+YYyaHmO81UV2jQheijElAUlWoaYWkBwpcwsbhzZkjb4wRk2PMd5SjCsfYHQGm3tmKU2GSjahcZtaLKj7GU8Voy+MUdNjjNfuO8SYiAY18lKMKVYDmQMhaiNPEpPqoS6SvzDGJVtfJNyJhFJDg9NKB3m/Src0V+9QGnDlnEk4p0Ou/sZfGKOmxxhv6YQYhRolMB4rJ8ysqzosAYkxK1XMI+uh+QT+whg1PcZ464YshTQkBcrSYHWUDcpmTM5e1BUTpUNOGvyFMWp6jPFWF1kjMOMAZF45IfcCsUETDi8rOayu3w9NtPIXxqjpMcZbjLHkoWlJRJrZQMZcOqEagQU2dF4xks94rxl/YYyaHmO81TukqDMTgfroILp6h0gp9tPkyOiBIad0whfGuIL0RcKtnFCcljiERj2WYhwM/tMJnTGir8KRTlWHT4wRH2O85duc1L24rrZx33xBcvC5Wkmiody024hTXeQnxoiPMd6aVCHyLtZAw5ZOUCUoaAUmFWnm0uqhC+PGnxgjPsZ4q4vM3tukCn2fjxXuGZxQoMuKhDJ7HocufZh8Yoz4GOMtsiStT4sE1fYLVGGGMopBSK4YjZMdughm8okx4mOMt6pDr01qajBWPljVoa1IMGyQm8fMzWZqpyLhE2PExxhvKUbyPcmeQLYfp5Ra9x2oBMWt1oJF+jz0AiWfGCM+xnjrVZoEW8cJtbSlE5oKRE4VWqI5m0aUfubCuMknxoiPMd5SjH0QZV06UUteXeTMUJKv6hCTS6pJezm0+SKfGCM+xngpEsYcSZZ6g9U67vmE0aAEpX0lsIw0k3A9NL0mnxgjPsZ4KydUR5+zr5rgSywEtdVFjoBcrW6cUHgc8l6TT4yRHmO85dHqo8T4HfnYN2R9X/9Jq1iUsoebvfIsp3LCJ8ZIjzHe2oHK3bflFtSKffsnrEhQ6ZDcS42WsPmht0j5xBjpMcZbOSE4z7Ik4lwdJIiWBNHqkg0c6+e52GiHXqD0E2OkxxivTa9RSj4dtOaVE8gQYo+w+WRCIUfRU5HwiTHSY4y3qoPSKJwadNxT7oUddusG6mrFOEuSQ4xRPzFGeozx2h2ooKhFQFe3AGKB4DIQpnLxkH0Y7BBj1E+MkR5jvOXW2+o+FpuBaR+Ii7p9e7HB2HsvRSzpsZzwiTHSY4zX3iJTa/vSh1DK2z8joPZWwS11ijlToUOv0vqJMdJjjNfcdbznrhVGcwbpPvYNUYYyqXfXvlqLQ+8O+okx0mOMt16l5+y1OEJm3m+RUiESMqDOqD4tHXPm1E+MkR9jvBUJ62N3ZQGiWIpxOzP66AlqyqJifSWMQ2RJPzFGfozxVu8wR+W28SJP3q7+DM61w2w8mk2OY36M+okx8mOMt16gSselChVk7vsOXRzq4AqWSu2VBgYfcuGzT4yRH2O89gJViPP6/Ln8/BNGX72Dr1ZiqM3JM6U4pBPsE2PkxxhvRcLcbaRk6Ipt+yxlqGUG7IYiCzcLOVQd7BNj5McYb9FmXBVBW4aZywBpjFBnGoCWsaJIxCkXPvvEGPkxxlte7phzakVBu60u0vdbZKYAFOdeEg3thyZV7BNj5McYr10JTGlKN0isDlJCoeD6x7kv/2DZd+IO7UDZJ8bIjzHeenew9e+NPa6WtsUOBkGYjL0h29kdu5dDjNE+MUZ+jPGap4pyK6XAwO3g3fJSjEgGmXKRcGpCh+YT7BNjlMcYbzluWWs4qcHIPlckyFzpwLa1v3Kn0fPsh/wY7RNjlMcYb025t6EjhQGlve8wMkHh3MHVhY0nR7VDkfCJMcpjjNf8GN0q15UEKJZiHFWWTrAO6JNS7dw0HcoJ+RNjlMcYb1WHiRh5RcLoOEBmyhDMDJwi9VRtDD/EGPMnxiiPMV6bT6CehQNoagfZru4lSQVzwdRU2fqpSPjEGOUxxlu70nk2R9lJYBUGEUGoIxA05+IV1VM5RJbyJ8YojzHeIksuEfugw+rvl06w3TY4G0wLnbFaiZoPKcb8iTHKY4y3IoFNq3ODbkVBOmfwMSawFKzTGWs65OWePzFGeYzx1guUlDnS2E8OSyyIU4XIhaDFtu/OuUY5NNGaPzFGeYzxmgvfJEpWoOtWjJhXTmiigLlHDJfU5yHGmD8xRn2M8ZoLn7fZttlW1Qayh1nrnllBNTcarbEcmmPMnxijPsZ4KxIwF5ElFtG2M2fslci9MJv7fpvSujrKQ/MJ+RNj1McYb80sUdWR9kSr9ATbOQPqfpCcIkWbVE9xqIv0T4xRH2O85rMUPjoZYGwnDc4BtSaGJSOtotfS8qGc4J8Yoz7GeKuLjBJlrEgYmH0nhg4R1cAkuTUjG3JoPsE/MUZ9jPHWpY+ZupVZoZHvt8jVQJTcMnQSW6JOisSh3sE/MUZ9jPHWHOP6wFPiDEUMQUozKAkroFSrNTCxHeod/BNj1McYb913cBYcOPe7w6oOkxC8re/maDWWRohUDm3N+yfGqI8x3uodksRAyzB4zyzNKEsnyARK2VSyNT3FGP0TY9THGG9dGOdC3Dlg9mEgMVdOmDkBckqrp1RtcSoSPjFGe4zxVhfZchMfBDzy6iIlJaijC1Tl7KPKoDi0A+WfGKM9xngrJ8jIhRAhte2fYEs21tZtRUJQzsZU2qFJFf/EGO0xxlu0OQeprd6BvO7Z5n0HqtYEmkW8l22kcSgnxCfGaI8xXusimaNxBe3Rl2JsDcroGXo07y3RioVDtDk+MUZ7jPGWTtDetmRcH72MffNFN2PU1UomLjaI49T1n/jEGO0xxluMEXvCpQqXWNy35rX5nmhFsFSpzsllnnLrjU+M0R5jvLXvgCRlzyeMVlckCA6oswZki5qGehqnZpvjE2O0xxhv7UA5oXbL4BZ7PoEV6l6YNqWhKyVwzoc2X+ITY7THGG9tvtTMEl2g+N6aFyTw3+PDTM7SWy94iCzFJ8ZojzHeioRotadosNcjQfq++RK+Wglx4UjYRj/knxCfGGN+jPFWdcCsnnuHKXNXBxLwui1b81w6cv2/HFOMnxhjfozxFk+IgmVOW8KgN9hbMBBeOuToFXtdDUU7xRM+Mcb8GOOte5EukWIgkO1X6fHns8QwqnP2OinJmeqQ0yfGmB9jvDW9Rj5nEK2Pvq3qkMwgaBtwOfXKtXKbZyZVcvrEGPNjjNeqg1AxDTDeOSENg4oWMCsSSmst5TO9Q06fGGN+jPEWY+SyBIIrWOt7ei0jFEoDLLmV1UNWPDSpktMnxpgfY7wVCaso5BoJ8t6GlMEFtoUGrFRB3Hw2PuTCl9MnxpgfY7y1IRuJlhwQmMP7dtepUOecKxxsH5le2v3QbHNOnxhjfozx2jVhiamaANueWUJZkUBaYNsvGY5OPZ/Zms/pE2PMjzHemlkKYfWlE5rqqg69713plROQRbq3kSKfmVTJ6RNj9McYbzHG0n0kUaBSd05YXWSx4uA8pwrpmOOMp0pOnxijP8Z4SzGae7feIAr1zRMKlM4CzLPO1UqUpGf2InP6xBj9McZrF8YT0oyA2GfhJGhAWd0EaGsYlFPFfKh3wE+M0R9jvBUJg1KgOLReG4joqg6xFaNwLa0RliyHIuETY/THGG/tQNUyEpmDbo9ewahQSBVw+Jy5VhyHvNwzfmKM/hjjrfmEUT0KJ9DRdTPGDOGTwaLmvIJh2miHIuETY/THGK9dE3YeHRWiWuy9SFvasRNUcyvVqOR+iCfgJ8bojzFec9zKuGfEYMb4x967r4ieGwmaL7QBUtxjX2MfoNF1aLYvMDbM7tuvlO5ZaqbdRv5DCeanAid5fMiqU5lfSYr44rLeCXulcMQ6HRR9BRIyS780wdvyUY7RX47xt6bw9ZGrIMK6CVbsUPqEymMAJm01svUid/odLB/lGP3lGH8rdpAVHOgWDdL3Hqi0oshhi4Q8SSR5LbfqE/JRjjFejvG3SEhFfCcQKlLeM1rTeiKsKLJbq71OojRu5ROOcozxcoy/RkJirrvfRfceKF+PBa/rs/VKaOwsg/qt2OEoxxgvx/hrUaRMSqmDp1EXCYz7dFAYg5Rab2U9G++QgEc5xng5xt8ioY9OwhN6jgnrDCjgWCuE0kx73v96UV4i4SjHGC/H+Fu1zaNNa62s48DW7RArniy7hGkFlr0XG4rzkovEoxxjvBzjb1WqGI+WS91Wet0OmdZxkJpCzty4DPW41BdpeJRjjJdj/LU5S3PQCIEcjnsjWIWavYGiuNRe/NYEb8OjHGO8HONvZZYkVamtQ7LYE7yTQlnvREjSaObEUvKlOkY8yjHGyzH+1mTOKJ1sdpAVJgBrJSil2u6aN089ceQ78xMMj3KM8XKMv7bzZeShiWBXqwGbENSoHczCVnxZzelSPgFPcoyaXo7xt1zkKDTD6S+z9xjTiiJLOAyxdVjU5HxplrvhSY5R08sx/paLDC/S1iEQCRcJP346y4BGtSh1Haq3zoSTHKOml2P8rQ5ZDk4oCabtab3pZ/vP6FD2XmnTMf2Wi6STHOO6tx4Jv/VOaBHDVtjoe4K39Ax7WDLUpBY5NVO6Mz/B6CTHqOnlGH/LQDVuJTMC/uyaj7FuB1pgUF1B5Fx3Q2qXcox0kmPU9HKMv9UDlbrG7pXOmRrweiJCyZSg9bZOiiYF9VJtM53kGDW9HOOv9Ttgx7TuhJ1HAnY1qMUKsKbJK5ww8kv5BDrJMWp6OcZfm9HKeYWLDrJH8XFLY70YU0BKrD5M1W91zdNJjlHTyzH+Vr9DmTFyDmDkvkhgguordhCtKVupJZV5iYSTHKOml2P8vTlLRWar0Gote/aaQvC6LObMvgBpPP3WmXCUY8wvx/hbOUalXmtvIFj2HqjcodYVRbSxHouUiqR+K59wlGPML8f4W+8EszRiBODc1WuRB0QjhlSrtlpWBFEu1SfQUY4xvxzjr5HQpNJ6J7bue9d8EnBUXJ+FWlT2SJesNB/lGPPLMf7W7UDCkTrBrFh2D1QDbzrBIztSYw261O/ARznG/HKMv7XfoXrG2dbDoDUB7oFQdm0rplxpOI2il6br8FGOMb8c429Vr+3WF+YBgzED1z4hEHlvBEtBGqnhJSvNRznG/HKMvzWjlXJPzRqUWcp+JyQoRRSkpNyjaJd+yUDxUY4xvxzjr9UxSu/CGbzo2PUJBrW7QZYwTNNyy5diBz7KMeaXY/ytM8Gsis4Enmj3SjeCwpygU8h6OtYFyS0SjnKM+eUYf40ESilKB2yD9zzGDMV+9gWG5XUsYJdbt8NRjhFfjvG3XKRPG24IWmtfJOh6JxBWWA+6XbegTP1SfQIf5Rjx5Rh/K3bgomWQACLtDtnZoQQtMJQ96lbTdGmWOx/lGPHlGH+tes1EdoG75N0Dtdukdzkz+KBolsVLunQ7yFGOEV+O8bdqlrSNbtKBSvvpfFnx5F44L5ZMiUejdCmfIEc5Rnw5xt96JywC1ruQYMTPRjAyKFn7uh3a/kUXsVskHOUY8eUYf+tMkFlXjLCjSFyxw/R1O/RwEO/iM3UXufRilKMcI74c42/1RSadqaYVO9ZC652wh2jsrmkvBVUNa9yazClHOUZ8OcZfImFK3h2xdf3ozdbt0NdjcYUN4G3sRWGJR75UsyRHOUZ8OcbfyiyNJitQHOB5vxNknw5zHQxGNLNrwfWGuETCUY4RX47xt+oTbH2zaTbAsiDgufMJaG0vF+7Ryjoe8FK2WY5yjPRyjL9Vn7CeA/2nJbYZ7WFL6+3o2oCQBnnKEnErn3CUY6SXY/y1/Q5j3Q/doMfcu+ZXABk6ArTaih64Vb5VxyhHOUZ6Ocbf6newYJUkUJIHMKWAwthhgaAU62TQdKlmSY9yjPRyjL/V75BzFcoF2goS9qYPgZqnQqXFw+DOjW6RcJRjpJdj/LU5SxVz7wiOe5twTN/bf9bt0ObEQanhre0/epRjpJdj/K18QpkrchSBSDKB91BOV0OoE3OqfYrJJRepRzlGejnG37odGre0KIAsuDNLVcEnIwzWget2GK1eyjbrUY6RXo7xt86EvP7rr6gguAIITnvD+LQKadReegqLfslA6VGOkV6O8beiyPVe5FIMpKqu24HWO6FoAuPJmZkTj1u3w1GOkV6O8bcqVagmjTL3TJX1Yux1xw5mkHmFeco9x61+Bz3KMfLLMf5W7ODNhWsCXVcyMLdYtwMNaJE5j0x18KVeaT3KMfLLMf7adJ02nRFX7Li3Cc9CUCzvShUbhMORx6VNH3qUY+SXY/wt78A5jbACuE4G4Gxtb3/hXbgyI2pEu3Um2FGOkV+O8bc2faReYtcxWqkTmCRD2AolNWvOrbRc7NKL0Y5yjPxyjL9V5R591D1nKdrs63bou7a5OazTYLqh9s6X9jvYUY6RX47xt84EzOtfetpfAkh23HOWhGC9GlcEV7qVeclK21GOkV+O8dd2vpQVP647wQpvHLxC6dF3vfssrUjieslA2VGOkV+O8bdejCZF0Q2GbSu9bopdzJr3LO8mvY+4NpnTjnKM/HKMv0UChXbWArWUFUWqM6yIoYG0MWuWlK5tBLOjHCO/HOMvkTA0FZbkMIMKsPlYJIyAMZCYXCzdmtFqRzlGeTnG33KR4cicGQbujWBGtFc77EkKI7UQTzEuuUg7yjHKyzH+lovck7ZMJljTCkxqUIbrrnd3lNm84a3Y4SjHKC/H+FtRpFBBxwJ55J1t7h1WwGBgKN1oGHO/lG32oxyjvBzjb3W+9FKFp0FObfc7NN1V7ltDTUtZhsutfZF+lGOUl2P8rdrmmleIsIIFj51jzKNDFRWg6W22OdZ/lJduBz/KMcrLMf7WmSAWbWaC8G2llSpUXi/GYp0i3GrBW7fDUY5RXo7xt2IHmtHXNxxSjvVOVFsQ4FiXhaU2dE5K45KL9KMco7wc46/dDn3kkBVFrjtixQ5zQjScoNyszhXqybiUbfajHKO8HONvzXLXJCtcXMFCKru2OSO4UFsvRk9tRRWa8VK22Y9yjPJyjL+VbW64/qsPgk6G68XoBtGNwbK1UTXnSLdIOMox6ssx/tr8hFJ890Vi7yt2SDWtx2JDIF1QjGZd56WZKn6UY9SXY/ytitZh6p0QBCuvM2HXNlvhBQb3dWGMXG/ti/SjHKO+HONv5RgHJk57foJjA+4pga9gAhLpiisn9YhLVe5xlGPUl2P8rV3zVJQod2hthZLc2gDfDbPrsrAoo0e61SsdRzlGfTnG39sI1mQGQ6DmfTsErDfiAC1cckekfKtDNo5yjPpyjL/lItdfpmmRwKh7HqNDFB9QJZNbz0RyaQ9UHOUY9eUYf6sbrs6UcpcNwXonMGWoNdN6LISX2VWbX6pZiqMco74c46+dCaK9ZAWveW8EqxPqvizmOhJyKkaj3HonHOUY9eUYf22CN86MrUKP9VjkhLaiSJo7x9S6Uu2jXapei6Mco74c429FkaQ5GXWgXnev9PbTtSDYii29pD6x3ToTjnKM9nKMv3U79JZQawJpydZJwAGVuUJzqrOsIJLxFglHOUZ7Ocbfuh1mQ9pPhEZ7h/DeOu+4zoQsWKr0mH3ciR3yH2uWsv3XKPwdScb23/95/fT+ufzvf6fxL+Nf14/h/xp//l9/wv/5e//P//anP5d/a+Ov/XD/5++tP3Vf/5b//q9/+j//8s3853/7b//Uy5/LP/3r+o1/AYX813+u/+Xf/H/+Af/01/6x//F7PzT+j3//7/93L//v//Hnf/9z+Zd/Gv/PgulP40//+d/j5wv/E4x/9Y+1/2D/8Y/4K3/k/+IP9v//xvqW/m8/mb/yMzhVYKNZYChErSuM9drBLRVY8WuS9WLVeqlAIv+xaOpvofh3ZDkfin/8wn80FIuJN9m1Wt4IONj3FlUCxb4C66LT5i0U6QzFvyPN+lD84xf+o6E4KuO6lRuU6HOv3cnrqZYmiEXWOWuI3WlXz38sG/tbKP4ded6H4h+/8B8NxT57R18Bw3Rdp2IuCQprwJA8sPV1QMqd7GL+Y93a30Lx70g0PxT/+IX/aCgWFJyjV+hpl0tNISiDOiTfY4LNC/Kdcqn8x8K5v4Xi35Hpfij+8Qv/0VDkVFmQG8xie2IAOfgsug7Jsaeap1rxTn41/7Fy72+h+Hek2h+Kf/zCfzQUZ5fetQhkdd8DcnWFLS2AYkXP2quMeuut6Gco/h25/ofiH7/wHw3FPBaI0/cFvfueZl6xtFoCFYySWi4y7/RC5j/WLv4NFP3vkA0PxT9+4T8air212oNisdcWiigLxbZT3Ak595oa6Z3iyfzH4sm/heLfYTsein/8wn80FNnyWDSmXa7H64JuBO4pQfTRdhUt13HprRhntsWfbfkIirZ+2BJaIPfSgBVtvRVFQHtJPRpKuVQ+muPMtvizLR9BsU1Jnkn2ntCfuiQGl3VLz8UgG3fBdCmvGGe2xZ9t+QiKqXGxEhWs7Eab6hl89gGl55RYzBveGfCV48y2+LMtH0FRKutImEFN8rqgo0NIbYB9dkolj9JvXdBntsWfbfkKikjrgm4KOoN2BI3ge4x+IVsxzCijpXkJxTPb4s+2fATFVrhUqg655IXiKBOqT14fhiUbTqleqleMM9viz7Z8BMVUfMUqK4IeuEeA/owFVnSIGKwUo3e6lcw5sy3+bMtHUBwUXEbO0AkL8LSxwxaDhj68mRYadyZF5DizLfFsy0dQxDGtjQiYva5TUfcFjYiQa5Uk1HtPd1pLMJ3Zlni25SMotpYiIuke1L7n9seeqcUNZPooNEmz3Zm9ienMtsSzLR9BMbznFlFgNhdgIYYQ/ktaJ9dc1m19C8Uz2xLPtnwERRe2ybXDOhkdmHpAVFu3tDTqKdnesn4JxTPbEs+2fATFTrRebUqgPPZ61nU+eu0TeiqcqBAlvlMkhunMtsSzLR9BMfVKqe4iMUoD2H1nt3WdikktsLHapUm8mM5sSzzb8hEUI2ZlYgXxjAtFI4ghAiKaWishlO84aExntiWebfkIii1p11IDhvo6FReWUCobdPdRsY1cLlXmYDqzLfFsy0dQxExqo3XoZbYVQWcD39NP+yhC5tGs3GnJx3RmW+LZlq+gWHrt2n1F0F5WBJ0HrEvZYI6GK24ZksudyhxMR7bF0rMtH0HRcRatQ8D9pxwiAorLOhVp/aU1pz4uXdD5yLZYerblIyjmGJNrYei2AORWO9TcGcymjTI9It8ph8B8ZFssPdvyERSp7O4V2QAOBQ4LcJYCqaWSKYVLvfRWzEe2xdKzLR9BMTWmMUqHWXhv/RNeEfQevFmKlc7rxLy0623FS2coPtvyERSl9YzcDTqXvbJ8URhpMIxKyTp58Uuls5iPbIulZ1s+gmJFbJpmwKya1qmYGFyTQ46esOGKGtKtC/rItlh6tuUjKHb3zuq4bmTe45uGrwtaK0weRkiRZr+zbg/zkW2x9GzLR1CcMdOYUcHTMOCyUIyJHfZGF0q1Rx+XHHQ+si2Wnm35CIrrLTYWbwJtl4b9DCqJnCao9iZR2Fu/VJmTj2yLpWdbPoJiRhsmytB4vRB5FAFfL0ZIwTGQa+VxqV4xn9mW/GzLR1BsqiW0rIiFW9sRNEIdg2AEl2R5NsnjDop4Zlvysy0fQRGLauO+S8NsobjejRB17KmzbrXrNoGXLmg8sy352ZaPoDhyC2FR0Brrgp5zgmsPGMNwppLV5qXeFjyzLfnZlo+gWEVaqyWgUe3rgk4E3qwDOXUrE2PeKofAM9uSn235CIq9ZqlVHWymhWJdt3TZK9Y8yLWq9XlpADLimW3Jz7Z8BEVLQbaTOWXs8U1FBKItFPOY2udQn3HJQeOZbcnPtnwExZl7MPEC0HmF0bXyClv63A76Z5hYJL31VjyzLfnZlo+gGM2p7YGKwinvDQUJ1jHZoQ7BYtaIr70Vz2xLfrblIyjOnHtJ5CtOaXkPQK7gdXegsids3ZTLLRTPbEt+tuUjKLqr4QpQoA3Pe2bO3CnuAEqjMKf1m/3WW/HMtuCzLR9BkSab2QpbVpxSgHXg3pMxIffRm6Mq3er4ozPbgs+2fATFkTtWmRNE6joVHQcUXbc0ozhRJ+l+qXSWzmwLPtvyERRN50iUFHT0dSqKzHUq7k3l1pFi8Wh46a1IZ7YFn235CIoxSrNKGQpKALNUiFwctHT22sRavtQHTWe2BZ9t+QiKdQXQ2dKAOX46/iJBzVRgpiLqZZLdiqDpzLbgsy0fQbGVaHNFycB17oaCBaXzXiHUes44urZ+aXwTndkWfLblIyiizxU6q0Ja70LgknFd1ZSAhGvr61i0cqmhgM5sCz7b8hEUy2TPuUwYqfMegNwgiiUYtfkQb9MvLctAOrMt+GzLR1D0lIu2RtBir5ss5FBd16noltWaVs2XOv7ozLbgsy0fQVGkel8Pw3Uj7zYrpZ8q7oA+IniPQGa71NtCZ7aFnm35CIqLQI6cOmTDhSJOAzdRKIaDpidO9VK9Ip/ZFnq25SMoRh5mbgghe1AJKkKduybCU8IhrY16qc2Kz2wLPdvyERQttYk6GMwl7cocWm9F21C2lHtDzPVSOQSf2RZ6tuUrKFrUQrFeiCM7sA0CX6EKKDd3r6TUyyUUz2wLPdvyERTdpneiBKP7fisaQ0EbMLxKncxT/VLYwme2hZ5t+QiKpt411oFIZfpGsUGoBZTkWFqRusKaSyie2RZ6tuUjKNbZrNAM6DrKniS2AphcExBjpaQ9XC7ZFj6zLfRsy0dQjJm1yh4HodjWqRgJvDEtFKNlNEe+teOPz2wLPdvyERTTigt0GMIkMuCgvu7m3qE1bGJS+9BbyZwz20LPtnwERS0pKYtBM5173aRDyciwN0EvCoVp3joVz2wLP9vyERTX9ZyGM0LFveOvlQJlBSxQgkbJnX3EpXpFObMt/GzLR1AcQq3lFbG48i5a7HVR2DPkWix6qnxt6qyc2RZ+tuUjKOYcYdMbzL2mgEtdFzTnBnW0ncipK4S55KDlzLbwsy0fQbF6qpKtQWOLPYt7QhEh6E0mayRxvzSoRM5sCz/b8hEUKQdh5AyGuQLLyOC9B2Q0wcRRh996K57ZFn625SModilYnHeRmK2wRUygaKz7ehYl7aNVvVQ6K2e2hZ9t+QiKln3Wtu7mgWOdiuwE0VAXimZjxQzIt1ry5cy28LMtH0GRUhtSytzdzx04skFtwkCp6sjSs8mtU/HMtvCzLR9BMXX0TM6QUhmwYucOJVOFqWI9c6t4qzJHzmwLP9vyERQpeASVBEJ1hy3he6idgs0wZ9Wp7VLHn5zZFnm25SMo5nUmRh8JrFMG7rzeisgMUnzGtJGLXDoV9cy2yLMtH0ERhwknrAvFHUFX0fVqnBkQC1MrpYpcKofQM9siz7Z8BMUUIxXvBCtajnUqUgE3S5CyJ8VeUmmXbIue2RZ5tuUjKNbgmq0KlKm2Vwg5hPYGfWZLmsWSX2qz0jPbIs+2fARFTm09B7vCtivrgl5XtdN6MIqnzKSzjlspbj2zLfJsy0dQTNSM066EyGVd0HumWNkZRqeCvWLja0Pt9My2yLMtH0ERnXPtA8FaMPDIAjVHg+ZNaOG5ruxbF/SZbZFnWz6CYqJB3kggAheKSTvUmHu72joU10NtpHpp6qye2RZ5tuUjKBK13rJ3sEJ9RdA9gXs46CSjWWusI/ISime2RZ5t+QqKzSUoF/DEusKWssIWyxOUK0UtOUm7tCxDz2yLPtvyERSjVUvDB9TktGKXUddVXQtwy+FdvZNdQtHObIs+2/IRFHGO9VRkA5I0gIkLRE0Lyt6kUumjtnwJxTPbos+2fATFOi3FClRApKywZRdGFAzZHdGZebDMfqnNys5siz7b8hEUZx/T+hyAsovESNdV3TjWh15y4+HRLs3MsTPbos+2fATFarPNlBtgrQhsuYMjxgpbLAe2QoaXisTszLbosy0fQXHOSImNILXk61ruA2LMtivFckqeq95qybcz26LPtnwExZjZxXBA72mvEBoF6qgT3EdyFxrmty7oM9uiz7Z8BMVi1clrAnFZb0VFgpp9QtNWcymtpXTrVDyzLfpsy0dQzDnYCSvoEANO8uOgJ/TcxrqhtXC9FUGf2RZ9tuUjKE6yzn0K0G4j4NYMqnICI9GWmbmOS6WzdmZb7NmWj6CYp01DNRDGDCtUWW/FmhhayyQ457qjL70V/cy22LMtH0ExSbWc1gtRiHChKAhRqIG6eBbVyHILxTPbYs+2fATFLoLU0oBSZa63YkrgEgNcVam1UgwvTYfwM9tiz7Z8BMXorKLkK07psU7FuSikvW5yWKpNh02+FLb4mW2xZ1s+gmKzKtwtwzocaYUts0IICfQWgylh53mpXtHPbIs92/IRFAv7wNYFRu5125afsKVA3lT2kDnx1ql4Zlvs2ZaPoFgF649taZQFuE4Gn9YgIwWWXlHlUpGYn9kWe7blIyiOSpy7VJCKfdsWA2+mQJ1m9ZGEkl5C8cy22LMtH0FRV+A8W3YId1wRtK+wJfexzsdR8mgUJS5V5viZbbFnWz6C4igSve+2lrY/WBhEtAFVtXl3LNEubT71M9viz7Z8BEVlHLtKFsLm5rEoRN+7M3pP2WVq7pd6W+LMtvizLR9BMVvHUmuDPvapWOqEkloCLMNNuiLeqsyJM9viz7Z8BEUyHp6UIVetwF0z1F461EE9+8AIuYXimW3xZ1s+gqLvCohcJjiuFyLLCp6LoUNLyVUp50GX9rbEmW3xZ1s+gqJVnWyZIEpNwNoJ6t5r5TRG8VKq26UisTizLf5sy0dQHDQFi644pa27mTHRbj6NdSq21iJ6y+lSMifObIs/2/IRFDsyp1ELkO3xTW0vPTXdy620kTirlUu2Jc5siz/b8hEU85jEiLKC5+7rgpYJ0YTApCwUMzW+lVeMM9viz7Z8BMXg4t7ZoDXb0yFahUqprlOxpBk11VwulUPEmW3xZ1s+giJFNV/hMuzjEXjIQjEVA6HsEw2ryy0Uz2xLPNvyFRRzTUMZIXr0dSqaw96rB0PaRKorbLE7oz4pndmWeLblIygWNcSmAq5NdkOBQq3uYDWv0zI41XFnADKlM9sSz7Z8BEUpmHv2gN5KA46K4JwFpBL14UyD7uQVKZ3Zlni25SMoel8BSgsBFNqlYblDGTwhpVjxs+ZR+M5iNUpntiWebfkIigUjRR8ClPZiNdMOsQ9J6Z1jMlqlW2/FM9sSz7Z8BEWckS0Gg9adzLHuUFEUdA9vwuJJLtkWSme2JZ5t+QqKPhVbJFhRSgVWFiiFGYxyiHNvdmkf9G5UOELx2ZaPoFhH6TWnCbXtCDoCIWIqSAj5wF7rpUEl60FwhuKzLR9BMZto7kUg6Vwoct3rJm2Ax+4zaI1GvVOvSOnMtsSzLR9BEYvEjPVM7KM14Ea74w8JMDzN0kaMduuCPrItnp5t+QiKhVHKXk7QhcpO5mSoOhG0p9j9qLT+7zso5iPb4unZlo+g2JV5Vuogfc/ingNhPREzeC7YdLrZpdJZyke2xdOzLR9BMUpKPn5WnfKKoJsE1OIFsHJUaZb1VgSdj2yLp2dbPoJicg/1nmBOmsDdBGJwh7Zu5pxHEeI7Q+0oH9kWT8+2fATFholaigwrVN0odoXac4Vurde6jsSpl8oh8pFt8fRsy0dQtCw/z0UgHSuCpuxQfjbxrlMRaUXUMm6FLUe2xdOzLR9BEecY2fZitbrbrDRwoegdODx7iNURt8KWI9vi6dmWj6Aoowb1FayMyeM/Iug6Jwyrs7kkS+XWW/HItnh6tuUjKOZC0aIqUMNYp+JCsaZaISP20R3HkFsoHtkWT8+2fATF6KMlzA3y7CtskV7Be23gjQum0qS0OwOQKZ/Zlvxsy2dQZAwJhzRKWRe0KwSNgDbq6FI7cVyqV8Qz25KfbfkIipTRckWH4aPuNqsOVXEdknUbQVZyvYXimW3Jz7Z8BEVLNeNoBmLBwCtwhlrWqzHX2iinUlrcaT4lPLMt+dmWj6DoPkqMPYa7zLYj6A7FCcHcW2BfB2O6M6iE8My25GdbPoLiLEVHeIP1ZlwXtBMtFMt6OoZ4nVWy1ksRNJ7Zlvxsy0dQZEzZlVewMgL3CiGEkijDqNFMR8vKl1LceGZb8rMtH0ERkzSVBeBexbv3tjTYvVWgyrVQlzbapTYrPLMt+dmWj6DoHNGmElTxAbxHKy4cF4q1p56NyzXxh2e2JT/b8hEUpZXd8OeAvaT1Vhx74Ow0qFWHSeZc8i0Uz2xLfrblIyj2rtFphS2prqORIy0UE++uK0qbyez1Vl7xzLbgsy0fQZGye6AJENUGLJphF3bDGMn6Oikt6FIyh85sCz7b8hEURZGxUYdCXIBL8F5k5RCNO4pr7ngpbKEz24LPtnwERdW8QpURkLIacOb1TKQakFtnTrV3pDvrJonObAs+2/IRFClKzjMVaLs+jFNhCEOFGdJytxAqt07FM9uCz7Z8BMWKLVEVhGq6m09tfRZZIZTKiq1H0lthC53ZFny25SMojjksmxgUZ94t+SuCdhpQfQEauSe1S+UQdGZb8NmWj6A4S605r4iFxlxvxXVdr1Mx1ndzoWJt4KhxqeOPzmwLPtvyERSTDuuVEljmdUGb7Qg6NYjgQi2lCLmz44/ozLbgsy0fQVFa1V7WMdhjV4rhbiiIkVYUU1LOlrzMSw0FdGZb8NmWj6DYe7L8M7lptxFwGwzODaH/7FUrZeRrKJ7ZFnq25SMoWtS8Ezow/acPWgtEpoUi2ZxaVvASly5oPrMt9GzLR1CUYGPpBWbeEfTc26xaoj0gfvbaEVu/lFfkM9tCz7Z8BMWYE6msCBq3fua9vKX+bIbOu3QspudbETSf2RZ6tuUjKLquuCWlFacgDmARX29F4b2a3IqJ1UKXGgr4zLbQsy1fQRHX7ewrbHFrC8XmP3tbBlBLc52WremtsIXPbAs92/IRFFvJ3uYe9ZnSti2hENENsGNLknrDeqlIjM9sCz3b8hEUk3DPBQlGiABTSeutSApIk0VZHPHSUDs+sy30bMtHUBy1R51C0In6eita3nnFAsJtcuTiZdw6Fc9sCz3b8hEUUyJasXOBPgetuDl38KAJEiukRkWRdKlekc9sCz3b8hEUmXOtxgg90gQuYuDZKqSmkbLPOsqlNis+sy38bMtHUOwso6T8s5U8gIMVqihBisKWEzPeasmXM9vCz7Z8BMWUCs+yjsE6sq5TMTcIKwNYMU9TXSHMuITimW3hZ1s+giJX80x5wFRbF/RYUHrLsfe2aOGhoe3WqXhmW/jZlo+gqDVnH7zClrGbT3s0qKTrrTjmHsNt67F4aYWQnNkWfrblKyhSESl5gq57ep2KkqDazCCubOtXVuelvKKc2RZ+tuUjKEYkqYMcOs6xiyACausNVuTKPenoTpeKxOTMtvCzLR9B0cyj90kg1WWHLbsP2stehCpWarE+LxWJyZlt4WdbPoJiWeB56bTjlPVWxNZgB80wh0xPxhTzkm2RM9vCz7Z8BEUmdMU2gCIIOKmBV1collPvXoYnvoTimW3hZ1s+gmJm7pl9rmOQYqHYJtQYK4wW5BDuVPGS+JMz2yLPtnwERVRGabPDJFmn4rqPd+lsAZMUw8OQ56UUt57ZFnm25SMoauSa1mMRPPcCbLQ+SzQh2tCFIU2/Va+oZ7ZFnm35CIplv8aw63orTgTO63wsiALSRrXcuc5bQ+30zLbIsy0fQVEUg4n3opZ9QaeWodS+wuiGseKZUbNeaijQM9siz7Z8BMU0Zmfn9e1ruQLzVIgSAo279Dmy3zsVz2yLPNvyERSLZR6tr8dhHhl4Lh7DPKCw67BaStdLzad6Zlvk2ZaPoEgzcs9twpC0bYsWqMUEuvW5uIzS8RaKZ7ZFnm35CIojxKj43gdd5S/rJosjA2Ne0Qw6er6VzDmzLfJsy0dQtESIUQqol3VBdypQOq1Y2vrwmQrXW6WzemZb5NmWj6CIMWu1sQD0sc5Cm7xQzA5UUmAzLxGXpkPomW3RZ1s+giJFaantWlmr61QcPUPt68GIWVMvved+ax+0ndkWfbblIyhOST1JQ2iDFDgvKF1rg5jN2bGWeSuvaGe2RZ9t+QiKuWbD2Qe0VAJ4pgwxFpnEWKg34ZkviT87sy36bMtHUKyVR84dYTO5TkXZO1Bl8YidRq6t+7VT8cy26LMtH0FRMlvVSJB05xWjErgQQfPsORLP3i7VK9qZbdFnWz6CoqGNMahAq16BeyMoeRAYptlUerR0SfzZmW3RZ1s+gqIIeavbPDuvC5qqQewVa5N2NE1SBOslFM9siz7b8hEU1y3ctacG2kx2BB1QyuIxj4JETiXkUku+ndkWfbblIyiOsqLmQF7sOQO3jFBTmVAkRmnVZkm3wpYz26LPtnwExUxRa20DdM69oSAnKEMKoFYZIoNWVHMJxTPbYs+2fATFUSdPNIXZBYFxV3HbimKMR5uV5rRbvS1+Zlvs2ZaPoOipryh5DxFTlT0zZ0DZCwsctXVNUzwunYp+Zlvs2ZaPoLiCZ1XTCalNAo4sK4KuDGmntydnHHoLxTPbYs+2fATFUb1RTTvFPcpelhFQ6zTwERhi65js6RKKZ7bFnm35CIpNWMteZGVRJ3BaR+OiUKD97KHsZC36JRTPbIs92/IRFJP3lOeoMIJWBO19vRWrrc+ydcnYsN3aZuVntsWebfkIisHoxZih6+KRfVaIPMt6K2pZQXWLhrci6DPbYs+2fATFtpAwRgasK1hhdgWn3KGt67kkxlTw1ql4Zlvs2ZavoNgTIdmEXnzvJ08KZQ/OEbOSmleSW/WKfmZb7NmWj6BIYh5JG1TtbZ2KWaCmloAco9U9KCJfmsXtZ7bFn235CIqtIK1XoQNhHsB7METEvqq15UYzd73VZhVntsWfbfkIihN13colgxapu+MvQ9ltqNRl5pFtuF+qV4wz2+LPtnwERZuaMXa36ZwCjH1C7e4gFSOIEC0uvRXjzLb4sy0fQbG7cc6ZQTjWBR1j7nKI9WDE0muUOswuFYnFmW3xZ1s+gqIaEzfr661oCbhVBa+YF4qYPSVH7pd6W+LMtvizLR9BMa3XoZSxTkWdK4Ju6hB7PTStX6//SXe6VMUdZ7bFn235CIq1zzClCZZ4nYpIBAVthS2VS+9oRnTJQceZbfFnWz6CYs9eqDUHJynAfRaoeT0Yg3JtJa+jsd5C8cy2+LMtH0Gxmk3Me1LO3k/OEQgusR6MeyxEJqs9LqW448y2+LMtH0ExTdNe3aDJRjGVBtF1ly+q9kZtxdGXdvzFmW2JZ1s+gqJQjz1wG0bnvFC0haLnAg11YC5Y5qVyCE5ntiWebfkIioVzrrL7qgQDeGcYF3/ru4k8VZh2j/QlFM9sSzzb8hEUO+5GKg5Q22GLN4awKiCJJ0vmFV3c6W3hdGZb4tmWj6CobI3mEIiS014hlFbwvEche59NcEyJW6fimW2JZ1s+gqLtCYqBu3Z7j4V3RygaDRSJUQq1iXemznI6sy3xbMtHUPTJ3Wg9E/fET+CSyp46m8FtzkIpkuudZA6nM9sSz7Z8BMX1IEwShnvWbN1Vigqxl0JTiRilJpd0Z28LpzPbEs+2fATF4cxkZUKfnYBrqVBnL6DZeqtDhlwqneV0Zlvi2ZaPoMheo/GokNbxCMyVoKaoMEktr0fjpLjT8cfpzLbEsy0fQXF0aVijAK2rELiltmLppOvB6EQpjVnzHQfN6ci2RHq25SMo4thRSpuAuDcUmDgEprE+G+5TZYx+KWzJR7Yl0rMtH0FxYmUc02AkWhF0NVkHYtlFi9qST5G4tEKI85FtifRsy0dQbJWLYY/d7MfAwxeKVAyENK+/hlK7M76J85FtifRsy0dQ7G1YkVHAsKwIOjeCcArQiVqpdJt864I+si2Rnm35CIpiRRO1AYV3x19fPJY0HZyb5VJojHanoYDzkW2J9GzLR1D0aiS17lKc6utUTAzejaH2YEykynanD5rzkW2J9GzLR1DkyqNxERAjWw/GXBaK0YEdG8tMWvhSXjEf2ZZIz7Z8BEXMknFiBuu+3oq4PvPWGjRfsXWoJfVbb8Uj2xLp2ZaPoBittFJRgc3Wqch70yTzhIRRQnT6ejBeQvHItkR6tuUjKC7UUqPRduPzQlGmQRSZUFvprGYrcrn1VjyzLfnZlo+gSD7aHGUCTfyPfdCOoTBF0UrTrk3voIhntiU/2/IVFEuUWvbU2ZJlO2iFsldaobfUYmj3fqfjj/HMtuRnWz6C4qTpjuut6EVs74MOiLHOR80Vy+gzTbz0VsQz25KfbfkIinkyO84KQrksFHdDAbmsXyateeHJcqnNCs9sS3625SMoRmdGk59uUwemsc7HFgSZR+0+A/u8ZFvwzLbkZ1s+gmKxmRCZ1o28p84GrQi6WYKibitwcdVbpbN4Zlvysy0fQbFVyaVhh055721pK2wRbDCyqxWyFHQpxY1ntiU/2/IRFFfMklvffVVzV3HP2sDT7i/Q5m41Vxl3Rn2uZ8EZis+2fATFHhl9vQlhcF8oVt590EYrdslTkWdqcuuCPrMt+dmWr6DovbcuDsl497bs+Yrb/pXcqfYUJfRWMufMtuCzLR9B0Qqq5mlQp/Z1KrYKNeEKW6IhW64hdKmhgM5sCz7b8hEUR6ynISFDSZqBh3QoRQaMJh1rklC91AdNZ7YFn235CIrZxuijJqC0V5OHxLqgbcCcU3UGr+fipXIIOrMt+GzLR1BEr5IbT6heFZj7nq9YB4QX16iaerr0VqQz24LPtnwExTaoN+zr29f7OhV5t7W4GKh5FuqEHS+VQ9CZbcFnWz6CYm88yOuEvq5j4L8ciNtB85jMrJzKncVqTGe2BZ9t+QiKk2qQRIPZ2gDOIyDyIGCfbRZWTfNW2HJmW/DZlo+gKF7DpAW0sfvye+x90CaAMXuvGLXppZZ8OrMt+GzLR1Asg2jUkcFI1llIqlAsG0zkOlNLKeVbF/SZbcFnWz6C4kxZqo4JGW2HLTKgpPV0jLJCaBppzGvJnDPbQs+2fARFaSWhD4TdD71ORTMoJRE0ylpr9z01/g6KfGZb6NmWr6DIsw6ZBGMi7TarCaVr3R3RquSFIy5V5vCZbaFnWz6CYo2MVWeH1DztbVYIQdPXfa3RaqMyyq1T8cy20LMtH0ExYXKhbVsK7+kQ4uCT1qk4OCxZznNeaj7lM9tCz7Z8BcWW8gpTOljf0yFSCwjtK4rJIiuoRsl4aYUQn9kWerblIyii9YqjDKhpr5usJYNHGIhlHF5SarcGlfCZbaFnWz6Cog2raZYO1NOeDqF7NXmsQxIdsRvm5rcu6DPbQs+2fATFPpI7zQRed4q7DIHi65c2Zp9UghPeQvHMttCzLR9BUZBlqk1ou36WPXYBtw5QMWuzoeZ+ybbwmW2hZ1s+gmJw5+wrbkaUvk5FZ4i6R8+GVs6EQ/RWXvHMtvCzLR9BsVbVLsaA3ts6FVcYHRIDME1Ptc51Ol66oOXMtvCzLR9BkbXWUGGoRVfYsrvxA0cGHHMKWx3YLjWfyplt4WdbPoJitXXwdXeo2ngvb0nrgs7raPR1LA7FZrfGN8mZbeFnW76CosZ6DZYOaciuzKkGtY69eLKs56IYUb6UV5Qz28LPtnwERRo8klPeVdwVuApCzZ0XmcVH6TGSXeqDljPbws+2fARFjWFaTddZuPOKuRN4swaoI0qtbNdmccuZbeFnWz6C4goLhHQwDBm4wpY0YO+HBpeemRwl8NIkMTmzLfxsy0dQ7GRhu/nUIvYFXXeKewakHMVQWs9ql1A8sy38bMtHUMRqXXNJMObcEXTuUFLJK4xuWMsMHf1SvaKc2RZ+tuUjKApnR00BbaYVN69Poez+AmzBhVtPvd56K57ZFnm25SMo5vWzxp29kZQHsK5bOjB16HVyy5Ww90so6pltkWdbPoKi7pF2FQ089ubTaHvHXyTYI7o5iGz93iUUz2yLPNvyERRHtlnqprDtsCXtbVaFFNLIlGqfGf1SS76e2RZ5tuUjKErVkuoKVqJWWijOPftYGqTZaPq6teetZI6e2RZ5tuUjKJqpVvEBkZPvvGKDOheKwpWpS6qp3kLxzLbIsy0fQTHr7B7I0ILGbsnv4IYBKcYcXdbHuHVBn9kWebblIyjquihnnxOGNAPuZU+EX7GLampKSOuOvuSg9cy2yLMtH0GRBddFnAdk3AOQUQ1iHYdQZW9z6W3UdqmKW89sizzb8hEUCzFF0wzSSwIuXKDEeit2jNZ7aoVvzVfUM9siz7Z8BEVCXRGKTpC8K3NwGBRfAUyzLrxCGvdb4k/PbIs+2/IRFLX6XI/DBDpyBo6eoAZOaN7Uq+bwWxe0ndkWfbblIygyG0fdEXTpHdjdodSZoPQ0W4ocUi4lc+zMtuizLR9BkdCx9XUjT6N1KjKusKVX3Xlu6+vOlpwvOWg7sy36bMtHUMzc2Yh3Zc6ssGKUDNVMwGxQyjhD+VJLvp3ZFn225SMo9s4JuTfQyQ6sylBazYBFhebs3uxSitvObIs+2/IRFJOWSakUaOumXigmgpLCIOUq0XvwKLdQPLMt+mzLR1AkGZ4rG/jsA7jRT8NVh0RRugyU2m6heGZb9NmWj6BojVq3ZlCYdr2i173eL1bY0rLiNClyK2w5sy36bMtHUGyztNKnwgxRYCs/8xUrdJ+5kTBGuzR11s5siz7b8hEUuUiKWRgyugFTSnsz9IBMqoY9Osmlcgg7sy32bMtHUOw8Umk2YdZdxd1HXXfzOhq1mTp5WoflpVPRz2yLPdvyERRtSp8FM7S9c5IHVvA8GcYoEnWMqXTpVPQz22LPtnwERbZFXMsJ+sh7NfkuEqsJoSaq1vbgErsUtviZbbFnWz6CYsVRq+0VQhl3veKKoJ2MIFKqmBemrJfmK/qZbbFnWz6CYqPkPL0tAKkDtxxQZ7X1S/U0aplkt1A8sy32bMtHUBy5R3WURWGh9WEk8O4TRlTreWgbdKle0c9siz3b8hEUiZL0IXNPbiq7JV+hzFEAcxlZNCXFS7bFz2yLPdvyERSTRaHuAjnK4tF2R7TbznMLY2JOdO2teGZb7NmWr6DIhSxph+l1AM82oHhp65ceaKK93Kri9jPbYs+2fARF4trmHgyReY/6HFah9BW7CHnXKKFRL7VZ+Zlt8WdbPoLiWNcwVaww1wG4+6AnOJYEMbolEUXGfgfFOLMt/mzLR1DkmtoszFAY11uxTIRCSODOlKmMdUtfWpYRZ7bFn235CIpZZs97dJiuUHpX5jQo60DcM3PcqbThSS6heGZb/NmWj6A4UqNZi8GKUdYFbbw7rFbsotlQR2XPdAvFM9viz7Z8BEXNe18VZqCSGTjrhFBFGDP1vm7q0fjWW/HMtvizLR9BsVAdUxuuG9n3JLHawSUZ6LTcBFv4vLRuMs5siz/b8hUUpZG3QZBrrAu6UofSioDUnt1RMa69Fc9siz/b8hEUlUupIQg2eloXtO82q2mQKmPuKfqYl0pn48y2+LMtH0FRvGSiMqAk3JPE5oBgLRCjrBOyI49b0yHizLb4sy0fQdGMUlL1LVraeit2hJCC0HxG79p1pEuVOXFmW+LZlo+gGFG6WuqQZe+D9vVWrHUPFrM6YwRisjvLMiSd2ZZ4tuUjKJonTn0dg1L2Nqs+K4S1Ca6ZqtSkXu/MzJF0Zlvi2ZaPoLj7BkL33ZzZ1oek65nYEDQNrb0ypUviT9KZbYlnWz6CoqlKm71CS209GDNlcCq8HoyzlDK6tnIngpZ0Zlvi2ZaPoMgipjQMzOtO5hSHSpUBpaUFaZLwO7ZF0pltiWdbPoLiSDEjzT1ETAcwS0DsaU5qGYt7XxHsndJZSWe2JZ5t+QiKzFNm6wKdvS8eVwBTi2fAjM3ZPVe6dSqe2ZZ4tuUjKOaWis7okHEW4FEEfNJO66gR49Cst1A8sy3xbMtHUKQpNYcsFOc+FcdsUJspyOyle+ls5VZe8cy2xLMtH0ERV4ycSukguieJ1TRX8NzW0zHbDAnLiW4lc05sS07rr8fiN1isghQtAnK3FUKPMaEkYSDPLdc0VO1SNief6JbN4vMtH2GxjVGSZYaRcC8Rqgy+4ISRW6C0Tv3SACfJJ75ls/iEy0dY7D5kvQkDKu6BJbZeij7QofdUurL2Fpfu6HwiXDaLz7h8hEXJrIRGUIMXi0EO1bVCDhxleGGdl0KXfGJcNotPuXyERaf1WEx1wYeyixY7QuXWQB1TlF6lXypaXP8RHLL4nMtHWCy0HmS7jBtH2ouEyCDM1wk5q0SIJOvlEosnzmWz+KTLR1jkMknDHcZsBtyqQJ15BdOzxGAZUuTWe/FEumwWn3X5CIulxpg1Jai7/Y/raFA4dFGpKTf3YnLJRecT67JZfNrlIyyikpcxE0SnRWDqFSKqA5ZMMZpESne28Uo+0S6bxeddPsLi6CW8zQl97hqdvLtcqhTQSaMPwcSXhn5KPvQu+XmXj7BINEN3I7TYKMCSx7qjp0GbnUeYWh6XzkU89C75eZePsNh1ykDvMC1W9Iw4wBV3nwu2atRa50v5RTz0Lvl5l4+waMbW61Bo3ncx7TohIxKBaEzdnQeR7kxDFjz0Lvl5l4+wmNowTpahCzMwFYVA7WCiY0T2WflSTgcPvUt+3uUjLJqKIUuHomUvt1oXdcwSMBvPnHvunm+di4feJT/v8hEWlZp7CwWpTMAVea8qL0A21LtyzX6LxUPvkp93+QqLY1hjbcAdA7jkAO+RoJfE1WoU40s+Gg+9S37e5SMs1q5l0iTIu7GAwyrUiRUk9VnFutdrcfShd8nPu3yExU7s3HqHTusDJy5Q3DPkoYQara17+hKLh94lP+/yERZ13cJGex2v0rqjdUUxtaUOM6fgUZ2G3sp1H3oXfN7lIyzmMdBmHhDV975yGlDwB81ZqtbYiwzusEiH3gWfd/kIi9F1n4gCIq3sUXcKNZUBSYUiO1bKl/KLdOhd8HmXr7BYBpLnCuj7vdg9QWBmWEFL6Yla7hKXWDz0Lvi8y0dYnByaezPIsxNwsQm15925n9eF3QoFX5q7SIfeBZ93+QiLliLHrs6hHjvXnRRKRoUZLY9mMXzeOhcPvQs+7/IRFpvNPpooaMG63ovlZ3fB3ru2opbeRrJ5qX6RDr0LPu/yERa55JG078VCxdd7UXDFLpygRRSxPGXkWyweehd83uUjLEbPNY/RYd3FC8iIgChdfgpqSZBKjTvbC4QOvQs+7/IVFofG3E9F8b23nHlhGFIXkDU0Tccmlybe0aF3weddPsIiJi9Up0NOrMDmvE7Ivcd8RGrSqA65les+9C70vMtXWDSanGcFyT91OuuzMjwgLyrJh8SwSzkdPvQu9LzLR1jUdR6uaDkDp7LuaJO9eG3sK9u1MNcVZl+KXfjQu9DzLh9hUXobdbddJdUOLP1n/iJCKxLcSkdVvMTioXeh510+wuLw2YfSeiCmdTMzrw9uFHscY2o5c9RbvVd86F3oeZePsFj7aJTWzdxGrDvaRwGPFVH3GKVQX1HNvBRH86F3oeddPsJit2pJm0BDaotFDgjtK4AJwyzZcPRLdTp86F3oeZevsFhSm9oG1B09c0LeOylXAOM9SAkXCnqJxUPvQs+7fITFIDTsExd8KjvXrVDMG9RkTdPMWeJSXTcfehd63uUjLDYjzWMTiHt2fCvrhKQ2YbJPdO58rceAD70LPe/yERZ7aVq5KCCVvd+FDZxLArQZuRZdV/WtO/rQu/DzLh9hkWaZuSuBDBvAWDaLNa9QRsooe+JcvRS7yKF34eddvsIiVZS67uheKO/CsbZY5A6zOw/aban1kgOUQ+/Cz7t8hMVScVadAZTSuqNxfVixi4PNVt1GGUKXZsfLoXfh510+wmLtjcWrguS8d6PGhIrrl21nGdMc1q6di4fehZ93+QiLLkPDaL0XgwowJ4EYfa/tzaUUNm18qTZCDr0LP+/yERajYvJaOySxCTytQMk0oHkEdWZDujTbSQ69Cz/v8hEWB63X4pQBshAEtjKgrIMS8sgWsmDM9RaLh96Fn3f5CIsoOLDmBCRt7poxgph7S2XDzruJv9zakyqH3oWfd/kIixGoXHgvL9cMXFqGMnuHxtViGjXVW/nFQ+/Cz7t8hEV0zGSou1ffgCMjOHWH7M1wioaEXGLx0LvI8y4fYbGgR2E1sLRnJFOdUBqvYBprKQNDUrpUv6iH3kWed/kIi0Y5u8UAjf1eTG1hyDohWaWE6My3+qP10LvI8y4fYRF3BUT3dS6OvakXNda5mBxqyZ1LH4noUr+LHnoXed7lIyzy9Ik57y2A27u0nV+Mnyvb66xFV7h7qd9FD72LPO/yERZVKXWcFXrRvQ+wEDjyiqPzuhzHCmjk1q4hPfQu8rzLR1jEJIX3GNAyx9hN0g4hGEBFK1ZJFdMlB6iH3kWed/kIizRywryLZ1Pw3ns1oLIXmNVLsqi96q3Y5dC7yPMuH2Exc57JOoORLRZr23U64bAHJI8Uc6Z6Kb+oh95Fnnf5CIvIE1ueBJR2vwvtPamZ2i5nlIk4SrRL9Yt66F3keZePsOh7EyoZgfa9J3Vd2BAzK8zW0Hpg93Zpzpgeehd93uUjLOoKn9ftjKAxt5T2useAMtDsyJFltLgUR9uhd9HnXT7C4mLO21xhS3VPK44eCoUkIM0k2MXX+XipTscOvYs+7/IVFjtrqjQBjQuwrkdjrTuUqVhznkwol/qj7dC76PMuX2GxDi/aDBJl3PsABarizx0ttWZsjpf2pNqhd9HnXb7ColvLrgajTANuNYH3XIBKZWExD7wUu9ihd9HnXT7C4hgFmaJDHTu/aMNXHG0FlGoLI1vH0qWaMTv0Lvq8y0dYdEEaiANQ8opdfAXT1TJD9v+vvbPp1cS2zeh/6Z41RZEiWRjepF1k22bVnT5rA65TZFy0QNH/Xul1kjaOCygLFQUkGL6w594ZzMw9kPToUORq+RTqQvUQi5veJT3vcgmLreaorgI9pLJm9q6RV5EBXZktY++n3kfrpndJz7tcwuKabFVTaEA1yMwuLmDU42QxBfUwhvmhmjHd9C7peZdLWJRRqfPo0Mp6/Vdw5mibe3QhZ+J1r3Pqrb5uehd93uUSFi2ZVY0EIcc13yWmuUeXCCNaraFbbqfmXtmmd9HnXS5hcWaUXEdRwEyfuVcdMscMJVBSG4m7HaoZs03vos+7XMLiPBL22AihrumoHFZVLY8G0WPoUjlGP1SnY5veRZ93uYTFUksrRRLEUT79dNYcAwkgRVr1Tq3pob60tuld9HmXS1j03HPtUiA1o8miNPBWB2CKeXgsinrIu9imd9HnXS5hMbgVMxlQUp7ZpXQEyzNMJ8fVYccS0aE6Hdv0Lvq8yyUsdrUwQgswxmLRlgPEZsBcG9bWotKpHL3pXfR5l0tYpCocQyjgY80aGqxQmhCMgrSGAaZkhxygbXoXfd7lEhZzTqnQWB3jx8rRYebozAIhV1yzUlM9tkdvehd93uUSFmdymbu0p9WluwJjGJC9+GTRCC1gwXrIR9umd7HnXS5h0TKvZ9AzR5d1v1h91XVjgzZGMgvKrRzqp+Ob3sWed7mExaq9a3SGEQoBZ++QqU8WtY8cbAZpP7Qu+qZ3seddLmHR2Ir00kDrak7LOa45qRk4quSRtEs85AB907vY8y6XsChCnrENUFk+OgWGLIhAaYyaGLnmQw7QN72LPe9yCYtDtAzmAWSrF+joATxwAROtxShn51MsbnoXe97lEhaxpUwjEWgqMlmMEUwHgYwWm2PDNW/gDIub3sWed7mExRZpLn6rMGceGIFVFNzFgJjnudFyzX4qR296F3ve5RIWPQ0NbRiI41wXV0vaEksA7GLGHT0eY3HTu9jzLpewGFPRGiVA7W7ANTSwkBC8jjpc2Go+5F1807vY8y6XsDiUo4ZiUGnkeV60ANnX8xez5BpyHHLo7ZVvehd/3uUSFluNCb0qpM9sSu4GM8sQeOvecOTc4pleoAk3vYs/73ILi2RR1+P8Ueahkfs8KhZpYQaYRt5TbbGe6e2UcNO7+PMul7BYFUv0VCHQutMpcWaXkQnq0MTBA87l8RCLm97Fn3e5hEUN0WSkBCXnCjxPiFDKaDBUZr7GoZrOvI9OuOld/HmXS1jMbaVlZdCw+ozNDA1OWgBTSzY5tKFn7nQSbnoXf97lEhZDxV5qEpgHQ/5plrn5PDSSpFQGDevoh1jc9C7+vMstLFKLo3Jcl9t9ZpfeoTgakMYko81cXc/c6STc9C7+vMslLK5HBPNM2MFNVt+IVRuh2kBCT0PHYD00DzDhpnfx510uYZHq8MG1AuGqpS2VwAMxpKLcUdi5ncoum97Fn3e5hEWOWOdWvHreaQBm7pBTECg8GukoUg+9A0y4510mjY/FO1gMludGjHNTXqMAmeqn/2IG7Y5SqiTvZ+a7pLDnXeY/j8U7WFTvbUhLUDPrzC4jggVdTbsrG6bicqjnXQp73iXg8y6XsIjSgiIVKHMzBG557tHrwb6XYWkEYT70JjWFPe8S8HmXS1gMrGS9zT1a28wukdbbq0HQXGIp5p0P9bxLYc+7BHze5RIWVWMJWRUKhbq8C0HpLUJ0SdS7pNoO1emEPe8S8HmXS1gsCVOe33HIuF6ihlzB4+iAWVlNaox4KEeHPe8S8HmXS1jM2MVbHOAVV3YJCrlngzRmakkzR8dDb1JT2PMuAZ93uYVFp2FZBbzHtOoXERyxApXVMyLWlPqpdXHPuwR83uUSFk0GYcYCdcQ192p5Fx4OXapqqCmbnXnvksKedwn4vMslLNaB1aMMMJyJhRML5JgQsGDqAaOYnFoXN71LeN7lEhZbCtFLjlA/94tqAcypQDeaoSYSt3AoR9OmdwnPu1zCYmwNRyKFIDOxcGwIJQ8ECWlYzVxKP/TehTa9S3je5RYWeaQuySGwzxwthcEyjzX3ylE0rVrWQyxuepfwvMslLHq23OtPjWjnebHOQ2P2Otb76BFdMTU5M1Mj0aZ3Cc+7XMJizjF7SxUUw2QRI4GtCu8SW2IsVdspH02b3iU873IJi9JNKvmak7pqxtAnixwSEC8XrU4rY5xhcdO7hOddLmExWBNqq5D70/MuhQ5OXiCojNgrpoFn+tIm2vQu4XmXS1isbjTmsRAohzbPi5NKp6jQegjFSMsM2YdY3PQu4XmXS1jkgoMqOhhxWnXdCiVPIEethYOXkE7VddOmdwnPu1zCYugaqUiFUGMGbmu+S0gRkHqh4Ohop+66N70LPe9yCYtofdSRM4zRCnAca0rlKmKs1SKyNBmHcnTc9C70vMslLEaikqUMaKRrXewChjVClcISDS2PM/26U9z0LvS8yyUsYoghIUfgvGZqEJe5R+fVFXTYYEnG8dB5MW56F3re5RIWS6LWR+hAPbXVrztALtQhzcUyKsYZXw7l6LjpXeh5l0tYxEIx6VBQVZurYSIw0wBYe9K5WVO1Q3fdcdO70PMul7DYQxIXLJNAmuti5gxWeQaYjhU7zSXSDr2PjpvehZ53uYTFTIUpZgW3zMBJZoTG1GFIWbfg1aOeOi9uehd63uUSFtuILTUSEP3Mj9ZJZa28Do3YHTXQqfrFuOld6HmXS1ik0iRWZKhpnRdNGCzE+bdJnLj1HGo/1As0bnoXet7lEhZ7oFhzI8jVMzDR8i55Hh/nirhue5DKoTepcdO7xOddLmFRnbJYk5mjuwOvpy4+2KE1DFLQSuBDezRvepf4vMslLNLINa1pV4Vkrosp9vUmtc4PgZOWLuHUusib3iU+73IJi5LJWpS0Hv6V1WesQY5NAXMpNedeJRx6Y8Cb3iU+73IJiyFJnUfCPBfCrsBDHEoqDoplWMxZjQ69j+ZN7xKfd7mERW8jMM3g3Jr6WhcRZpJBaNGRhKsOPHS/yJveJT7vcguLqfWmlGE0Xz4a5x7tOUCW1LsXFbRDNWO86V3i8y6XsIjdPAZlSK2sOanJ53lxPcCyz4hSjYanssumd4nPu1zCoq8LRKwGfbQKLEnBtTYoA9PoceboU3OveNO7xOddLmExjELENFlEmSzGOpfEFtbr1DgKSkMMp/boTe8Sn3e5hcU8vzk1FlBffcYQCVZNxATyM5pNHfVUjt70Lvy8yyUsti59dJkYNkvAaYZpY2lzy+ZOaNh5HKqllU3vws+73MJi6PO7PVfD2Gtf2UUgJ7d5cgzBS9WMfuiuWza9Cz/vcgmLmkbAdV4spc4cPVPz/K+e5pbNtcYRVvPuQyxuehd+3uUSFtdg3pKaQebY1huDAtnm4ii9FZpxJhseyi6y6V34eZdLWMxFOQ6qkCiv2ZRWwaklKMQ82gg6YT3E4qZ34eddLmGxtsZIocDkbvXrLgoFswB1KTXlUMap+dGy6V34eZdLWOyhiDoWiKnP8yJaBLcZpmNNitzUO59icdO78PMul7CYde7Ceb3VJ1znxUHgXgKotVpwaRc51DdCNr0LP+9yCYs643JfYYXb+hA9QskVQUVHooIx2SEfLZvehZ93uYTFRjnmPmPL3IwrsAYGx96gc+mt1d41ncrRm95Fnne5hEWrsdQoBsOwz8Ux8ozQq4SsNEuqEvmUA0yb3kWed7mERY5rAGULEMLqvzjWxNTmDCFzKyPSaPVQnU7a9C7yvMslLDaJxVsmoNRt7tEJITN16NKiqhdDPjTfJW16F3ne5RIWZeRcfO7RoXx6gWaHHLjMdTFT6xQT9UMOMG16F3ne5RIWc00Bszew0nDu0bVCtsqANPfobqNjPTTHIG16F3ne5RIWvWOk2hVCX/NdPv0XMYR104g9uVsLp9bFTe8iz7tcwuIISVpf7Uv6mB/UCVxCnlGmWq+khOlQz7u06V3keZdLWAyjci9IgDGN1Tu+QuGAkAoNHyu5nOozlja9izzvcgmLPYomF4FIcdXSZoYihhAl+2p6Fxod8i5p07vI8y6XsMiEFm0IhBTnuuhzt86YKljkiHOZbLGc2qM3vUt63uUSFi1w8YirsZjMxNKbQ06VQLAOJlWWcShH66Z3Sc+7XMIiunhSRRCbGzUHS2BpJuo0hrSsPRsdmnulm94lPe9yCYuiVd1Cg1grAltwKNE62JjRpWOsoxy609FN75Ked7mEReQZlZMzSJGy6nQClJDW1CEdLSdxlUMzNXTTu6TnXS5hMXfpFNiByiqo1dWXNkqHFoQFW4khHKrr1k3vkp53uYTF0cVCTQqZ2+p5NwNMmT8C1UptDUsN5dD7aN30Lul5l0tYDKN6IQzrjcFnvksAL1FBVCPP/RsxnWJx07uk510uYXEufJGNIkilmV26zhxdRoYYyUvKKYgeqhnTTe+Snne5hMWeI/Y6T4ltDdbgNeTFelsbdeDUNA09tkdvepf0vMslLKLFkDkikKwGT2PNMi/cwTtmH1FTD4d6O+mmd9HnXW5hsfZETg4BV/1iGggmkefiiKLOOCaSZ1i0Te+iz7tcwqLWuQ2brVGANIBnaoYcE0OoxebCuOaZH/Iutuld9HmXS1i0aFiDE9QcfK6LbuBt5ugyNChjaIiHasZs07vo8y6XsKihxTI3Y5hBZRXUzgDjuRdANC15rpoeDvWNsE3vos+7XMJiJVYfKEB1dQBto0Hpa6C5hVAMhUc8tUdvehd93uUSFq3VWrN0qI3XTA1HyHmeHKkl1eY2I82hvhG26V30eZdLWMySyIgdIpXVGXmtiyQR0kRxpNCztkN1OrbpXfR5l0tYdGotFF3mTwW4hAgWR4Bm4qnUMHfqQ3Xdtuld9HmXS1isMfRkiPOAGGeOphRWjl7DrwZhwbwaJR9icdO76PMul7Do2FJiXg0Xbe7RJc49OuGa76LaQ6bQ/dR5cdO72PMul7CIPRHWMSDIZ5LGatU9KkKP5KKUscZD50Xf9C72vMstLFJ1jjYPiKPM8yJWBhtzcRwhlSLcifzQedE3vYs973IJi0XSCAMrIM3Ewj4Y3Htfs4ZKCERx3QOeYXHTu9jzLpew2EvyJJIBK00Cw6CZo9d7l2icLBYJeui86JvexZ53uYTFLOZjlA72ee9iUqB0TyC9VsvCqn7qvLjpXex5l1tYtJJkBmmoqJNFrzO79MRQ2kR0TUyVcGqP3vQu9rzLJSymECQndOiyeseX1U+niUJlIjKbGZsO1dL6pnex510uYVGd1gDzCiJprouMCHmGZ9ARGrqP+alDNWO+6V3seZdLWFxFYcNag5jVZmJZT1101dI2IeEYeOChmjHf9C72vMslLJZBpXUXYPLVLSIiOCND5zw/YaXlU+9dfNO7+PMul7BIyZoEbdB71DUPkMBSSkAtVKUxU6yfYVFx07v48y6XsJgCjchFQUJZdd3cIM+dGYi5pdBaK+nMeVFx07v48y6XsFi5Va6TxVo7ruwS5x6dOuB6biAsPtKZ+0XFTe/iz7tcwmJEVLZGMFPK3KO9K+RSHFJQipY9rzksZ1jc9C7+vMslLIZaw6i9AnbtwAtDrzbPi1xxxhpSK6dY3PQu/rzLJSw29FRLq3N7XuuiUQHzPIDQapYJDNYzPe8UN72LP+9yCYvUq3hbjwrQ53mx8brTaat6zL1RG0nx1Hlx07v48y6XsMilxVRHmmGFJ4EaBTLbAJdJgbdcXM/M1FDc9C7+vMslLIY+sJBFKMNosTggj2GgFUMgzc0O9dNZ6+0ei8+7XMKieS+9tQKV1/xoDQ0KawPOc3kMkanlM2+vFPe8C+HzLpewGHFNC88Co4e6+ukwOIXV8y6haIru5VB2CXvehfB5l0tYNCGKih00VQeOEsFWgBloVGPvpONMX1oNe96F8HmXS1hMMcY2qIHMrXn163YojSOg+jypzVydT3mXsOddCJ93uYTFKDW3yhmakAFzz+Acy+rXbcG4ds1nasY07HkXwuddLmFxRIxJ2UFC/fS8W7MpKYF7zokTRsuH7nTCnnchfN7lFhY9zi1ZyipYZOCBbWI4l8nVs73F0czlUM1Y2PMuhM+7XMJio4qWSSGONLOLzkNjsVwARcRraJnbqRy9510In3e5hEVMWUN3BMGRgKUMcDVbx8dcQk89x3KIxT3vQvi8yyUsVpeRzSJUT2uOQYqQQ41g1noJsddKp3L0nnchfN7lEhY7RiqMHapJnzm6CuR5hlwzNUaMfaRyaNaQhk3vEp53uYTFuUMzGleQONMzs6VVFmFQdNTO6jkc6nmntOldwvMul7C45kfXMhdCHBImi6lC1vX8pcl6qkot9zPzo5U2vUt43uUSFm2mZRtEEAoScJxU5lTt0757lfCMY96FNr1LeN7lGhYncDYXwl6xArce1ijABqXOPTpzX73GDrG46V3C8y6XsDjPg5pbGzDPhm05wNULdObo0iKKc9BCh96k0qZ3Cc+7XMLijNHZuAv03GaObjWv/osCqTpqK6PmfGpd3PQu4XmXS1hMvaOH1YgW0/xQg61ZQx1GGtWrxBQO9etW2vQu4XmXS1jU9eg0GoFMJNd5sUPmEoDcQ5r7s3g4dL9Im94lPO9yCYsulTgNAdTCwDNVg6UWIUXJTVNikUM+mja9S3je5RIWUyNLEjMkXvNdzMZksSOkQY16k57CqbvuTe9Cz7tcwiLzZ/Bfgxg5zfOiZyjBEXTu0H24dzzUO17jpneh510uYVGLhxZ5PbbCyWJRA7ehUFstgWOrKKdY3PQu9LzLJSyazOMiugPmpMBxfiiZBDpTtVwTp1O1tHHTu9DzLpewOIbUGstMLJ1XzZg1MMsZ2CkIauvIh3x03PQu9LzLJSwGDbX01mFEnjkaZ5i2Ga1BfYTYraPboTepcdO70PMul7AoIq3mVGEY1dXRiaBIFIg959JxiORDDjBuehd63uUSFkutxnUuhJITATcRyDbRVGoUYjBt4dQeveld6HmXS1iMAVmVBzD1CBySg6clpVvRPlMM8Tgz90rjpneh510uYbEyZelI0BuG1U9nphhpDNFdJNbg1U/t0ZvehZ53uYTF1NU9YZzZZfnoz03jIAEu0ZMVZqmn7hc3vUt83uUWFr03jpkgtrVRB+mQ43pj4ElRKCe0Q3U6vOld4vMul7DYqY7hSaCpNGAVAq9ry6ZqEtxSs0N33bzpXeLzLpewaL1ToZJA85h7dB4CHrWA5aGotMrGDp0XedO7xOddLmExhWbuFqCI5xmmsYHVYUBzp67EiKEd6kvLm94lPu9yCYs+MGYrFUJd711CmOti1gbomTM1Gl0OeRfe9C7xeZdLWKxLAQoiBMfV8871JzMdyig5zTDd8qFaWt70LvF5l0tY5NC5R0wQxWSeFz8ze3OGRsmoUkc6VTPGm94lPu9yCYul5+KeDEqwuS4OjuBthukwuImpRKyHHCBvepf4vMslLPZYSHPK0AcN4JJnhE4zxaB6yhkDRjzUI5k3vUt83uUSFln6ahjfoKRYVp+xAkUlgYfWczLNoZ1icdO78PMul7CYAlFZbUBj9skiMoN7G1CTS7PagudDOVo2vQs/73IJi5RTjBjmahjXHIOABbJEApMSpOdOUQ7N7JVN78LPu1zCIpt2yrVDHCVNFlcrndpmjnYMTDwit0NzDGTTu/DzLpew2GS0knIAH5+3V3NJLGH0dfVN7CtKp0MOUDa9Cz/vcguLbWTzNam3tLTmuwTIuRjIuukhjTmPU+vipnfh510uYZGjpDG8g4rN7FLKZLG1CqX7GDlgzn6KxU3vws+7XMLiKMW1jwZCMlkMZWJIqOC9KledMbucyi6b3oWfd7mExUAoGgLNsNIbMM6jogWJkL2iexUJ8dSdzqZ34eddLmGRAkVBH3NdTPO8mDiBF/9UeEdr6jS36UMsbnoXft7lEhYHVx7UCggaz/Niy+AtNcjMTfPq2S3tEIub3kWed7mExeSeTY1gjRWaORoZDLNCjAXXhU6ueKhHctr0LvK8yyUsepYYFAWsZFp13WUuiYlhSJmxhQObHqrTSZveRZ53uYTFULB0jglaiDO7jDzAl3xJEjEIr1FDfojFTe8iz7tcwmL2Tr1FhxCSAevIUPL63+yOHUdK9VCOTpveRZ53uYTFIrXmUBkK1TUPUBKYjfUUC7vHOHPMqTudtOld5HmXS1isPjoqV7AWFLi2VaKTBURkRmiMGvOh+sW06V3keZdLWMSZT8IYA9RXbURodaWYCAWd50Ey9TAOvXdJm95Fnne5hEUXpU663l5NArm3Bt57BQmpR2o64qm77rTpXeR5l0tYjCV20TojdF/zXeZKCKUEh+asIsQa+NBdd9r0LvK8yyUs5tRbJV0lOkHWe5cBmXICjaGmVhpRP3Wns+ld0vMul7AobjwEDdJ6aMDZEXJVBW2hShP0KofuunXTu6TnXS5hMeZKQygC5rZm9laasWUukyUTuioT0aE9Wje9S3re5RIW3STF2vvclFd1TrZ5Xpw/Bj20MqKOEujUurjpXdLzLpewmGysfKJQUl8971oHl+qgXN0p1hpPvTHQTe+Snne5hEWPNpdFUZDPXbemCIV6AxPDHLIMTodm9uqmd0nPu1zCIkZBboQg3tOadhWX/nOw1hFdSul46K5bN71Let7lEhabeGkxNRjcKnCa66JlJDDzMbwg8qm3V7rpXdLzLpewiCM2GmaAY7E4WoY8LEK0WrzbEEyH+i/qpndJz7tcwmLqMy+vLjp9HhjneTF2KGMUkK65x9KLjEN1OrrpXdLzLpewyJZyaTJgVGvAxg08iEFaHeSjSWzt0BwD3fQu+rzLJSxasTHPiwZzL5x79EoxRnFu1KVIZ25xnHrvYpveRZ93uYTF2pFjGA59vXLhYAGc5gciFGqlptgPzQO0Te+iz7vcwmIrnVotQEPnusjYwercstsoyqvWW8shB2ib3kWfd7mERVwN4vvcmVuOcWaXYuCOA8IYhO6x1HzoTsc2vYs+73IJi0G5lTwitF5mjuZhYGgFYuTog4N6P7UubnoXfd7lEhYrlZEsIUTPbfWNiPO82BxqkD7TS7Z+amavbXoXfd7lEhZDwuEtC1Sbh0Zuk0rDOtG0PKrPf6WdYnHTu+jzLpewWJUz55pnWFlTo+dOvd4Bzg+efUbYSiKHZvbapnfR510uYRFdS86dINPqBdr9U6Jj0BklY2Y6Vr9om95Fn3e5hMWsis511UYgrV6gCCWnCPOHe4tRguVDc1Jt07vY8y6XsDicm9bRoatUYBeBoqogI1ohSfPIeGiP9k3vYs+7XMJilNjYWwBj6XNdpAEzPlfoVorHwlj9UP2ib3oXe97lEhaNq9vHQndpwDGUddeNEOZ23VVLnJ8+xOKmd7HnXS5hMc/UPFwRmnAAHnGukK0mGOijzRgdsZ1aFze9iz3vcgmLc2euWRuDEk0WkxgU5gpOM0fHyKR8qJbWN72LPe9yCYuVc+2ONoPzGGvulUKpZOC2rrr7zDJ2qE7HN72LPe9yCYuNR2khIHCrDDyzM7hygporpeHdHA/Nd/FN72LPu1zCYpxhWXAUGO0zP7rR3KNVwSOlYA1b7qeyy6Z3seddLmHROYeWSwJvvvrSGi4D43NdLKZzgx5Ih3o7+aZ3seddLmFRqQy0QfO8SArcY4Us3EGESzbFUeOZt/qbKdr/AuvyfS79+5//Oj/2f//xm//A//z6q89//eyzn5/yt31898N369f7/R8A/+pPkf1ggL9A7vryX7df+vb+GQe/8Jey/iS/+Ct8/dXPfl8/++P//A+6u+606K0grr4MNnOqRzBpAhR66FizIJ7ZAzdv7/wvsBr/r7/X9n/9vf76q3+Z//vfC8bX3+Yvv/o2//BP/cs3P/7uX/vXX/2PH/jjF3335Ve/Xzf+7odcvu/tm5G//zK/+M8/8cef833+8uPf9zG/t9/+5rt/7t8QkgAGIPwN8t8g/k20vw4hJiL+x/Wb/9Ov/uMv8+Xb3/7br377w4/zb+3X8+PvvvS6/uxf/vA7+F8//9Ov8Ie/hH/4tvcff/ZXt37yn/zo+klff/X50m/+C+PLoqG+EncA</AdaptiveCompressedXml>
</file>

<file path=customXml/item6.xml><?xml version="1.0" encoding="utf-8"?>
<?mso-contentType ?>
<FormTemplates xmlns="http://schemas.microsoft.com/sharepoint/v3/contenttype/forms">
  <Display>DocumentLibraryForm</Display>
  <Edit>DocumentLibraryForm</Edit>
  <New>DocumentLibraryForm</New>
</FormTemplates>
</file>

<file path=customXml/item7.xml><?xml version="1.0" encoding="utf-8"?>
<AdaptiveCompressedXml id="2dec4e6a58a84cf39e8460e2671e300b">H4sIAAAAAAAEAOy9X4/lx5El9m7A30Hg88RORkZEZsRAmoXh3YcFbMPw+F3Iv2PuUqRAUrsrG/7ujuxRj1hXXc2kV3mX1E3NqNX1q+7qWzdPRZ44J/78+t/+19999av/PL797stvvv7NF/hvwhf/9h//x//h1//0f43x/a/+Q//NF7GPxiMVEC0K3CaBDWVIYcSUcVAI9Ytf/W/ld+M3X/zP/yb+6v8Y/3l8/YfxhX+VX/3q19+tr/Pvxvzy6y+/93/huw9P/fm34/fffPv9P7397J8+6Z/+ffn2++/+9cN//fP/uz/+8KI4tiAjZiiYAnCWAUaRIXKjbnPkifzFD/6+f4X/5ZtW3vwjf3r+Zf/V93/8vb/49MWv/v7xk2189dX/1Pu347vvfvXtN//lN1/IF79q33z1h9/5exU+8ef/0/jjP+Kv/379z5t//O8/+a//un375ffj2y/L45cZX43fja+//yc/gtLL7/3PrG+avnj4c+vVf/3d9+XrNv7iMz/4nL/i7t/fN7/77h/+5W388ut//m0v35ff/s4/8RUQ4F9+K+tFv/vFP77A7z71z/7pc7/60l/yty2g8G+//RdM/Nbfg/HP33z7x99+2f/ye/nwl9dR/Mr/9pff//H//HAq/MWfPlzvQP/yd//w+LU+9dLXi//Ty/jEt/XOi//XT/jb/nB6nzinX//9nyH5GaAKYZ6MBfynxIFqPKB0zlBLSLXOWEYpR4Cafhyo8QL1LVDlhYE6J5mgFuh1NGBRhJojwnScRiGbqZ8Bav5xoNIF6lugplcGapcpLRfQRNGvfnU+QiqgEoNhnJixHgGq/jhQ+QL1LVDzCwO1yygV0/C7Xp04kxlUawojM+bMUUo+w1Htx4EqF6hvgaovDFRMOc4pDs+CHlHDMNBGDtmZWZ0ESNR2BKgYfhyp6SL1LVLthZHKsVBArCCe43tIHQplTIVopddok+YppOKPIzVfpL5BagovjNROrfSZEdpIBJzUwCZO8DDbSym5p2ZnkBp/HKl6kfoWqfjCSK01kMVUYVJD4CEJdGiGnpEjVdIc8xmk0o8j1S5S3yI1vjBSdZQ2nQEBiQXg2gmKmANXsCKrJIr9DFJ5Q/UPF6pvofrKamqeVKR5PNXep6dUNTtURwXSWEoIjWoMZ6C6Y1Bdh+oBqq+sp4onT1JlQpzdo2rUBJbSBItZaEhsPR+6/zcsKrwe1RuohvDSZmorSVU8lRotA88goHHF1xYi99FjyuMMVDdMKrwu1QNU6YWhSogzkofRhKEAUytQwvAgOxhLjIGU4hmobthUeH2qB6i+MgGYHZs2DKCSZUVVBs/5DVLubXbCVhjPQHXDqMLrVD1A9ZXTKuth9BoVKNcIPCZCncV/JxRGrMlxm45ANW44VXitqgeovrKs2nLLwRygc2hzqGZ0AkANyAmszMZB7YxYFTesKrxe1QNUX1lXbb0MTsnTqhCqQ7UPKE0UMIUUpSWH6xkFIG54VXjNqrdQpVeOqloaigQCMg3LVg1QknSoWmejpDH2eQaqG2YVXrfqra6aX1msookmcwYYPD2tCjbAkBT8R7hh0TFjOFMBEDfcqnjdqrdRFV8ZqgUtcajVGao5V1UmsFkySCHrnlulyWfcqrjhVsXrVj1w1VcuqsZIbWpoMC163q+pgPGMMEaok1ONrR4iADsNVdeteoDqK5dVW8lihhOcljpXlVlA67KsWnRKYDPHTmeguuFWxetWPRCAV9ZVa0bC1hNQQgTuKGA2E2gcTgAwdEtn3Kq44VbF61Y9QPWV3SrLMiRFT6ZkqBMATFAaN8+ytLTey8RySKzacKvidaseoPrKXHXkKUY5QIqVgCNlKDorCE2mQMl0nLEAaMOtiteteuCqr9xYlbmW1EuEimPZqYJQ08yAVGOkYjUPOQPVDbcqXrfqIaq+cmdVpObXf4+QujRgxAZVkkIkHMY5JZ2HoLrhVsXrVj1A9ZXdqoSdRy9LUg2rC4ARCiqDcEh50hCVM2IVbbhV8bpVD1B95RqAEoqo5gHS/O7n6VA17h1CSxyzzEDjjAVAG24VXbfqAaqvXFpt2alqH2E1VFfgThWKP4MsEmtKOUo6FFU33Cq6btUDVF/ZAoiOUAxp1VOtMZVxOFRbDxArUa1hjFb1DFQ33Cq6btUDVF9ZAcCORBacnObiXHVS8rSqCITEQ1tvkvVMuQrtDAC8btVbqMZXVgBqjU3qGqcWPbRy0bhKqytIH92q2vTwegaqG24VXbfqAaqvrABkslq1MLRWCDgsT7XzBMLeU2qdmc8MrKINt4quW/UA1VdWABR5jaxSMJLFVYMnWKkp5GHk703v3M/0VvGGW0XXrXqA6isrAJoMJWhZvVXLWFWFWkZwPjBEhnjOSWfSKt5wq+i6VQ9QfeXS6sxhFGYDwbDKVTiChmwQkaNj1T8+VFrNG24VXbfqAaqvXASYqYbGNUFuy7KaTgWUMIGoSO1rEFA7BNUNt4quW/UA1VcuAtTRZpw1rMG/DtUi3aMqGfTRW5UZY+BDBGDDreLrVj1A9ZWLAOcsDTtWwL62ANSawaKzgGgTpbQ+wqmouuFW8XWrHqD6ym6VBBlFuUCjXoEtKpQ50KOqZG5UmA6VVvOGW8XXrXqA6iu7VTVRwxAdm9MmcF8WQF2l1TlqwzmKJ11noLrhVvF1q95ClV7ZrRop9bbqVZmHrOkqDXR4WtU5jojDAsczxirvLKy6btVbqOZXdqvSkNHy2qzSOfgvxlCKB9lCk1lZeyhnJgHyhlvF1616gOoru1V1BA6lDsA1W50R13SVMUGpsnBAxEPrKmXDreLrVj1A9aXdqoZoohNmzAxcwtoKQHUhl3PiGXs+U64iG24VX7fqgau+clSdlHX6/0OOaQ2t7B1q6OShNcSZRl7y6hmobrhVfN2qB6i+clStqjlH6qApeW5VkoGuAesommwGyRrOWACy4VbxdaseoPrKNQBhFKGMHSgpAnMMoKOi8wFL1qilOs4oALLhVsl1qx6g+so1AJpK5xSdpuoaWjlbAuM011rApiZGPRziqhtulVy36gGqr1wDkIcl5LmGVq5RwE0ZjNSD7KyaY2gz5zPGqmy4VXLdqrdQtZe2ABS74zMB1T6AY2Eo1OKqrGq9lZnKPNOxKhtulVy36gGqr2wBjBG7FsdmW3vW2DN+qLEkiMOpQbQhHM5MV5ENt0quW/UA1VcWq6jVpKIGuaa+JgFm0BQ6jNYHJUZn8mfcKtlwq+S6VQ9QfWWxqkcRDA7QjmtmVbAJ5hx1Ta2etY4cYzmjq6YNt0quW/UA1ZcWq0ikRarQa3au2mYDD7MVJiZMcwylfqZjNW24VXLdqgeovrJY1UtjLjwdqiLAfYlVzgjWunXDMLAVPTO1Om24VXLdqgeovrJYFQWxVKswMKJHVYtOAChAdF7EZDxOTVdJG26VXLfqAaqv3LBimefgkIGI1WNpYLAmAzD2qNOw0aHFlWnDrUrXrXqA6is3rMTCXWYvgJQIeLQMVaVCQBSZijUd6gJIG25Vum7VA1RfuWEFU4k1FgLnpNUJQA1Q0bOsxo1nDiGUdCiqbrhV6bpVb6CK4ZXdqi4Jh/QJoZQO7LkUFAsTklnqoyPOfCit2nCr0nWrHmoAXpmr9hZmYM+oUqAEvIYCe1Q18HRLdYy1D/BMDUDacKvSdaseoPrKXDV0qrFygSBlDVhvAn7lI9Q+Y84hjRrPNFenDbcqXbfqAaqvzFVrGGsSYIE+ydMqdQJgfvFDllFHiUTWzvRW5Q23Kl236i1XfeneKgmV6uDVV02Lq0qDskJrskpJuBQrZ3TVvOFWpetWvY2q/NJpFZZKiBFqqQxOTSfUsKiATCWRUlM9QwDyhluVrlv1ANWXLgKUoqN4VB0alp26+qo5C2DK4glnF6pnKqvyhluVrlv1FqryyjUAk+uw4lG1SzNgDgx15rXHMpRQaKraoai64Vbl61Y9RNVXrlddlJRDDVBq+zBfNYGFkgFRInfhhuVMx2recKvydaseoPrKaVXLpIVTALO1ZD3VBjUbw8RZqjaHbRlnoLrhVuXrVj1A9ZXrVTPZwF4SOGIHMMYIFkeEOc2kEkVqh6C64Vbl61Y9QPWVuWpLsYUuHXruea1YK2CrJtA0cbWolg71VuUNtypft+oBqq9cryoeUp2tNqCInlZ1z6gKDgMPqiHoKIEO7VjNG25Vvm7VA1RfuQYgDsbSaOX9hmvTugfUGRLMWGwNtJSGZ8Qq3XCr8nWrHqD6yjUA1mIepRNEXh2rJgOqzQgx6WRstQufqVfVDbcqX7fqAaqvXAPQDbU1da6auADnYKBzBmetPZYUWsVD01V0w63K1616sABe2VitKebUycDyxBVVO1TqA7qH2qqs3OVMWqUbblW+btUDVF/ZWGVNIWcJUDR4VK2IYI2dCgwPsOsXHoei6oZbpdeteoDqK7tVvVgsrXUYJAqMmcGZKwJW9LfG/z/gGV1VN9wqvW7VA1Rf2a2qih43MUMda2p1wu5RdUyQobVFKzj0EFQ33Cq9btUDVF9ZV02jp2wlwlwDgHnwANNB0NkPtog/yGfqVXXDrdLrVj1A9ZV11WCai5pAmBKBtS+FdemqlmIhbTHJmY5V3XCr9LpVD1B9ZV2VzdP8gA38/q9OAJJzVevDocpTMI1kdmZqtW64VXrdqgeovrKu2mbrldXf4lQ9qoYeQFchQAtY/b4ZmdIZBcA23Cq9btVbqKZX1lWxTaRaBrSOuoT/DmWUDI1C7C2R2SFj1TbcKr1u1QNUX1lXtZBxzBih8DBPq0IAC4YwZ5GSROPEM10AtuFW6XWrHqD60rqqZ/819QaF1ihgXBYAlgCEnUqbY/ZDaZVtuFV63aoHqL6yrqqzCUlgGI5KT6vMQZuSwshlWOw4KJ0Rq2zDrbLrVj1A9ZW7APz2NzGUNaoSV70qgp/ocKhqb6KJ2NIZqG64VXbdqgeovnIXQEFkHFLAAetpVcEOGmMHCqVrU8E6zpSr2IZbZdeteoDqK7tVNGlirQh9jgSc1ROsQhHSDCjcKwkfSqs23Cq7btUDVF/ZrZLOKmtztcxOwEwDlEOCQU4NciK0cGZmlW24VXbdqgeovrJbVVsaLC1BJFubVYNCGdFg6ppkISlhPsRVN9wqu27VA1Rf2a2aXeYYWCHUsQase4JVMdByq4bq7D3SGQKAYcOusmtXvcVqfmW7iqz0YCV4NrUqqjkxqKw0i6vGUaswn1lchWHDr7LrVz1UAbyyXBWtV+PZPOnvK7GSDLU0XfLqHFhGyPMUVjcMK7uG1UNcfWW9aswQGlaDOrSu/mqPsK01qLNSn6MwxTO7K51obGD1OlYPWH1lwSowx55igh7WiLVu3a//maCUkBJzT72c0VYxbFhWTmovWN+C9ZUlq0ph7f5tEGNcyyvWmPXqHyLSmEmy9nlmxgqGDdPKWe0F61uwvrJoRcSdTQRkYnEWECsoGUPQhK0jhdxPKQEbtpXT2gvWt2B9ZdnK6ammZgZhFPH0ChPUtXUFZ01Jc1fUM0XWGDaMK+e1F6xvwKqvrFuxxNKtDIi1KnBL2SPrEKDYA07nBsJnyqwxbFhXTmwvWN+C9ZULrVFzw1IFFDmtcesFShCENFO3NHganhIDNswrJ7YXrG/B+sql1jmHxtob9JycBlgMoIYNqLaiqVoP5cwiS8QN98qJ7QXrW7C+crF1p0xR5oQiiMCxeIJVZoI5EgtntXCKs+KGfeXE9oL1LVhf2b/ioSilB+jsQdX/i2AZyX9HVIRK6vnMIEvEDf/Kie0F61uwvrKB5Til4f+B1JaBhRqhBo+seawUix2zeGY6AOKGgeXE9oL1LVhf2cEqPZYwZoOYcgauo3hkXd0sCcWj6oiRziwJQtxxsPA6WA9gfWUHi1dJQKMBIa81QWYCOlTB86s2OTlU0yHpCnccLLwO1gNYX9nBModjJREYoTlnDTigRm6ARhJnD9YPjbNA3HGw8DpYD2B9ZQfLU5hMcwSYsiZa5VUbOJjAhkaUrKn3MyMtEXccLLwO1oPd+spqwJzEMaYAHkML8IwCRaV6vjVS0pEwnHKwcMfBwutgvQErvnRLS5fuPEgKlDzWOosUQVtx2JbSMbdgzc4MtUDccbDwOlhvwfrSPS1qNPoaFpQodOestTpnbRFQS+7+EREe6hOIOw4WXgfrAayvXBtASDFrUejI2cFaknNWCyBZRnHY+m19SGeNOw4WXgfrLVjDK4NVNfaaWUHrAmsKDDXEDCmmPrNiC/GQzhp3HCy8DtYDWF+5kIVtzKCtwwy8OGuoUKQbBA2UKJUcwyG7Ne44WHgdrAewvnIhS+A8ezcnqZ5MrcVBDUrLDltzmPaW58yHerDijoMVr4P1ANZXlq5azy2PNlcfiydYrQho0gaUK3XWoY1ORdYdByteB+sBrK9cyGIpDeaufvk7XeUQZPkBBNZm6dLjaHgKrDsOVrwO1gNYX7mQRWPVjmowSl40oEYw5lXNEiP2SOZp1iGw7jhY8TpYD2B95UKWXKLmWRFq47GqrtSDqudbmUNOorrGXx0C646DFa+D9QDWVy5k6X7nh44DcrEM3AtD7TNCS52tdmWhM6MuMe44WPE6WA9gfWW7NRIKJosQ26q6qtHZq5YCU2Wu4uswT01lox0HK14H6y1Y8ZXt1tGkTSsTclNPsDg7Zw2hAhWZhWiOqGd2syDtOFjxOlgPYH1lB2uYhk6aIafkkbW3Co7RtaC9WY9SJumh7lbacbDidbAewPrKDlZRHmlYB6LVg9V6B50JIWhvy9RS0TMzr5F2HKx4HawHsL6ygzVRxHAGmMS4xgd1KIgNQpdWRuWW2yEHi3YcLLoO1gNYX9vBYs2xemTl5py1a4c61urLFsswqhznobkBtONg0XWwHsD60g6WzhLyGspuMQOLNtA2Mxg1mzmGPNoh6Yp2HCy6DtYDWF/ZwQqpSfasH5oWB6ut2SyJG7Tc2VLnUuohu5V2HCy6DtYDWF/ZwZq9mq3t7FiiAMfmkTWFsaQr5aQzHhsmTDsOFl0H6wGsr+xgVXFm6rEUKM/lYDUBpUqwprYuNavWeKg2gHYcLLoO1gNYX9nBUnZuWlqFrDUCU0+gZgVCqpNnGGHOQ7UBvONg0XWw3oL1pddgKmOPggWSFHLO2tsqZBkw0ySblXI6pQbwjoNF18F6AOsr0wBrpfVECpG1AAuvRS1MUFrItdXQWz1EA3jHwaLrYL0F60uvwaqtSRVP/1WrJ1g41hqsMiBpsJFik1gP1QbwjoNF18F6C9b4yoUsvVMINCqUrgbs8RU8oE4wTNFzLguhHJKueMfB4utgPYD1lQtZapASavAE68Pqdm247AEBXOoAtV61HqoN4B0Hi6+D9QDWVy5kmR46G4UMyk5cWdf4IKEGYw6uptUcrYfAuuNg8XWwHsD6yoUs2lrtrTEIfqi6ygxlzg5R6uRiFEQO2a2842DxdbAewPrKhSzBMs3WEjAV/0X8l9XwCiPHwiHnzPVQpwDvOFh8HawHsL6yGtBUxK/8DmMtamHBAaX2ADPPOVvRGuMpnXXHweLrYD2A9ZULWWpPWVIvQDgb8GSnASbNP1QMnZrmcogGyI6DxdfBegDrSztYY7AkFjCnAJ5glQimY0JNjSWilRkPzWeVHQeLr4P1ANZXdrCklhY1IFQyXDQAQa0ThEaqlFNL41Rk3XGw+DpYD2B95UKWOoJZDAU0aADGkqGWYECphZKTBByHHCzZcbD4OlhvwUqv7GC1aqlO9HvfqkfWQuq/SwgUVWcdlSgeWoAhOw6WXAfroTbglU2BZr30GRKUNeGKZTpn7VkgKEuoZqHQoQUYsuNgyXWw3oJVXtkUKFn8LWgVTIasMe1zLXOXtViAYi80kU7RgB0HS66D9QDWV64N0FI4V2rAlgb4bxGs5gZTk2bKmmc+pLPKjoMl18F6AOsr0wBuiCmrgWGbwH0VXHEN4AF16ujRej+0U0B2HCy5DtZDgvXKkbU4MZ3i6AzYPcGKuUJZG91nRFQJHOepelbZcbDkOlgPYH3lyGraUpDQgHgVsvTJnmpV8iwreeaFk6QcogFpx8GS62A9gPWVE6yRiszZGgxeCZampQuMBk37wFTzWixwCKw7DpZcB+sBrK9cdcXSR5wtQa6tr9IrAbVBEHoh0hlTsUPF12nHwZLrYD2A9ZWrruJ0nto8tyozr+LrYaC5KlTJlrVlHHjIFEg7DpZcB+sBrK9cdYVSRTgwjO5pFcuqYeESgaikOlpP49SQi7TjYKXrYD2A9ZWrrsKwSWUqZKQC3EZxziodaig1Z9HI/VBbS9pxsNJ1sB7A+spVV7GWRiMy+G8GMCpB6dNgTp0sIQ1uhyaypB0HK10H6wGsr1x1NbFxCSrQZNUGJPagimFCGhN77UNKPJVg7ThY6TpYb8HKr1x1hUxiURPED+ODehtQdSQQla7UkSgfmiKYdhysdB2sB7C+soPVEqKn/WtQAE2PrE5c1ZwQ1Iir7ZUqj0OdAmnHwUrXwXoA6ys7WOiIXCIVjBCWdKUVqnAGdK7aSqi5pUPbWvKOg5Wug/UA1ld2sLhZ4oROUv19AF4DBKtUgh6rmsU+pR+yW/OOg5Wug/UA1ld2sFqbM1JO0FdhIA9GUIwEZay92Jo6lUNqQN5xsNJ1sB7A+soOVimVPJXKUOJYkTUxaLUBOmMrEloOdIoG7DhY6TpYD2B9ZQeLOOQpI8IMtjoFsEG1GByxXQpFjKMcKhHMOw5Wvg7WA1hf2cGqMQ3jNZC19DWRpXSwORiwaOaeGg481IqddxysfB2sB7C+soNVcpRWOULW7JE1pdUpUJy4JlYH7Czh1MjLvONg5etgPYD1lR0sZsI0nLNSG6v4GsXZ69qIpZZSm2ONFzoE1h0HK18H66EH65UdrJAteHBlmGtfG0+NUBsPyEzF+YA15EMlgnnHwcrXwfozWP1d+vabr776w+//1w8vAV8Eop1DDCkSWCR2pirkEI0FIgr3No1bOrNe+AdGQIzvIvTaVn9G6H/55tv/1Msf/+77b74vX/32y6/bN78buyj95Iv6HAof/u0WWHb/rU8c/0/6t0pC/O033/5z+frL//vDOfsNMse3w9+8/5aro/3hu++/+d3bLxz+/7wvrXw1vu7l23//g9c8//gPfxy//Y9/+PrvYojvvVMf/+J/6P+IIQT/sf3zg71vSt97uQ+v6b93+ovB6VkwKLjmkhfrUFMQkMppDCG/ec4UcP4gqNg7MYVIr1TzZ+Cuv++46X/HjsgbTd57FeeiyZvX+oftF0Q3cB0IXFpnlGIEA20Npx0ByppKFwb2GnqOqZ+p4vlB4ML3+DpRvo7IpyPXNlu/ketGrr/JyJUyDbUSoNZegOOa/1bzhNyjhVQtORU7Hrk+gaKPkesWHnw6csUbud57FTdyvUTkQk6VK3YQSXGVTAkUaQU6L6d/dAl2ZtXKDyPXewqUR65b3/fpyPWJl//hz9/IdSPXa0Su0IXU2gSLq6k+ON0qNShID1WmcomH1u/9MHJ94mg/Rq5bRv/pyMU3cr33Km7keonIVWNhTISQDMkj15ygLBVIU0191FDSmWLKH0Yufj9yXdvv05FrO5rcyHUj199k5AqlWVbU1avYgGMnKJwMAlkv2lK2dmae4Q8jl7wfuW5JzacjV7qR671XcSPXS0QuqwG7WACRuBpY4lp6kQcIV0PrQVs9Uwz4w8j1qb/wp8h1K1c/HbnyjVzvvYobuV4ickVnWXUWAu1hzeMrCCWGAVG7DLQSu53pwP9h5MrvR67bIPLpyKU3cr33Km7keonIpXH42xA60OgGnHQNEXXONcYUI7Y6ynlv8RPv1cfIdfswPx257Eau917FjVwvEblsplgxCRRypsW1rdYxrYBhVJ0lB8EzfY4/jFzv19DfcQefjlx4a+jffRU3cr1G5MIyrYe1G1M8crFzrqJFwCyapDJqTHw6cr1nLUYH8g1cnwhcdJt/3n8VN3C9RODqbEGoIFDrEThPj1lxIsxUyUMamrXjzT/vOYseuC7j+iTjepQe//XP38B1A9drBK6WBsc1HBdbW+3Wa21eGgophRiycNB6XOV6z1iMKdymxU8Hrtu0+O6ruIHrJQJXTTiZFEHi2lGfJnuW2D1pDGks4X5wPl6G+p6v6IHr9ix+OnDdnsV3X8UNXC8RuDJazBQMZhEPXDVWqEUNuGudU6hlOTMy8weB6z1b0QPXbVn8M3A/Ts368mv/HsZ339/BWT/yKm4Ie4kQhiOj1pIgZ1u71nVCaciQPYLlWSPPcrwcNb436sZj2G1e/MsY9s3vx7flw797g9jnX8UNYi8RxEIf2kkThCIJeCaGErg5GSPyGFa18XHlK7439caD2O1j/FQGiddsfP9V3Mj1EpErW8o1hQCpRAJOsUHpVaGUOEfJU0nPSF9xY0Qqh59QUv9VqeOrxy/z/fiv3//j/xP+31///YffPXz2w1/5d2N++fWX6+v96eV7TH0T4T6g5hMi+Ycz/yQeNuOHv6hPfYVf//3D63r49h+/0f0J21iYOmg2BBY/aSPJgITEmUfLHU+f9PszJf3F3aP+ax21ZmpBLAFKb/5DvUbDcEjQCrWUY5yYzwyEiTtD+Dj8hBKCe9Q/wjwTR+bWwdaURe4VoQ7PoVmzCnti3cuZ5eRxa2qZ/QTT9R71549arKr/X4em1Q94JD/qHBQUg7QeYmp2/qf6/TFP9hNsqnvUP7Jk0ERraAZh+oXNDTtURoGeJWX1lLLJmekScWsujv0EYf8e9Y/c1RO55GjQeqqrwaKBxm4gI3eK2mZoZ5afxq1BIvYT9M971D827UrrkFRAqp83Z7+rC5oAkbbs3zBWOc/A35+8YD9BJbpH/SPNB11IUBPUVQXHosEJWiVARiU/c/+q5+/q91vV7SeMB7pH/SO0bMSUhp9tkupHzWM6I6sZeok5WfbfjvMM/P3eXvsJ81TuUf/IhtLKmTT5UXsWvQJ4gtKTQRrZIzorGp0pt4hbzZB21bK/2lE34hJjbdCaX9NMoUMZpJBjHGY1aEhnmjBoZ3WU/WzEsk84KL+wk65JcLS1GVujE/CIzsrmQAgjaogWqsqZHdm0tWvHfjZi2S//qEOWLooBRsXkR+0sXHtoHs6LIlU/8HpmySRtLSfRn41Y9jdw1IWr1jDAM65V0u0EvIiw8/GQy+hcyqFeFNrSRfVnI5b98o+6iFFPhSDYcjt4MChlBmLCkUtTPSSB05Yuqj8bseyXf9RWOpOfKWScH3a0TCiRMmBMOYQkcTzhp/p9XVR/NmLZL/+ohUbTtbZVh8VVUkXgrFshjpJ1ZO6Og9O51rsLoeNP6YK+qdaPXNW4aoBDAAyzeKrlqbUaKoh2C9SJxzyean3mpG+q9Vc76WhGwTMskDq682//6a5zNiiGsQiZ0KG6BNryOvRnI4D/8o/aOLZWcnbq7fkWtzpAsfiHQnXVGykf8jpoy+vQn40A/ss/6jolqidVgDn5US9mpn76MHFa8kQr58cdbQeO+n2vQ382Avgv/6i1RJ6zBmi0ZsdbMaipNMjDsGHOdRza10NbXof+bATwX/5Rl8la+hgwh6yf6lSgTEFoZRWRRo/o+UxfFm15HXpp2V9RKyPJYgMI1xauktgJeKt+a88ZUxnOv89MyqOdSXnxsrK/nqvFPWlhD91xJOAeO1hyPo7KRBS5zH5cP3l/tFi8pOyv9zMdPT6HphB00pJPPNXqojBKLDkRzWHHrY73ZzHFy8n+ej/TyhxX8w5yaMB+ymBFG0TjRhgbnxLKaGd4TbyU7K8nn2ioFJ19W9e0ahIC1KgDYvdD95O2+biY8a9/0u9P+4iXkf3VTnrM2UMfBVoO5j/Tw0BLZkhi3S/qET1+H5dE3x+KEH826vcv/6jZQprOv6DPOPyi7g0UnZx1EqrB5iznhbLPtI7jrUn4K7bloXAZE0JPEZix+E3NnmeFbs1GnaOeqTSKO3kW/mxKEn75lhZ5Jh0o+U1d0jI6OkKx4fE7V4ujK6d0vCb4MyOcfzYVCb/8k+4ZU2OZkDxqA9v0jDow+s/0SJ50YR9yvND//TwLfzYFCb/8kx5OxVQSAmFaPlY1KJSdfbdAowqTM7bTJ/1+noU/G5Xsl3/SjUeePBmQwqoIFs+oe84wZ0OTgVHi8ZN+P8/Cn41K9ss/aeu9Bv/59fNdHXnMzsiCMYzepIQuPMoZ5Vv+fNLvVQ7G+LdCvf9ilNC34z+Pr/8wfuvfyfjnb779439/IIwUiHlEyMm5GjeP8Jpj83xMK2rnaHQmC0sbQKC/lXT7FwCEUj0K5EJASmtTZ55gGgZI7ixO5EM91I6dd4DwtyKx/QKAQB2DtUigNBcQ/JJQLsse5bkGZgWTM1UtugOEvxVV/RcAhKncdIhBCj348dsqWhT/RXi1kgyrh/wV2wHC34qR9gsAQmk5Vg8KMGbzBDCvoUsDEYIKzWgTbZ4BAoYdJPxs0oK/fSRksSSJGFinrGH7CFb8lqhUDTUPRTyTIK7mwR9Hws9GCngBJChj6rmA2GoebtVZgtkAm5Yb1UmFwxkkxB0k/Gzkv799JKzJbNpDAsFVL1mYVuupYwJzoKRMSQ4hgXaQ8LOR/P/2kRA4TqlWodYlFEfPHkvMEQbOkZwliIYzotLqTPxxJPxsbL6/fSToxEF+QUCTFRNqCGshohPIRkjEzVTPmEO4oy/S1Refl0Ra17mWy1HNvJLIBqaOCSmRU/QLItOh3GFHYOQrMD4PCa1Xsi5QNU5gS347rMtiZk3dZqAcDsWEHYWRr8L4NCSglISrHEitF88ibRX5xQHTQm5rfvd83Bnx10LCjsTIV2J8Hk9g7qXWArPJ0pppmQ4ZoVrvveTMp0bz447GyFdjfBoSUqvcqEWPBLh6p3UZ0iWANVJqac4xD42I3dEY+WqMz7QdKHAL0KdTBG4yoWaskCWoTRJHyZmpGHFHY+SrMT5PWeKRsUSEtPaKcc6eO9ja41Jqo0Kq1g6VI+1ojHw1xufFBE8UhDSCZxAfNkCI5w5FIZdKde0pt0N6QtzRGPlqjM+bjtXjTGrqIJjOE2hEKOi00VljDD22VA8tfo47GiNfjfF5jJEwUukIIXECLmWANooQjSqHgbMdmmkadzRGvhrj82JCYUm9Tsi8NimHLFCbNciqSSWnEseh9qIdjVGuxvi8nsLS8jBuQE3aakUR0KgOhzrCiD1x0TNjHuKOxihXY3xiI3GepXs4yGU1JaU+wTIzUG59sUYbp6Zo7miMcjXG51Wq9NRoeBBAcXbAVCqU2QZ0i+xEwSnkoSE/cUdjlKsxPu92EFax0GGOWIC5D88dYgYTGYTTlPnQwoMdjVGuxvi820Gl2SwFQmiyeMJqhCKCodypqI46z2SRtKMxytUYn9fyiGlwrwZItnyHXMGqZpihD+RmXPEQEnY0Rrka4/Nuh2ENQ2ogvNRmHmvH1TQgayMYa5B5aETcjsYoV2N8nrI0+kROE+KIzhg7MtRYC8QY88SsTQ/5DrSjMcrVGJ/HE7hHTB4EylIWmdfeu5g6jGYeFiSY1kMT+nc0Rrka4/M0xplozmzQ1h5b7qVDnRUhMXkegVWbHULCjsaYrsb4PJ6Qs5iaQUxOFjj3CmXE6jEh4chttKCHhgbvaIzpaozPG0vZEkfytJHb6o+WGsFkFDArSVimxnxogt2OxpiuxvjMpXumwe8EXGvNOXtgKDE7beyEa8lm53poE9uOxpiuxvg8npACS58KnjRWjwl+MdS0Jsyn2vx5FTtU28w7GmO6GuPzqtwbizSeMNJa2YfdwIIwhBiohNlTimcGqvCOxpiuxvi8OsZcZPTaIDknWHve8ooJCEUnSdY4aZ6pXuMdjTFdjfF5s3XE+aFEhTRXv0NTgdUVuwypWUIbneIZnsA7GmO6GuMT18Rh6ZEMcKzlcFVWFlkrxFqcKXzofjnEE3Y0xnQ1xucxxpaGSlirfdMHtdl5Qhn4YfpanFn810O3w47GmK7G+LyYMMvolhAqqd8OY1T4MIiNI+roiVjLIca4ozHmqzE+ceRyai0QAlpn4DDbmsFn0CWWtNYjFDx0O+xojPlqjM8bs97Mf/g5gaeTnjugMWjoCaQX8bwSE9oZV5p3NMZ8Ncbn5Q5OEpIEgYC4VmfEBpayAGLSzKF2IT2DhB2NMV+N8XmMkcagaAWmLQeqj+wxYe2mdfJAIeWGdOZ2kB2NMV+N8XmMMYw6CRWkZUcCjgFaiWGUiZRmL0HOVLTKjsaYr8b4xG44bS2xQZVEqzmygLZYnTFiUY8HyeqZ20F2NMZ8NcYn8gQMPWOGlBquKXwBVGeANV8Je+tcyiEk7GiM+WqMz8sibTROOiHH4kjQOBZPaJCZYmItFPnQko8djTFfjfGJGqOI5LJuh7VAFac4EuL0LDJQFWeNdKhSRXY0xnw1xudN3BpOBZQ6xLW7jUs3KJ40wOiam5bAxGfUZtnRGPVqjM+LCaM4L+xljewey4EaYCErGLWuvRFPPZQ77GiMejXGJ+oJVpOu5uiZPzhQGSzjgFljJu4zllNZ5I7GqFdjfF7NkuYZekeIa3g3G3aw1CKQxYw6Zqh2pj5BdjRGvRrj85DAWCgzQmktrV7pCaX3CGWg9SxLWjrjO6QdjVGvxvi8KvekmkcKIBnL2geWoUgjpw2sLInH5HEGCTsao16N8Xle5PQ0kVqBSNqAaVWvVRYQHD1bGanomR6otKMx6tUYnzhxyxwDo8LEIOCZZIS16AV6L6aYaqdTt8OOxqhXY3zi7dASOS2ExHHNWZK4NoJVyEGxB85RD03wTjsao16N8XlV7mtKt6YJqn4xMOEqYSwJag0ciFPq8RASdjRGvRrj82IC1RTGCMB5dGANHhOW+ZDGaLGGTBXP6AlpR2O0qzE+ceJWtUyFYRI5EqoWKHN5UQVFY2uh5jO7hNOOxmhXY3zenCUOUkbwo69D1kaw7PfEaoTJOeNMHU/NbU47GqNdjfGJXfM2axwJUs0JeDYDG9YgItVWmrR2aHNo2tEY7WqMz9MYqdcxWaExrV5pDVAKd5CgsazBzWGcmbOUdzRGuxrj8+oY26ilaQIqfcWEWaAORqgqU3IPodMhJOxojHY1xucpSwGxOzMD5LU5tHtMqM10NULlLoQd+xkHKu9ojHY1xifeDs3yEpVMPHdkKQU0fOiQbIlrLjPRGY0x72iMdjXGJ85eC+w//8GJwXAkMKFnkZYg9s4DLQw5tEM272iMdjXG51W5W+84dIDpcqBq9NyhpwlNSkhVJPZD03XyjsZoV2N8np4wJFOSARRpOhKIQM0xUZEmt/Wfceh22NAYKVyN8Xmz13Lq1YrzRMoLCdmjw+KOVWINJcYay5kq97yhMVK4GuPzaptLtR6GwjQHAQ92EFSbYNWvhiAlcTlTqZI3NEYKV2N8HhKsNAq9Q5tOFrhYBp1cAOuMFkNoRmfU5ryhMVK4GuPz1OYwsAsmwA81S2LVKQIqKEpXLjmPdqYbTjc0RgpXY3yenpClFkaG4sQROFKEEjHDmFQo5ZBJzyhLuqExUrga4xN3wwXEOALIxACsPKGYRkhzpOBA8JT+DE/QDY2RwtUYn6cn9NlthAAWojpP8ATCKWSG3Gaso2MOeoYn6IbGSOFqjE/sgYozSUNY7U5LWfIsUgpDbYlVsGWsZ2av6YbGSOFqjM+bnzCnzdGiU8QQgYN2KGW1TqcqKKOPgocY44bGSOFqjM/bHIomw2aHEM1zByOCMseqbR5ESZGlnOmV1h2NEa/G+LzOl6Eh6TCwagScPIssaTRoUSMPw67jjO+gOxojXo3xeXpCj8q98upywLUHqoGWlmFKqwOt1VnPeJG6ozHi1RifFxMiS81DgShW4DjIKUJiQBqFOHGxcCh32NEY8WqMz+MJlCv3XGDElGC5j6DC6rlD5RJCr3ZoportaIx4NcYnepEYSqwNYmod2Ckj1C7OGJv2oMVmO+RA2Y7GiFdjfBoSio1RWs9ghh96pT0mxJBhqNrAMEvuh5CwozHi1RifOIWPqFFvMIIGzx2YnDtKhF5bYcnJFA8hYUdjxKsxPnFGa040JK87wW+H4AlkCXN+GNk7i4nWcabzxXY0Rrwa4/N6pXsrHhOWnvChyj120IYZ/FbIhXpqjc9M0rAdjRGvxvi83IGDZqoBuqTpPEGG5w4kUEVGxeyfOjTV33Y0xng1xufpCTasB2kwpc6VRXYo1X+XRnRoTKtFzvRK247GGK/G+LzaZhtdohrMih/U5uAXgyioUSuhJFE7pCfsaIzxaozPQ0LmbOZISCEbcC2rmDUZII9expQkduh22NEY49UYn6csYUtZHQltzfJnnc4TKDhtRA1akkrvZ2IChh2RMV6R8XkFCr2PWW1An6MASxYw9TSSPG0YEozZzpSqYNhRGeNVGZ84h48w9p6BzLJnD6mA1uVBpFzbUB0Wz2hLGHZkxnhlxqdBYSbtlTwWUE3sUJgMumRGTYGlVc7JzkgKGHZ0xnh1xudVurfSrXjqkMaa7B8qQW0ZoRVKIoPj5DPONIYdoTFeofF5ogKNWqsSlFJtlbor1BwRMtWRGxpSPTOUEcOO0hiv0vg8zXmWtcxhQJq8fCgNnkFEzyWr0fTLIfKxqLAjNdKVGp84lnH0gtIAlRB4FIXC2iAHNLVA/sN7Kpnc0Rrpao1P3CDa/MRThh7C2hs5AtQyMySSkXDUpvUUFHbERrpi4/OSSZ4pIxbIEzswhg7We4IUZ1Trq9bxjNiIYUdtpKs2Pq96yamCrJbIUDAvB6JDmWQQzW8GRBIMh3QF3FEb6aqNzytfQiu91wESVplzz9EvCJ0Qpl8WLTGmcUhtxB21ka7a+DyJKYxWhyeTVnnN4YsF1GoBHE2GKQramUk7iDtqI1218XmlbJU+LP6AuWZr8AwNnEk2aH1GKkGF8iHaiDtqI1218XkSk8QRqWfQPjwqWBtgxhkqdxo9jDzjqaiwozbSVRufZ1KbQyGs5dJ5rY9ETlDjMKBmI5ahIZzyIHBHbaSrNj6xmi0nSbpoo5lfEH1tEsUIkkPV3AJ1PjPRG3FHbeSrNj6vZVZGbCk5APhDA0Sw1R63+ma5yyiKPZ1KJnfURr5q4/MyCE51NM8bTNOaxhYI1GkDrGVA0ktELmemtiLuqI181cbnRQXGmEQZlFTXBTGXM0kQJ+ZOmlPrZ0YqIO6ojXzVxud5EBJjSDmBSPGoMFmgrilMZTJWiSRjHHIm447ayFdtfOJovkSRE0NJH3aF1QrWEgGhjVlx2qhnWuQw7qiNfNXG53VGDf/xRxEIYe3/0BE8g5AKylOaJ5oz6SGJKe6ojXzVxuc5ky0H/8E3zx7XQtHEDoXRFcQDQo64NMdDtDHuqI181cbn1TY6L9SlMTpLWFGhCRR0UEwqbNZjaHZmii/GHbWRr9r4xHH/nbBwhshrUKPEBmXZ1aGkKJ5cNDzVBxF31Ea+auPzWmI0BqPiN0Jip40eJDyt5ALS0/SwMEPGQ8Jz3FEb5aqNzytzHWZiomBhXRA9JNDkXAFn0KqrYaYeUhvjjtooV2184kxnzdzqWhkX49oHg1BHrlBG5IqrkVIOeRBxR22UqzY+r+KZRGotAYZ18wuikaOgekIxY6xN4mqTOASFHbVRrtr4xJ7J1rKFAdpr8gtiFihVJsSgUT2LqI0OtcTQjtooV2184ljnHjVLgqhBwImigGogGNoCl9QlWDkEhR21Ua7a+MTSlVpm7RlGYfnTZtHY/b6ImjCrNJmHMgjaURvlqo3PcyarFcwYYQx27hhLBMMQIM2pYdqcIx9SG2lHbZSrNj6PK8S8cgeGZhRWd5RA5dyX+lxqZIlST10QO2qjXLXxiaUrhFNMIafJDoVMYGZlDfmWEAxLOZVB0I7aKFdtfGIfhOUQ/qWLPgN7hPAMohfnjoYipPNYmSvtqI3pqo3Pg0KfoVSqEDuudSCLNtY2QbR4KonSez7kQdCO2piu2vjEncO98Jhr2H8qwG0MqNFvidjibFa4ZD7kTNKO2piu2vg8KIxV2YgMKG01ytUG1RJDIMUhFUVP1TbSjtqYrtr4xAsitOQ5o9ME9V9myWCaE/TgdLLbwJnPTPVF3lEb01Ubn+dMeqBO0xrgWAuoC06oyZNJT+Mkht6l1kNRgXfUxnTVxufpCrXnGnuCGXkuialCURXopfRMGFo/tCcIeUdtTFdtfGL7bOcpHhVoNVEzRaeNtSEYp94L5h7LofZZ3lEb01Ubnzd1pXYyKRGm+rXAa5lcHWNCqi3mUDQyn9ktibyjNqarNj5v8Ls4RyhJoGqvnkzW6LSRChiVZKMEjoeWRiHvqI3pqo3Pq3jONrEFAzYsq1GOQWftgCVnY5NcT9U28o7amK/a+LzuqGG1xqKQ5mqfxaGguRiUXi0KjaTh1AWxozbmqzY+T1coHhRyUGgfOqkRGWrQBJm7oGZpMx4SnnlHbcxXbXxeVIhjSI5LTQhzrQbJYKkQzBlwjtHyOJZB7KiN+aqNTxzLlYtIk2VSK3DlAYVahFytNOWQRjhUryA7amO+auPzdIXUc/S7ALg7Y+S0+umlZBhZsFUTHONQ8bvsqI35qo3P0xVmSSHyms63RnjGmEADGqSYrOdOtdgh2ig7amO+auPzmupTl5hogKk5bUweEErkBLPHjKNQl36otlF21MZ81cbnmdQ5pawtQyPFtQ9ibZ7FConZQp4zVTrFFXbUxnzVxucN4Impa2wFMBRxKJBCKURAVPqosWpNh2obZUdtzFdtfF6jXO9YYhiQZw3AImsL8dozWUMLHLqEdCoq7KiNetXG5yWTs47ANKGvXdQ8krOGbP7hDKFnxHxqITXKjtqoV218nh3VZ9RUIwxds5hCSFDyJBhsI6WEmNIhD0J21Ea9auPz1MaKjoYyIM68muo9jdClNvaacuNpxPlUMrmjNupVG59HG7N1HdighazAqnPNbUSolYg4xKlyaFhf2lEb9aqNz6ONteHItUPq9cM01wFlogGuHkqxov2UB5F21Ea9auMTx3JlHqVH6GsgE3fPKGtYkmP11CFOaTIOJZNpR23UqzY+T23M1LDMBAPFk0mbFYq0ALRIY8iijQ5tlEs7aqNetfF5xe99rnlLzhP5w+R3Cg6FnCGM3IJ/SvM8BYUdtVGv2vjE4neTMTyDEA8CzhVygdK1w6zTNCHhHIf6INKO2qhXbXweFCyWRKuMjVBXJ3VaG+VWH0TFEmpvHjIOQWFHbbSrNj5vhGctUZEmUKfoUCgEdeCATLZG8HBs85DwnHbURrtq4/MkplSdG/KA0NcascAGNlc7tSGHWohCOJVM7qiNdtXG543lokZx1bWmPgQ4exqxip2BVjFbwCrj1OT3tKM22lUbn6c2UtEQGkPsmj0qjAi1LXuyKXdPNGNPh+Y25h210a7a+DzaKJRjE4E1q9OTyYmrk9pvCc6UU0oyTyWTeUdttKs2Pq8Pgjj0qBValnVBDHYopAhFJLXCTVI8ZFLnHbXRrtr4xBGeAQmLQa2OAi6hgfPIAYg9MgrRLKeiwo7aaFdtfB5XqKlIWboCr7mNPAOYYoaRZig4lil1qF4h76iNdtXG5wnPzTyNxARRPDSwfxHPI9uEIG2WOVMpdCiZzDtqo1218XkSEyZsY0aIZGVJTJ5BsPgvozfOucfZTnGFDbWRw1UbnzihLSemmYECOleozhhrKAy5c5uMPYicuiA21EYOV2183nwFGqOpEkiWNbcxENS5hm54QkEcPULoKV1hQ23kcNXG5/VMWqrOHBuMWKYDIAloah2iZRslB+185oL4QSq5VhJ/Egkx4c9GbcT/Nijgf/+jdlrYU8kZEmU/auMAGnjACKG1ubZD6ZlprT886k+8Dx+P+mfzU//LP+rZMpbuyWAb9kEXGFCiZwCGglE8GZt4qGL5BxaCvXPUmCn8lHSwffuln8+X5fFrja/G7/x9/6fx/dsz/Mv3/suvv/u+fN3Gp47v4+f8ZXf/Lr/53Xf/8C9v5pdf//Nve/m+/PZ3/omvgOCdc333i398gd996p9t5avxdS/f/vt/+TMfcDd//w9/HL/9j3/4+u9iiPJ3//L73/4e4/rfv/y23nwdRxaGRad/8OCTf+Ev4Kqf+rbWN/bwEj/xrb/zDf7rJ/xoHk74E2e5Hb2o5cVX1fLq8FfxpHZtvuSk08yaxUOV1z+ANL53U33A9E/Iay+mL6bXtka2mpEgUPMwneva914r5JG7TBrc0iGr94eYfu9KxjWW9Sck6BfTF9O/+aJoJfZYDZjX2skPHTKMAjNjC5pDPtYs9UNMx89h+icoDRfTF9OeJQinUcTA0+EOnJaAGnqDzllDt6iBDklnP8T0e3rJB0z/hOTpYvpi2s+VUEzyAM0yPUWUAiWZwmzKhWYqKoemKf4Q0/w5TP8E7edi+mL6N19kFbVOeW2zdUxLMCja1niX2GbvLOlUS+YPMS2fw/RPKJm7mL6Y/s0XUVYdTy7Acc3CDp4tKsYIaKX1pjpopPOY/tTf+FdM/4Tav4vpi+nffNEQc+5skMJaLKpGq8S9gYw4Uh4h1lMzW3+I6fw5TP+EIsaL6YtpP9feU6BeIQvJwnSHEgqClFxrN8qmT8D0J96sP2P6J1RjXkxfTP/mCxl+yMkiTHFSzXl0UG0MfaQeY/Q00Z6gT3/GR8RwfcSL6Y8P98rgZuVQGKFSa47pMKEOpyKdm8yeWxY+7yO+W/HyAdPXR7yY/vhwT5/uOjrSagPpa+MqJ7C5bMU2Rmg8+7EJprZR2rMwjddHvJj++HAP0yzLWhmgOMsqV17zN3sC/0h0tlQmPgHTn/MR8fqIF9MfH+5xj1hnDBZAxpoeWbVAbZWg5ZSq1txLPMOnY9gqy8OfUoN5IX0hvQaiIs7gTHqMtMo9YoUa0ZlIxlJyM5V8HtKfK8vDn1JCfjF9Mf2bL3KsXLFnp9NzAMfAUGZp4DSbKXuWGMKhQvmwWZaH10a8mP74cA/TRLPGJA7isfp8WvQQbQVaSJkxjWHpCZj+LJ2+NuLF9MeHe3Q61JGlBpiBq9PptcOHNXjGaC2ajWztzCjFN5j+XFkeXhvxYvrjw71+zBFTXuP/sCoDtxzAKHYIxBJG9Cg9n4Dpz5Xl4bURL6Y/Ptwbbomh9GEGBY1Wu/myxnOHUYwzr1FW+Uyp6RtMf64sD6+NeDH98eHepjBpI3lkhpmHY3qseXyVp/+Sowyd1fIZG/ENpj9XlofXRryY/vhwr9wjRo25O5/uurQ8zKAUB2DgJtZnFxrnMf25srx4bcSL6Y8P9yYhOGmuWQl6yMO5R8tQk6O70+hl5Br7ODMh8Q2mP1eWF6+NeDH98eGe55JSq1YMBrXocbpPsDgjaBBWJqx5nBnf9AbTn/MR4/URL6Y/Ptxrc2F0IFePzs0JCA+hNeo8QQsYNcXaRjlT7vFDTH+2LC9eH/Fi+uPDvZYAnhNVAqSZPEfMzGsXnEJr2FBbz5LPx+nPluXF6yNeTH98uOcjShpzjWGS0scavpTByhSosSHqnDm18zniZ8vy4vURL6Y/PtzT8rJiSqXAzNmArbFT6b72e2uuhacWOYRp3CvLi9dGvJD++HBvwu8MIffix2DagGccUKsUUJljba32x2cmIfwQ0p8ty4vXRryY/vhwb7JYtpG4DZhkAoxDwJlHAhtKVmJouR4qNcXNsrx4bcSL6Y8P9yYhcLRmurZ/GgKTJ4u6BrP3Qa1SlpDnmclibzD9WTp9bcSL6Y8PN5dSMfaRGkRhTxHXGlMbUv3DEKgM1VoOWeO4WZZH10a8mP74cJN7lBSqM44+WgLu1MBmbVAnY03EytrPY/pzZXl0bcSL6Y8PN1u3PDRPyTDkQ0sAEdiaBSksFWOkUOxQWR5uluXRtREvpj8+3JwAWZM40XAQNwP/b3VMj7hWIdZAGRsdWnL1BtOfK8ujayNeTH98uKflVdM5EkHILQBHwrXjUyFnYpTQZ05P0PI+V5ZH10a8mP74cM9y0VQwoYfouGxExdW6VT1YI1qg2uOQJ2h5nyvLo2sjXkx/fLhXajoIyyCBlqsDW5qnh0p9rVbUkVAGl0PlHrhZlkfXR7yY/vhwC9PciqOmV+ga1v5gMrAe25qoHmMiSnyqzQU3y/Lo+ogX0x8f7vHpQq1jVUi6Wre4ChSbGeboIdkgTf0JmP6cj0jXR7yY/vhwj3tMmZLnXN74GoXAGTxrTB6sm8w6Zk3lvJb32bI8uj7ixfTHh3vjPUolSaODoDjjGJ4jWigNsDrabcbW0yEtL+6V5fG1ES+kPz7ckz2Sc44QM2TOCZjWElv1jDHUNfeDMRkfkvLiZlkeXxvxYvrjw70UMc0RaI0+SDSAS65gsVYo05SpjWn1UPV03CzL42sjXkx/fLhXltdJQ0qO6awFOGeF2mMFdeLR+pAm4VCKGDfL8vjaiBfTHx/uWeOhht5Lh2GpAxsaaJwZEo7ReUxRO9RhGzfL8vjaiBfTHx/uTcuLJtrJAPO01RLgmJ6BIEp0HqL+vQ86j+nPleXxtREvpj8+3MJ01UGzcQZJhGuqaQHt3GDgiBi5z9wOTayJm2V5fG3Ei+mPD/cmQBKVIDpBtKwO2y5gxVPGmLm1wa3M+v+xdy65eqa8Fh6RJQzGl+Fwnf8QDuQ/SLU7r+jwtVwpfbX3SqeSPHIMa9nIe6a/YnnkNqIzfcS762nSudrmuOq07Ovp1EBziyBGcajlqPUHvcdXLI/cRnSmj3g5EtB23GOCImcgbhVKjA1Wme5hrFJd+w96j69YHrmN6Ewf8e5+ujTsnOI6HsoEinskIJQJs+VesfVS8NHLF/EylpfdR3Smj3hXp5twLGwQ0whAtF8oanFCaDwlhFjzanZfM/0Zy8vuIzrTR7zzxgf3PaEFzQoDZV11erUdECz3FpWx2vs6/RnLy+4jOtNHvNyozpo4FMgkBJTShLrf/8TGhIFbWi3Ie6a/fMTsPqIzfcQ7bxwtxpATtLrvPWwqlGwCnbHTqLh+6lHvke5iedltREf6iHcbawp37KFD5bIfKMoINeUCPWDvOrV1fBTLS5exvOw2ojN9xDvLZShqTApsQ1brERbTq24DsozSa1SUR3GPdBnLy24jOtNHvLvKE2OSTpCH9cX0GKBh0Z06JVtdSYvhkY2YLmN52W1EZ/qId5vF6jTCsvrnWMpqpymC9fUt1lqT1hbl1WaxdBnLy24jOtNHvLPGR42EOULotQJNq6DraAhztJa62iz0yBpPl7G87DaiM33EyzrdYiy5ge4lvSScQTMVQLGgIjNnfTSNmC5jeew2ojN9xLv4NPWGuRXYbuLqp/uiO4QEUrFYpygYflCnv2J57DaiM33EuzMiWteABqmMxTRzXHXa9mIE1ZrWGXFKfs/0VyyP3UZ0po94t91DgvActNqOIEB9KhilvBBPOaYQ97b190x/xfLYbURn+oh344hdYkNhsMQNqND6SqOCGoVE658iP7jL+/IR2X1EZ/qId6NbcYQaNUHEPWKLts6IPBG4LqiZpbfw3hr/jOWx+4jO9BHvmF6NxpxMsNppBtrBjyI9A9KsQaxLT49WIaTLWB67j+hMH/Eu79F7TXNU4Ib7haK9pFf7fv4ipp5DrZHee+OfsTx2H9GZPuJd3sNSmWUKlC77YebcwVqfsH6rtDPnpvHRBki6i+Wx24iO9BHvbMQ8A2cWGCQCtIozFMoKorPNGEs1fLRZjC5jeew2ojN9xMvWg0nmWL3GKBOIcW5DsUFqw8a0PoQftR50GcsTtxGd6SPetR6Yk4zVTo+5p8a1ZqirQkOWETtaltoexafpMpYnbiM600e8Yjr1gJoT78Ks+9EtBrUWAcdApdikySNrnC5jeeI2ojN9xLsIkxny5AET2+qnR5hQ6/ooSjX1SK3OH9Tpr1ieuI3oTB/xbsK2U8/EAYbR6qepNShpFesSxogSc2vpUdyDLmN54jaiM33EuwnbmjVzNqi2p8ZDUyiVCxhKqaNVSa9ieXQZyxO3EZ3pI94xHRMFGwQY9xamLAF0tR17Y02XRExWf9B7fMXyxG1EZ/qId2fEFOKcffUeifcZkWT1HtT2RnUTDlNwPhrdostYnriN6Ewf8XIDJFXLFqHGdVD8N2xbgyXocai2YCrlUSyPLmN54j6iM33Eu5GAWkcveewnif6tQlh0z1Wsp2q2rEHCeM/0ZyxP3Ed0po9457nUQi2FBlH2g585EZQsAhJZVOLo6dWDn3QZy1P3EZ3pI97lPdKUlqVCplqANBewvTKPy2jFZjTpj8Zc6DKWp+4jOtNHvLuftjy1VQTCzECr74DSOEPhoSG0IPzqxc98F8tTtxEd6SNePiSHbQZbIO/0EjE1sD4ypICkY4TJ7dEmhHwZy1O3EZ3pI94tny5N1ikxgdUFNvWqoH0MaLOm2RKOXH/A9Gc77TaiM33EuzrdcsAuHaxI2FtNF9Oz6epEuHPtONQe2Yj5MpanbiM600e8izBNqYvmCrHTaqcJCSruvXk6jbKu/iO8b6c/Y3nqNqIzfcS7qzwqUSUNwLHPiRImWG7rqzlazqXn2n5Qp79ieeo2ojN9xLvNYpXYguAe3Yqrn24CNqkA59CNcXDIjx5zyZexPHUb0Zk+4l3cI2DihQ7U2QdQnrY76wizal6Fegi92qieL2N56jaiM33Ey0e3OlMqGWbb2/L2Q3JaS4A6yAozGf7iLu8rlmduIzrTR7xiOqqFFhH3GdGAigVQ6ww6MFPRRYD+oPf4iuWZ24jO9BEvN0BOqtYGsOhiemJaOC+mJaW2CvboxX5Qp798RHMf0Zk+4l3cA+toYgpNF9hke/mjCgFOToNbGJQfPTaeL2N55j6iM33Eu7gHllRa6YAlRKBREKzPCDmkGYKkoOH9GfEzlmfuIzrTR7zbAGmccKRFcskVqDPuifEBo+wz4qyt4qMxl3wZyzP3EZ3pI96NuTRTbRKBqRPszQdQLa06nXU12qVLevXYON/F8sxtREf6iHfXHmWs+jwJWutpTyMiaOoBYiATaTOM/Kj14MtYnrmN6Ewf8a6dLi1jTQkGUgAqoexFvR0mquQZ2uT6vkx/xvLMbURn+oiX1x7rILhq8X4+TvbjiHtRr+ICO49iLDIE3zP92U67jehMH/EullcaU5wMua2Og5hWnU6JQDS0FtRC0kdbmPgulheD24jO9BEvNyGE3rVPCKUokLFBId3vNIdeYi9J2w96j49YXgxuIzrTR7w7IyblZjxBMOH/JmzLVAYpiIklpiH1PdMfsbz1Z+ZMO9P/L95tFmMa2hsBR9ljtqJQdxcycR8PqyLXRzYi38XyYnAb0Zk+4t3GGqKGaAqjoOzRrQQ2ZcJYJ8VhpYuWRy9f8F0sLwa3EZ3pI9710732mrmu46Huj7BHt/az49Rl5pIlxkcPyfFdLC8GtxGd6SNexqdL1H97H5Vw33skqCUiGKbImnvK4wf3Hh8+YgzuIzrTR7wbR+xEYf2+gI7YgaRNsNVHrzqdckgZ4zpEPmf6K5YXg/uIzvQR7+q0RJ0oBrVSA6qrqS7WE+SZBhaZcfRHGyD5LpYXg/uIzvQR79Z7VMzSF9OxztVF86DFdAzQMEeOs5dcHm3L47tYXgzuIzrTR7zzEQe2GkkB+/ZcFt5QME0oIdcSKiYNjzwXuYrlRXQb0ZE+4mUsz9rsUiCFqHtPDUK1ijAWyx1bz+HV1LjcxfIiuo3oTB/xrvXoIfQaFEKeeR0Mx94AGSeQDSm5xR5ePfgpd7G8iG4jOtNHvLuexqISaLXTcSagVso6LLYCnXLjytNm/UGd/mqn0W1EZ/qId+00sUlOHWqqeyRglWhtq7u2zFKkKmHl90x/xfLQbURn+oh3mxACz9axQwgqQBwTVC1zP3xB1GeTmB5FmOQyloduIzrTR7yzXHJrQtgWybTqdBoBymSCxdIoOQ7N+GgkQC5jeeg2ojN9xLvRrVRzpn13N3oBmhGhhLAQNwy4+uxQw6ONNXIZy0O3EZ3pI97d5Q3WiWYQetq3HTlCzSECtop5zGrx1QNFchnLQ7cRnekj3o0jKidr3KAbEZCU1XvslF6XffMROY74g7u8r1geuo3oTB/ximmcvRXOA4RCBmpawArr6j1kWA0zGv3gLu/LR4zuIzrTR7xjmlVDtgxNgqw6nTpoUoWcmoYikik+2sIkl7G86D6iM33Eu9GtGHo2zRAmR6C8X93KliCN1gWxROVHj9jKZSwvuo/oTB/xbnQr9x73c8w1y35Jbr9QNLtA4r54ymQJ3/cen7G86D6iM33EuzNiSKHQQAi2jocUa4AqRUE4yMxZTORRfFrvYnnRbURH+oh3j7lEzmU/My4S1xExpgkVMwFy2hvHcudX19N6GcuLbiM600e8i+XlKH0WhNZL3Ns99lNFUv6901xi60Hp0dS4XsbyotuIzvQRL689pCWdGcoMq/XIqwkpHDI0XfW7VLFKj6YR9TKWF91GdKaPeBdhqsN6XHU6Flm9BzeFGvdF9egx9mxd56OrPL2M5UW3EZ3pI97V6YGi1Tr0PgZQ0QCaJ8HUmUbhOXJ8FDXVy1hedBvRmT7i5SaEnpKWnZeOq59GmlBaGtCbpclm2doP+umvWF5yG9GZPuJdnS41ciUG1V2nZ4irnx4Belrt9LCo+GocUS9jecltRGf6iHdMG1Ysk0FoCpDtlCkPgzIapow8ND6yEfUylpfcRnSmj3gXNZ3RaosTZqq6HxsPYHsuII4SuXDuYz4aCdDLWF5yG9GZPuJdPz1mECsDkrSw+mluoK0RGMUhlpDZftB7fPmIyX1EZ/qId3d50ij00qApFSBNFTRoB+4YOWIsmR9trNHLWF5yH9GZPuLd6FYtvU6pID3S6j04ghUz6BR11sFY+qNNvXoZy0vuIzrTR7xjemYbvQTQmTrQkAaFU4LJUVIPc+/qfc/0l4+Y3Ed0po94l/egrNoDQ6hkexxxQGlI0My6DuI626N+2u5iecltREf6iFdI9zwHxRwhh/0u8whxJ00L9LRw6gML1kfTiHYZy0tuIzrTR7xiujYeqoaAlhfT3AVqrBN2JE+CxhpHes/0VztNbiM600e8m3LpdSD1AAkbArW5o6Z1fYjOVcM5xPHoiGiXsTxyG9GZPuLlxpqWO6fVSQcMQBQUypx7cW/QEiPGlB9d5dllLI/cRnSmj3h3PZ2SoKYAeTADZUKotTYoKDVH0hLyo/i0XcbyyG1EZ/qIlxEmNcMWYaTM+yG51U9PSjBtRGnaS+uPrvLsMpZHbiM600e866dnEVUxSKnsDZBzT41ngzajjr5+oudHIwF2GcsjtxGd6SPeRZgaCaXG0LJ1oDISrH5j9R6xt97bsMQ/qNNfsTxyG9GZPuLdGTGMkls3mLPVxTT2nV7qwAv0hC1HebVZzC5jeeQ2ojN9xLtVCLTOiHmRvNCeQJMLaJoZzHqhRBzzeLRR3S5jeeQ+ojN9xLuXL1S0JWbofW8WS3v5YxKFOWqtVkKUH/Qen7E8ch/RmT7iXZ2eXXvMq+1oYT/4WSKY6oDQBqc6WVAejdjaZSwvu4/oTB/xrp+OrZTS4n5wa2/qDQzGsUJOswUaLCU+2qhul7G87D6iM33EK6ZD1BrKGOtQ+C/vERsorrIdtZDK6qaF33guKdzF8rLbiI70Ee/KNPfcYkwQe1hIW1unQ6r/VkHW3OoMKbyZRvwv0p+xvOw2ojN9xDumR585BwXqbED7ZnoV6ATKU1MrUiu/ufb4w/RnO+02ojN9xLtFvTJRG0Yora5zovQBNRWFGkT6nJi5vIma/mH6s512G9GZPuLdIwGTKNFqp4PtCJPZYpp7Aim9YajZZniz3eMP01+xvOw2ojN9xLu4R2t1T9lCUVl1elJeJXrRXUYLyjaKyQ/66a9YXnYb0Zk+4uU04pAwUoOZZEeYmkDtFiCnzIIFSewHvcdXLC+7jehMH/FudAttdc2dgaU1oBFX70G2H2ZetPcmou39Vd5nLC+7jehMH/GKaatprNYjANc5gWplqDNmGAvsOTkn1B8w/RXLY7cRnekj3m0WmxZRecBse4+6pQEloEEsuTWNSbG9GRv/w/RXLI/dRnSmj3gX9xgptpwHpMI77pENrKcIiNpasG0lvnmh6A/TXz4iu4/oTB/xrvdoLVvbQ4hJDKhbA0vryDiIZg9Vc8b3d3mfsTx2H9GZPuJd74GlNVslGrVUIExp1WmbkIPmYbUNerRR/Q/TXz4iu4/oTB/xbmzcOAu2PRLQ897UG8Dq7JDGJNZRSPHNeo8/TH/5iOw+ojN9xLs6rUiEmmHmuu/y9v30juXpnhi32rXxm9dcEt7F8thtREf6iHebEHSEguuIKINXmVZbZVqzwhAqs6bSWR9de+BlLI/dRnSmj3gX98gtNMQGkXSPBUQBTa1BKnNgGGV2eXQ9jZexPHYb0Zk+4t00YlzNc+64eo1/D8mlDsYDV52eUlJZX9oPmP5sp91GdKaPeFenUywz0oA5Eu4M9Y6adturTSltEzEEec/0VyxP3EZ0po94x/TIqcYWoQ1iIMoZausDWhEMFnRkexTLw8tYnriN6Ewf8W7MpSXCXBqsg2GCfS4EtT7BejDOcab+KsKEl7E8cRvRmT7i3SsB1JrFFGHkdVAkVYFSw4SYFWPPIdTxgzr9FcsTtxGd6SPeWeMJR55NQVpdZ8SiBSrODhK05yTVhr7ZhPCH6a9YnriN6Ewf8c5GLGWM2Bi4oe27PIRqPUMaHfvEmZgejdjiZSxP3EZ0po94ORJA1FUNosyymK4FVEZbB8UpFlpbwL/ZwvSH6S8fUdxHdKaPeMU095It0mK6FgZK0sBkGuhkzkS11fneR/yM5Yn7iM70Ee9WIbQQC4cEJewxlxwiFJ4ME1ObrNx7ehSfxstYnriP6Ewf8W6z2CyzdZzA1VY/HVPba5gEKvWgllpK5f29x2csT9xHdKaPeOu5FEuRoOWx+uk64zoj7hXUPRbKIobhUe8R72J56jaiI33Eu+vpzilpTjCbJSDFveejVsi1RSKsyvGRNR4vY3nqNqIzfcS77R5hjkyL6RHl31LT1U6LEsxkRaL2Sf19mf6M5anbiM70Ee8eKKpzdCoFSg8daFgADXWdGHmUybEihTcPfv5h+qudVrcRnekj3l17DE2I0oCmLqapI1TF1V1Hm5hGGnE8invEy1ieuo3oTB/xLsI0R2pjbkN875xu+zGXUOpiOtVdpFsOj67y4mUsT91GdKaPeLfdo3Ek5AbYtazeYwawVhiG5ZjmCHtj3numv2J56jaiM33Eu3sPZGZqBWbdV3kjd9BSEETX4YzzXmz6aANkvIzlqduIzvQR70ZspXBdNRoGyh5HDLYfc1FAS3UdEWux8YO7vK9YnrqN6Ewf8a5Oc5W430VsPBJQzmkxrQKJehO0GEN4FMuLl7E8dRvRmT7i3V2ejcJqq+OIvM6ImAtYj4vuGUba+9QpP4pPx8tYnrmP6Ewf8S4+XWW0jg0arS6aQjYoODK00WJKLRm1973HZyzP3Ed0po94twrBcNgsERa/CkS8mNb1bcsTueZo8dVmsXgZyzP3EZ3pI9695pKYG8bVduQmQLaKtf3brT642V6lh/zeG/+M5Zn7iM70Ee/6aWFbvcfYcy0MxLjqNK9+mok0c2VJ+VGdTnexPHMb0ZE+4l2EaZKN2BOENFeZjmOClcaQqDbrjSuVR+10uozlmduIzvQR766nW+nCq9fILQ1YpTnvMJPC3AsSWqp5vrqeTpexPHMb0Zk+4t31dKVeVQZMCTvu0QKUEhXUFHOjNGp/dJWXLmN55jaiM33Eu+XTkdAQK8yQ94QtN9AqCKEUtGxhIf3IckmXsTxzG9GZPuJdhElCK6klGG1vQkhFYPXXBsot1xq0D/kB01+xPHMb0Zk+4l18uhLWyeuMaIVWP93ankaMwKWIjr5DID/oPT5ieSm4jehMH/GOadrsVoae1smQcl79dLcEuUitNfWe2g+Y/ojlpeA2ojN9xDvLpbYqIWXoNdZ1RsQIWmbbb9omFO0zjR8w/RHLS8FtRGf6iHdnxLB+NIswpE+g9YsFjatiV2Qe3HMc8ig+ne5ieSm4jehMH/HOc2k09lJ1sHUcA4rY92YxAeyBI3KtZTzalpfuYnkpuI/oTB/xblseUShzFWbDVazJYgOzlKDkEcxaFqP8nOmvWF4K7iM600e88xErlcAqwKXR6j1GB602YOSAw3TPJ/6A6Q8fMQX3EZ3pI97Fp1OoLUiBPXsIlMYA299iGNhnzCP3973HVywvBfcRnekj3vUeNVRjRZC9y5R63g9uzQYhCM2RRwnxUSyPrmJ5KbiN6Egf8W6paZlp1Dwg9TB30hShZslghWMU6yX1R9cedBfLS8FtRGf6iHdLTZEL99V1sHIDyv3fXOKAmQq31DKVVxEmuovlJXQb0Zk+4iXT6ygoMcHcYwFEGKHMiTBUw7TQZ3415UJ3sbyEbiM600e86z1SzGVvUOe4F6pzHFBiN5jZNAVsPb46ItJdLC+h24jO9BEv6zRFibrDeCHvqfEKNilDrbNIH6z5VdSU7mJ5Cd1GdKaPeHeVF2LoZTcb+4lxomRgARlGlc4sMlMq75n+iuWh24jO9BHvHvwk6mz7+ThNBWhyhRoLQhCdCRfxpo82QNJlLA/dRnSmj3jHdI41d1NIda9DiCOA8VCQWDFRG5njD5j+iuWh24jO9BHvYnm5lFA0QJKwx1wGQ22tQuy9c+VWFH/QT3/F8tBtRGf6iHfbPYrFbtShtdVUk2hfZ0Tp0DvOlNe3FB+9EkCXsTx0H9GZPuLdmEvAMkpLENse3WppQuEUIXcNLBpSe/XYOF3G8tB9RGf6iHe9RwvahcIqzEUW05NWnd6bxXqITdocq16/Z/rLR4zuIzrTR7zdLIZY2n4/jhMQkYFhKxAFS8ZeBs33nstnLC+6j+hMH/FuzEUs1n01HdO/11xs3+rh2MnTUjDh5Pqon853sbzoNqIjfcS71uPfiNbqpI3H3FPjZUeYeNXqXFdbHVt7NbmVL2N50W1EZ/qId0wTCSkLZP734GeOYKUGiKVillop1P6e6c922m1EZ/qIdxMB6wi4qE4wMjGQpQEWmVZ3XWYzi5b4fevxGcuLbiM600e8a6dHGkqr4yj/lk+HvroQbQNaELIh2OXVVtN8GcuLbiM600e8u/YYYlhNoEyMsBqRtHqPEAF71dwkYcZHYy75MpYX3UZ0po94NzW+/m6nURBQm61+WtPe7qFQVHsduTUrj8Zc8mUsL7qN6Ewf8fLBz1q6CMI6GI7Ve4QKZWAA4lmC0rSEP+g9vmJ50W1EZ/qId70HGs8WCULW1U9jCVBHEqgzxmojy7PRrXwZy0tuIzrTR7y0xo2KFIZVkztQ3Uzn3GHUtDppxqTZ3jP9FctLbiM600e8u8szwhxRQOq+y1vVeu8Y68AqXXoi6vlRfDpfxvKS+4jO9BEvt5pWw7Dq9KS9WSxzAR1tnRFn7SF0jGGM50x/xvKS+4jO9BHvtk/HmJg1QtawmK51jyPOCq2lTthxjvjeR/yM5SX3EZ3pI16+umWrVO83XCql1XuMfw+5bOMl7JfHsSC97z0+Y3nJfURn+oh3qxAsDZ6pQ98T4xRahaK9Q5q5iBYMuT+q03wXy0tuIzrSR7y7nh5ZuygvpHEhnWKFGuI6LJJJrppw2qNFvXwZy0tuIzrTR7yLe3QeZHX1zyW31U5nBa0cQIkaC5sKPzoi8mUsL7mN6Ewf8c5ymQGb9QHdKG9rnKEalX9B6nVMHJz7o8ktvozlJbcRnekj3l1PYwqzSwdMEVfvkQIUiQUySe+IfRXr+J7pr1geuY3oTB/x7irPQqqxB2BrAoR7H9NYXUgerVbqbab2KJbHl7E8chvRmT7ipeXSMdtMEHHux1xWF6LSBsygyrIqeKUf9NNfsTxyG9GZPuLdBsjROFeee2p89dOxGajODDkPI5IghD/oPb5ieeQ2ojN9xLszYtVcgkYY/3Z6jEhQSjYI2vJApFTKo401fBnLI7cRnekj3vXTo0+SGve2vA7UIkPNDUFam2GsXiTxo5EAvozlkduIzvQR75gOjBp7WSTTOiOOavuxcYFeitaWirb4aCSAL2N55D6iM33EK6aLdLVmAfKoCvRv4GVUAQmBOgmt37FHG9X5MpZH7iM600e8i3vQaqYHRuiMq/eYpUKdiUC4WGw7XC2PViHwZSyP3Ed0po94V6fLPgzmCbGtppqCDKiWC3CTkUPkUuIP6vSXj0juIzrTR7zLMOU+qBtDq7aYLopgBTO0zoQhV2v8aLWY3MXystuIjvQR71qPiTR7Q+gW1hGRwzoi7nmXOEoW62Gk8WgaUS5jedltRGf6iHcL1ZsS2hBQKQhkvUGRoKtMGyJXrkEfRU3lMpaX3UZ0po94107rqNk0Q+QWgHQSaBUB/Pfg50y1v4owyWUsL7uN6Ewf8e7RrdQajzAA4zoYkta9pJcZuDZkSWjUHlkuchnLy24jOtNHvDsilmZ9pgIzCAEFClDLUMghptA0td4fWeNyGcvLbiM600e8sxGxW6sl7/dr1xmxYIca64Q4SZWY6ngV95DLWF52G9GZPuIV05WGtqrrjyFta3xagUoTIa2fCDx6y/UHvcdXLC+7jehMH/Gu95iaSgsGOcUGZDvCRGpQZhG2MrXho215chnLy24jOtNHvBxHxEE4EmTrCUiKQglRVyvSZ5VBUX9x7/EVy8tuIzrTR7yMmiIy5gwlprZtxAkWBkKjXieubjukHzD95SOy+4jO9BHvfETM6xQWFBKXVacbVTCrBSLPsTpq6qU92lgjl7E8dh/RmT7iFdNBhbRw2tnS1XEUQ7D96mdEDS3kwa08GkeUy1geu4/oTB/xblteo5IXxSA8BtCQVae57wakzFXABRO/v8v7jOWx+4jO9BHvRmxzirGKgcgoeyRAQUNYXUiRqbWm0F5tn9a7WB67jehIH/EK6X3bMZMIDCkVKMYMNlOA1Xe0IdpV86MIk17G8thtRGf6iHdMl9Br2UtNGbflsluPKQkS5TijckrzB0x/ttNuIzrTR7xrp3G/Ks4TcKEM1PqAEnKFEKdypWy5hvdMf7bTbiM600e8vPbI1DnKvsCzxXRpq52udR8W+yjr174ak/dMf8Xy2G1EZ/qIl4/YttozRsgW1hGxzgQqOCHPkXQSj0mPJmz1MpbHbiM600e8G3Ph0UeOETTFDpS0gkZFyItoZFtN9vhBP/0VyxO3EZ3pI97101N6GxIgtTmA9vJH7a1DiYWq1V4kP4ow6WUsT9xGdKaPeHc93RJP1QZpv+hCLSQoRAPEisVRmkh9FPfQy1ieuI3oTB/x7i4vilAjgjEHAs1F995gA6uNbTZLbDM+eiVAL2N54jaiM33EK6YTVQx794FK4P1CkYCFGqCPlGIMOdRXm8X0MpYn7iM600e8u8ub2GmiQNba9l1eWnV6MgjrqGV1JuXV44h6GcsT9xGd6SNevnyxB7eIoeSmQKssQxlUASk1w4hVxqPRLb2M5Yn7iM70Ee9WIcjgmINCT7zXMI0GlfKANgOOUmSE8r73+IzlifuIzvQRL1++sGBBEXrBCBT3vcfeb8qtUJ5NR8BHLxTZXSxP3EZ0pI94dz3dMY7MGSa3/dZ4y2CJEqyTGROJDZZH7bRdxvLEbURn+oh3V3laJlovoGl9EO4yPZUgSB4hF6uTH1njdhnLU7cRnekj3j0k14MVMQRsrQL1suo0pQHFpGesZSb9QZ3+aqfVbURn+oh3TBPO1LSBNON1ROQCJWeFPQ+wKA+d+g/q9FcsT91GdKaPeLktD7NRz1Bbm6tOSweLGGASxSrrgJbwkY1ol7E8dRvRmT7i5VZT5dJoQsAygFrVPTWOkFKcbc51ULRHmxDsMpanbiM600e8Y5pFZtrDtUZ7EAAZrKpAGVJp4175USzPLmN56jaiM33Ey4010rrxhGZtb59eXYjxOi2GFrWVOSuVR7E8u4zlqduIzvQRr5iWwLMNImANtpiWCNpThUq4mmnLq3L/oPf4iuWp24jO9BHvRrdUuWak1UUvnCn1vtqO2WGPA8QUe5nhB3X6y0dU9xGd6SPe9dMx9cwzQKy8+uk5Ft0NO3QZNBqHWl+NbtllLE/dR3Smj3j3QhGKRBwIFafulTUKNkIA4lgt9jRif7Qtzy5jeeY+ojN9xLt+WoOMLruVNgRaf+JgmQ3S6rFzKTq0v/cRP2N55j6iM33EO6aTpDl7hcxl9dPWGtQ2DNRqo1QoZHvDNIW7WJ65jehIH/EKaVaKeY4BrUYGIlxleuQBKaw+drBGoTetx3+R/ozlmduIzvQR79LTxdZJMBlUnhMI+4TaQ4FgLWPIYcRHR8Q/TH+2024jOtNHvGs9TBbHocKIabXTEbflshdCljZaTbHQfHM9/Yfpz3babURn+oh3vUebMVYyCD3sdnpfTxdEQCo1dKlN6g/q9Fcsz9xGdKaPeDc1zt0qWwKmfT1dJkONq70Wtkhlv/BSflCnv2J55jaiM33Eu6lxDqOn2kHTCECzrc66xQzJZqDSIo3wZlPvH6a/YnnmNqIzfcS7CJNiLI0LzBENKMhmOgUopDyEY5mPoqZ/mP6K5ZnbiM70Ee96j15LaE0gad0PybUEpmVAiC33PgxXU/2e6Y9YHgW3EZ3pI95Z402VqQaIoyMQ5QaWgmwvcS/SC2SPIkx/mP6I5VFwG9GZPuLdtrxqvVdRsEYNqOqE0kqHGmghnVjnfLOx5g/THz4iBfcRnekjXj6OaExhVkh5PzHeVwNilBFybHVIUltQP2f6K5ZHwX1EZ/qIl6+5DCu2eo8ZKKw6zRVKWHQH6ftKZFJgfs/0h49IwX1EZ/qIdy9fWCxaC0KZbECrOoOuag00+pxkKdMPeo+vWB4F9xGd6SPeeeMVddQ+oOvOMLEEMCwGI5fapUhQfFSn8SqWt/6ecKQd6f8XLx/8TMESVuid+v/KdBFTyHkkajWtn3uzAPK/SH/F8ii4jehMH/GK6ZpyY7K2Y3mL6bAf3VJp0MfIvdUaU3wU98C7WN76X3Kmnen/F++scUIJyQjK4Am02mewvr7lgjGnWTO/aqfxLpZHwW1EZ/qId5aLthRQGLBuy4XLAJXeoaGU1Un3iemRNY53sTxCtxGd6SPeXXtozTmvVjq2HoHK+kpDCcAplpFSWIfEH/QeH7E8QrcRnekj3m334LLaaR6AZduIWHFvrGFYbXbO2kOhR4+5/GH6I5ZH6DaiM33EO2scVyNto8AYYZ0RiTvUXgNI4Ny52tD8g3uPj1geoduIzvQR786IqWIvPcCezwaSGNcZURV659yKWAnyA6a/YnnoNqIzfcTLVwKYZfXO0FjXGVFogrXMC+zaonBLoz0aCcDLWB66jehMH/Eu7hFSyExlv19ri+mAC+csUKmpaMWG9dEqBLyM5aH7iM70ES+3morUNjsMHPuM2CpYSRPSwExsNfdHr279l+nPWB66j+hMH/FuvYfi7LnRHm4p/z+6ZaQwZt11mic+2qj+h+kvHxHdR3Smj3j3mos269QFcJENlFtYdVoqBNGZ65AR6L2P+BnLQ/cRnekjXt7lDQ06J/QZ90tyg0FXuwFsMVHOO5X36IwY72J50W1ER/qIdxEmxdElZxh1x/L26xeVa4YWWssy5zsbMV7G8qLbiM70Ee+up5usvpkiSAu82ukgUDoiaO2zBokyHj0k94fpr3Y6uo3oTB/x7og4NI+ODHXkxXSmCibN9uRWqYRtdvoB01/tdHQb0Zk+4p3lUqpyDQM0xwxUaoW64x5tUustl75Oju+Z/orlRbcRnekj3o25pNaq5QFiKkCNE2hZDUjNoUmJtdAvmP6K5UW3EZ3pI95tQkiGbe/n7bQfvuh7WU2LHZqFFHUWjeXR9XS8jOVFtxGd6SPeXU/PbjpjW81GC0C66C47TY0Uhcv2EfOjLUzxMpYX3UZ0po94F/fIvTeNFVatnkCBM1QbYTHNAUXazPnRmEu8jOVFtxGd6SPe3eWVMlO0sk6G+2FmGghlT3LNOUpmKVl+ce/xFcuLbiM600e8izChaBUjWH/H71ged7CYGfZ9x6hqpdgPmP7yEZP7iM70Ee9Gt3qS0NrY1nheYM+x6vTe1NuHqU3J1t+fET9jecl9RGf6iHd3eWZKrBVyaBWoYgG1jhDqiH2GEGN4FGGKl7G85D6iM33Eu7s8LiW2WSBKWQ0IhQSlyF5GnatF1dTk/RnxM5aX3Ed0po94+eJnjrlSg4H7haJcDErkCJPFEmeSao96j3QXy0tuIzrSR7xLmvY4a5PVTndUoDQymHWF0RrPWacUezRhmy5jecltRGf6iHcPFElFkcpQ0VaZDjs9HSKCTd4DMJEKPprcSpexvOQ2ojN9xLsjIo1gdV/lhTCBSoxQM0UYcTYUxE70vvX4jOUltxGd6SNeMW2stU5s0AXzntwaUIfuWF4tPNC06qPl0+kylpfcRnSmj3jXe7CWEmqB2Od+oAgNjNY5MQ9htTZjCT+o01+xvOQ2ojN9xLsNkGnOElMGDI326FaCuhiH0iRZwyRK+p7pr1geuY3oTB/xblOv5ZBnaqtOYwDClKBIaNCochpNU+VHD36my1geuY3oTB/xLpYXs8qUAZNpW+M97wVMCWSksqo0YXm1CSFdxvLIbURn+oiXsbzRV6XuwGHafsR2gDJGwKSzptrHs/h0uozlkduIzvQR7zyXFkfJ2qDrvp9OIUCJlaBaQBoaSumPRrfSZSyP3Ed0po94V6cxiOIkmFQX01M7FArrY2TUlNcPfLTeI13G8sh9RGf6iHcRpl5CGbMCN+RVp22C9TCgpoxZam0zvK/Tn7E8ch/RmT7iXZ02Jumjwoyyt5omglJyhFW7Q20citn7fvozlkfuIzrTR7xbLVa59bR6j5b26JbUDhqHgE7G0EwVw6Pt03QXyyO3ER3pI95NuYQ+O5lA732V6agRKiECjiixSmWc9hzpz1geuY3oTB/xbgtTSHXawnmmmNYRsQrUOQywDhpVJJo9shHpMpaX3UZ0po94F2EyyQUn7rlaWkfE1U6r7QU2tYWumSiUR+00XcbystuIzvQR7+IeNHuNahDjnrClpKAhdYi6YApzrob6B0x/xfKy24jO9BHvtpqGqGEagqQwVu8xA9SQGaJ07ZhHSvXRVR5dxvKy24jO9BHvNovh1NhWx4E2ZE/YGpRWIxiOnCpnnP0HdforlpfdRnSmj3j56BZXXDxD5TR3fHqC7hddxhgVGwXM9P4q7zOWl91GdKaPeDc1TtJi5AkyYgCStB9zWUz3mjTm2E35kTVOl7G87DaiM33EO6abdhu0cA41AdlYbQc1gVByHSFXGa/i03QZy8tuIzrTR7wbsWUmSrI31uzRrVIGWCIF48ijda1z/OCM+OUjZvcRnekj3tXpzLOUuRroWFc/3aaBxT4gpTx6UtOi7/vpz1hedh/RmT7iXZ2eGdvEBK3yqtNtnRGLrS7EdoGmGWOa7/vpz1geu4/oTB/xrk5jnkpRILfVSq+iGMAyZQgRjRv1iP3Rtjy6jOWx+4jO9BHvMkwUWdE6YDEB0vVR5mpARIsFtibPXnPJd7E8dhvRkT7inY1YSArnfy982joiJoPVQW9XcZqlhlnHo401+TKWx24jOtNHvJtGjM16xwqNwmqn+yrTOnAAZ6NMo0zm92X6M5bHbiM600e8izBhExQu+7KDgOaOMFWZkMbINme0UX/A9Gc77TaiM33EywgTx0yUYGpPQDgy1FnSRrw1Zsk8Hm01zZexPHYb0Zk+4t2EbdYcU4wwWAbQXtKrvB+Sy3HOLDxbejQSkC9jeew2ojN9xLsJW1INhQZMTBnIJkGpFmF2I4vYK/IPmP6K5bHbiM70ES+3MGmYu5UuLfx78BPB0DKsw2FBI5xp/oDpr1geu43oTB/xzkasgZJggFpx9dNpddZaKsGcoUzspff4gzPiVyxP3EZ0po94d5c3pUhRBqT96NacDYy7wKxasfXcqD16zSVfxvLEbURn+oh3Y+PMvaS98pHm6qcZaW81zRCQJ5WSKLx68DNfxvLEfURn+oh3m3pDsTB5NRsaZDEdK5SRxn4loMzeArbxKJaXL2N54j6iM33Eywc/G7PG1WwkXWdEngZqRYFTpi6tpoKPHhvPl7E8cR/RmT7iXYSJqRriYnoHl6iuBsSqDkgtrP+upsS0vmf6y0cU9xGd6SPevXxRW64zNOgm+yW51EB3Pz3S7j1KzqU86j34LpYnbiM60ke824SgPUWRASWGvq89BuioBklRQ0MMmB5NbvFlLE/cRnSmj3j3kFwk3gY4FEkFiChD7RohjVW+m8yZ56OJAL6M5YnbiM70Ee9aDyqRscs6GAYGMs6gWDq0HpJxTFXqo3aaL2N54jaiM33Eu96jpkijFBi9j9VOa4E6mwCaRCxhULZHIwF8GctTtxGd6SPeLVTH2QYSQkwtAQXb19PSodRaUiIcMb8/In7G8tRtRGf6iHd1mtRyVYSpe22NcIASSCHuXnqMyjgePY7Il7E8dRvRmT7inY24moyk3YCFbG/32HEPnlCxIVs31fHIGufLWJ66jehMH/GuToeaVUqFWCUCYabVe4wElVelrqNzqo+2e/BlLE/dRnSmj3i33WPmmlsIILg39W5/vBYm4BxklplYXm3q5ctYnrqN6Ewf8e7li4LYehVgygVoxtVPc2swGwZJeaZIj6KmfBnLU/cRnekj3o25xCTrHwTqoqtOlw51CgFxmFlr6X2E50x/xvLUfURn+oh3sbw4La8OGvo/H3FMgSKokHNCHb2Z6aNYHl/G8tR9RGf6iHdjLjQnrloII6yDInE0qOtLCKOUMlClvtosxpexPHUf0Zk+4t3LFzUWm2yrRO8PaWOdEfMA4zF6tYz91V2e3MXyzG1ER/qIdzZiioKTA0xG3m+NMxTUdUQUKXnmHkgfRZjkMpZnbiM600e82ywm6yzYxx5raQ1IuUE1C6CVYxyWI45H7bRcxvLMbURn+oh3NuKUuB8iAoyyjogWECrnAtpXFyJzyqw/qNNf7bS5jehMH/FyofokbXFAUVOgIAqWi0Cs1WYOlKg+slzkMpZnbiM600e8q9NmkWnnpRHr6j3GKtGmAgvuZoQiyo9ieXIZyzO3EZ3pI96dEZVLH0TAbVvjaAya9tsuVFhlhD5ePcwsl7E8cxvRmT7iXZ3uVVY5jkCU1hkxNoWaYgOJpZFg0xh/wPRXLM/cRnSmj3h370GjBJxzP7q16rTVCUV6gcSVLfSIbD/oPb5ieeY2ojN9xLveI2CQETPEwQTUWwZlqjBj7JNaKqtqv2f6K5ZnbiM600e89Vxq2SnTgjuWl4LtMReDgQWrhP0U+aOHmeUulpeD+4jO9BHvIkx7tHauOl3K6qKJcwNLlkE0zVmDWe/v++mvWF4O7iM600e8OyO2yHkOhslx9R7FKqgNBRQkLFG79EfxabmL5eXgPqIzfcS7bXkTZ4sjg/W91RRXU628KnYjzI2L1pwfrfeQu1heDu4jOtNHvBtzQYuz9N1sUF79tHXQtr5NJfRekCyUR2dEvYrl5eA2oiN9xLspF+OK2QYY1YV0SOuIKFmAVSyKRMNX1rjexfJycBvRmT7iZYSpllWKETpt3yWGArY3myaW2HKZrb/a7qF3sbwc3EZ0po94+UhArjxjh2BzAGXJUNgKiCWOwwYmeXTtoXexvBzcRnSmj3hnI2aZ+9ktKGmBTTVGqC0RVO3b7ZDa8Qe9x0csLwe3EZ3pI95NIzYbgiUAdwxAbATFBsGimbQVKaM+usrTu1heDm4jOtNHvDsjcphialAD7QjTqtgVOYCGimakIvoo7qF3sbyMbiM600e82z7NYcFcMmjBCdTWGbFK0r2zN2mstXZ7NLqld7G8jG4jOtNHvNuWZw0jSVsdR96beluFEvr6NrSRE1JKw94z/RHLy+g2ojN9xMszYplqbXXRHFd1tnU8XMfGCG0EZCzYVR5tVNe7WF5GtxGd6SPeMT2sWewdlJX+10+XWieMqpkCUjF7tFlML2N56D6iM33Eu6jpOh/GQgZsdb+61VfvodpWsebMWG2M9ijuoZexPHQf0Zk+4l3UtJaouBroFHIE6t2glMQQQ5ppRMz0Kpanl7E8dB/RmT7inY8YbdYwItT/xaeLgTGuj4raUOeY4wd1+stHRPcRnekj3t17cOLcYoBccDE9x1id9SQIFpGSJY350bY8u4vloduIjvQR746IXEbdDOexzokUegDr69saqqaulRs/ijDZZSwP3UZ0po94Z42PFmcJAVQp7SOiQsFVtVOShLWmovFR3MMuY3nRbURn+ohXTI9p8d9TW23uqOnIE0oThmSlz5lySfXR9bRdxvKi24jO9BGvmG5DaozaICeaQNYjKI4KWcJgjhIsPZoat8tYXnQb0Zk+4l2EKUgLBQtY29OI1Pe1h3RQSaGsE6Jyf3TtYZexvOg2ojN9xLsJW9MovFrpqPt6mmjRLVH2mMtsJbSe8Ae9x1csL7qN6Ewf8fLhCyslZQEbdezHETNo3qtNBdOIg1XqD+r0Vywvuo3oTB/xznJhwVWmI1TrdZ0R90b1bglIKqWeWtH8KGpql7G86DaiM33Ey6hpquuv971RPYfFNBpUNobOi+ewuA7h0SsBdhnLi24jOtNHvGI6Zx1lxgZhtSD73oOgEu4lp2YYjCLFH3guXz5idB/RmT7iFdNzasCR1qGQ/r0SUAV0tghKuUnvWp69umWXsbzoPqIzfcS70a0WO+c2oFNkoH/Hw14zjFgwmtK+2HvP9JePmNxHdKaPeNdPj862E3n/29SbRwRrcfUeQcRqH2WM/J7pLx8xuY/oTB/x7tWtFHKjOnZyacfy1vGwBhbAITrVUpNVRF8wncNdLC+5jehIH/FuykXSLKX0dUSUf1MuA0rsEVJtGFuRVMubya3/Iv0Zy0tuIzrTR7yLMK0+g7ElaMg7wrS6Dstp9dRpYi8aMsc36ek/TH+2024jOtNHvDsiSqNsYUA0GqtOpwiljApjqFnMtef5JsL0h+nPdtptRGf6iHdMZyqtG4EVJCApCbQxwYzJag5SKr7ZAPmH6a9YXnIb0Zk+4h3TyQbN0UFjY6BACiY5rlaE5kwmMh49Nv6H6a9YXnIb0Zk+4h3TRgtfnFB7z0Bm6ysJCcK/52NZJKi+Z/orlpfcRnSmj3h3lTfSKFo7BOQOFOueRCwVqqXce5Sexw/66a9YXnIb0Zk+4l18WmfIHLbRwrjq9JygWCakPGohSSrzTdzjD9NfsTxyG9GZPuLdxpqYc8rh38T4vvcggoJhfQRlsy5I6U18+g/TX7E8chvRmT7iHdO5liSpwQylAVEJoGUIyFwlOpVasr3ZwvSH6S8fkdxHdKaPeBf3kJwZc4dc18mQdDUgmttCfO46XRGV3vuIn7E8ch/RmT7iXT+Nqxi31qGTyn7EVkC5IphRNx5xKr2/9/iM5ZH7iM70Ee/GETWk3IutLpoYaFCAWqZBioVrnNMGv/fGP2N55D6iM33Eu5EAHBL2cEsbus6IFsfqPWjPJLbKZXZp6VEsD+9ieeQ2oiN9xDukrYfQxoDUugJ14W2+GMSEdQRuovVNevq/SH/G8shtRGf6iHfTiMOU2+qkc01pT41HWEV7wBSi0VKNnd5Mjf9h+rOddhvRmT7i3bVHsAVOUYi063Sb+zGXVoBSUBWpOT56mPkP05/ttNuIzvQRr5i2ETJjUtCZKtBkgTp5QiwxsOaoEX/A9FcsL7uN6Ewf8TI+HXvlvd3Ddp2eoUGZaUBvSazorOPRFqY/TH/F8rLbiM70Ee+up0cOgSyDlIDbRmTQgRnmqt+RDBO1R5YLXsbystuIzvQR7zaLpcg4x143HeZietFdOWVQYqkWu63P90x/xfKy24jO9BHvzojYrFQZgKnyYnpvVNc4dvqDZiuRBv3gLu8rlpfdRnSmj3j38kUQJdMEtRQDqtihxFxAS597FSTyo0e3/jD9FcvLbiM600e8q9N97/GoGXBGAYpmUFrMYFlslKhayqPRLbyM5WX3EZ3pI96NueC0GtehMCPuLUw1rDpttJpqmpLbXM3HeM70Zywvu4/oTB/xbmVNymqiHRY8ewOkFKhCFfrMGDhzbfQowoSXsbzsPqIzfcS7WF5AHLEpcMLVT1vea5jKjprmhsnYqr2/9/iM5WX3EZ3pI17eT6c+2jojSowTiJUXzslgWjPMxNTsUT8d72J57DaiI33Eu9aDacSkZW9h2ld5o4HqrKA5ppZzHP1VLC9exvLYbURn+oh304jGEoJUqGM/EpBwQO2l7zFbY04h9fQolhcvY3nsNqIzfcQ7GxFDCYQEhm3uR7fWEbGudprDoBCqYh6PjojxMpbHbiM600e8Ylpr2ktpFs59b/fog1fbgR0yBqyJa53t0VVevIzlsduIzvQR70YC0KgIFxjJFGikAGo8gPKOT1eLYo8iTPEylsduIzrTR7y7ymPuZf0Lue9NCNgn1IARGFuzrqXiq5GAeBnLY7cRnekjXjHddHRrMiBrqEBBG5jSBC2tpaDFCr2/yvuM5bHbiM70ES/vPSymmhqkOPOO5Q2oIgyzpZJHllTCD/rpr1geu43oTB/x0kaMRXqbIH2/fFHXGdFiR5jcswhikUcPyf1h+iuWx24jOtNHvIsw1Zy0YYVUsa1+eiTQPRcQcIwaJ2YLP+inv3xEcR/RmT7i5XqPuEryCKvt4D3mMhCsrS4kWcQaR509xedMf8byxH1EZ/qId57LxJYLE4gFBdpvyul+yZZGoYRdUPsPmP7yEcV9RGf6iJejW2F0nAo9bx9xEQ4WTMBKEWOtpcRHLxTFy1ieuI/oTB/xrk6PfVvXO+TVhQBJy1BixPUxmIJMCeXRtrx0F8sTtxEd6SPeXU9HbjG0BMSpA9VVsIvF3YTQ1Nhaw/BooXq6jOWJ24jO9BHvjohBYybJkFM1oJQZiqJBjS2oDOsx8XumP9tptxGd6SPebWFqsU7TDquvbjvuQWCcEHTKUiQPk0dR03QZyxO3EZ3pI14xPYbqKP9Ijrx6jy6gYSKIxjln7b3iD5j+iuWJ24jO9BHvrj1yUppVd3J6v7zFBRTTOiemUqTvZ4ryo1heuozliduIzvQRL8+IhSqnCZwirpOhNKiYDbjE2VoOFMoPmP6K5anbiM70ES8fR0w254ggDSMQpXU87LMCNU1lhlAEH8U90mUsT91GdKaPeLdZDKnk2TO0sDeLFZtQsFRIxmhmLYxXG2vSZSxP3UZ0po94+UpAH9hmhx65rX56ZtAaGiglzuvcuBB4NDaeLmN56jaiM33Eu6hpztT2nppYxwQanUG7lNV7cJgxLtzbD+49vnxEdR/RmT7i3XqPvEqzrFZaahyrTmcC3TfVIYlJk1lCf/TgZ7qM5an7iM70Ee/iHrXVwTVACom2N7766bzKdicpseiUMX7A9JePqO4jOtNHvDsjkiRu2SBOqkBsFUpfFbvmhiPmfZ/33hv/jOWp+4jO9BHvXt2qo40Y676Q3gsQrIDGUiBibowxlcqP+mm6i+Wp24iO9BHvLJdCmJkYatrvMvdhYBgIShMuPa/Doz5qPegylqduIzrTR7yzXLjGWjVA2XcfRJhAAyIgBWxZuhI9shHpMpZnbiM600e8Y7pHY44dIlUBGs2glshQRDiXdYBs/MhGpMtYnrmN6Ewf8W759DSzqQKKOa4joghU0Qk6UkMLkQI/2gBJl7E8cxvRmT7i3RGRC3VEgab7IbmWIuhcxbqUMGptUleL/Z7pr1ieuY3oTB/x7iqv5jjy3mUaZNXpjAVq6w2YxKhPHPaLfvorlmduIzrTR7yzXNRqr3tWS+piWkOC0rTDqKsXCRryGPKe6a9YnrmN6Ewf8a73EOLZi+z00mIaG62KvXoPCbHG0hun+AOmv2J55jaiM33Eu1ge59Z5CkSlssDe99PJDMKQWpGx0ny0sYYuY3nmNqIzfcS7EdtcQ+8FYdaiu/cIoLq+KkhTZybtr1Yh0GUsz9xHdKaPeNd7hNKJ8wDZs+MkZTE9RoVJpsECtVDe1+nPWJ65j+hMH/FubHyuMr3380azBtSEtzc+AEVymlpS+IE3/hXL4+A+ojN9xLu7vF5DzVlhpLEOiqXK3gDJUBfNkWm2Jo8esaW7WB4H9xGd6SPejblgH8YjQ2s9AKWuoFI6JM1FaoolxvqG6XwVy+PgNqIjfcS7Mp3/j71zydlrt5n1VM4ECEjiReRwdJ3/EI70JQLixr+gjt4WA8Sxa7e8/YSmVhVJTbVHgkAWN9KrTPcwQcWaNht7zPY50l+xPAluIzrTR7xjumhKC14IvNvpKA3qnktUbHufaZo4HkWY+C6WJ8FtRGf6iHfHEbmNTGk9EWM2IGsdLEyBYBQxllWr5dFnD76L5UlwG9GZPuJdLC8FKRMDMO49NVYI6pwZBLWaKWqpjz5P810sT4LbiM70Ee9sxNytJMXVQPMEYlEoPdo2yXOyEFsZj6YR+S6WJ8FtRGf6iFdMEwXKMyFwNlp1mtq2EQvEOqxilULh0edpvovlSXAb0Zk+4l0/LdYary66W45AEwWq1Qy9U0KzfbP5B989PmJ5EtxGdKaPeBf3oPWX+wIHesEEi+O+v3usij1TaUGk4Hg0Nc53sTyJbiM600e828Ikq98YmWBaL4tpbmC2Q6eBae+iZm6PDn7yXSxPotuIzvQR70YCQhBKNiGmfRKRsO3XooBIzwNTDVMfHd3iu1ieRPcRnekj3r0RR6s5k0Ccpqs6m4ByRKixWJ0B0V6N2PJdLE+i+4jO9BHv4h6p9RRkAlOr+1vehKKGqxWJcWAdicKjMRe+jOVF9xGd6SPexaebDhzl73RtAGqFQXVESLGlGcds1N5/n/6M5UX3EZ3pI97106l2DIvkPvJi2ixDLV2hhFyES5f46ruH3MXyotuIjvQR78o0aa4pNShU1xNRBoKNliE06rWqpcSPrHG5jOVFtxGd6SPefZ4uoxrSehNO6ovp1YRUZoPVjXSLxjGWR7E8uYzlRbcRnekjXjEtGmKSisBzH7HNtULNbcD+5tEGRcbwaCJALmN50W1EZ/qId9Z4K7GOykA4BlDqBWroDRZMc/Yyp7yaGpfLWF5yG9GZPuIV05OSUMY9CBBk1emwmO60mObeAlKMeTz6PC2XsbzkNqIzfcS7MZc0Uh5VoGhcxVrVoMSk0LIyrT//Yf0HTH/F8pLbiM70Ee+2T2vO08Yq0Rb+Dsn1PTXeIYymUxsl0kefp+UylpfcRnSmj3g35lJGV4oTSt5Ndd+fpxOuP5UpMbT1Rsz2aKupXMbyktuIzvQR775Pz1IX1hGkxLyY1g41S4f1Vz7GFGRg/UHv8RXLS24jOtNHvKvTOfXZMEKvtQFhMdDOAYL1JrEHLvToMLNcxvKS+4jO9BHvrm5hVCJkaDwRqPX1RpSW9wpqThmtxvQoaiqXsbzkPqIzfcS7EVukQNYJKs+8R7cYrO4rAb2ttrpTsNreM/3lIyb3EZ3pI97Fp4X5v7E82us9QoBaZ4chaUaaJDLf9x6fsbzkPqIzfcQ7zyXNsuOcO2oaF9OTwLQp9DhZKyfs5ZE3nu9ieeg2oiN9xCuklS0vrPe9rfp3xBbBWo4gMyRk7lrbozKdL2N56DaiM33EuykXxbi6jAaJVsNBM3UoWgNk0kij1BLw0YRtvozloduIzvQR7xaqY++mhYBxHwlYDQfUnBD65FYzTiz9B3X6q51GtxGd6SPe9R61pzLbhNa2Nd7KAC1j/Qxri8IUS/4B01+xPHQb0Zk+4l3cw+pIgxga7U29uhqQkpQh6jbN+0JKf8D0VywP3UZ0po94uX0aSXqIUAIhUEaEMqitHwbW2OIM+dGYS76M5aHbiM70Ea8PFNUwEFr622U6EWpKEVhW5yEli/CjbXn5MpaHbiM600e8Y7qHkLoojBLWG9Fk9dMmFUSyjjxInx1mzpexPHQb0Zk+4t23PCyjcGVIMysQ9QJK6404eITBPauVH3zL+4rloduIzvQR7+p0ROrCcT0PcTFddiwPUSAXLmmu/iPYeM/0l49I7iM600e8q9OFpOXaYQYMe5fpeiOmoqDDKueqqdGjkYB8Gcsj9xGd6SNebp+mNMKsMOfup2NuUOIq29MKaYw9zPE+7vEZyyP3EZ3pI96NuYRRUmwNRux/TssAs0Yg1HCUGEzw/ffpz1geuY/oTB/xrp/maRPbBLVqQMlsHxtPkGO2OrMRtkfrPfQulkduIzrSR7ycsDVtLAk6lQZkaUIdc0LBOqPK6qnx0edpvYzlkduIzvQR75aaKucZZgeNf0cCpoCGJtB5CgWsvY5Hnz30MpZHbiM600e825ZXdTTa2/Io0GI6DyjJAvSQUwk9Ktn71uMzlkduIzrTR7ybRiQqSDGDlVh2LE+hlsjASWZaUhyvPnvoZSyP3EZ0po94F2Fa3TPu7dM0qa4nYqPdhSiMXHAhzfJscksvY3nkNqIzfcS7qGkMvYVVmIeMDMQ9gEpl6BisYKuj5Ecba/QylsduIzrTR7w8YltNc8ggYa5+WtBAa5+wUNJOGmTGR4eZ9TKWx24jOtNHvPw8LVy5N9C/OVujDFWVAHuLzIVaiz/4lvcVy2O3EZ3pI94xTVrHAhi4yeo9KDQoygqWqwyeHEJ9dKBIL2N57DaiM33Eu95jYmfkCpV2LI/CgLJ+xzCiZukNSyo/+Jb35SOy+4jO9BHv3og4tM9UQUcKQDUZ2IgdWJqNUK1QeLQtTy9jeew+ojN9xMvv0xJH4gHabSymp0GpuFoRTEiSqBv+gOkvH5HdR3Smj3jJdCuikSCp8mJa1mux5Q6phZCqBhw1vWf6y0dk9xGd6SPe5T2arFfY6j0GlQmkCaHGHFfZLrm0RqLz0RvR7mJ57DaiI33EO6TjkKY57y1MFWjKgGpzwnoZWklcVkPy6JiLXcby2G1EZ/qIdxEmLgHTEMD/fMrTzTQySCiL78Qx1EcTtnYZyxO3EZ3pI15a42UkjHV/ni5APCvoZroOo5JmrxIffcqzy1ieuI3oTB/x7vO0tsBcB8zOc3/2mGCpRrAa42yt1mKPjgTYZSxP3EZ0po94N43YZpxMFcLYn/LamFBUO2gtUpDS+s0/ssbtMpYnbiM600e8s8ZHw8C23ohVEUg0QOVggJFja6VFo0exPLuM5YnbiM70Ee/eiGXI7DFCsv1GTF3BRttjLomYY5KGjzZA2mUsT9xGdKaPeHegqGYOoVeYmlfvgdmgYCeYI0kKceh4dSXALmN54jaiM33Eu+OITGnoDOuNWPboVkhQUyswulTqPY5aHm2AtMtYnriN6Ewf8e7oVuXRyFbv0brs7R4d6s4xiWHqsbMZ/eBb3pePKO4jOtNHvGOaIiqHCFhkr4FkBY3bURwxzB4wdn1vjX/G8sR9RGf6iLfjiLVF7GA8AqxuYzE9NULIq3xLnkPt/be8z1hedh/RmT7i5abejolUgGMb+5oLgrayyzZPiSWi5UfjiHYZy8vuIzrTR7zzXEYnJZvrjRhx1enCYG39ctRmpQbhgW/WMEm4i+VltxEd6SPeffYYNcepE0LfBz/32ppSVsGOaT0cpQaV+cYa/1+kP2N52W1EZ/qId8cRZ5deQ4M8mNfDMCTQ0TOUOWLDVIPpD5j+bKfdRnSmj3jHdKeQhQ1C3dcvkjFooQBx7gNcxRD1jY34D9Of7bTbiM70ES8jTKJhSF3NxrBVpyWApdKh5FGQexaxHzD9FcvLbiM600e8m0aMgQfnCqXPug9+7u0emUAsVe46i/IbG/Efpr9iedltRGf6iHe9B83ULe7P09JW71EMquKAmjkVij20/AOmv2J52W1EZ/qIlyMBI00bCbqQ7GMu/T91utZmLelYUP3gjfgVy8tuIzrTR7zrPVJoyXZ8erUZQK0GUJ4KI9TWUxGl8uZA0T9Mf8Xy1G1EZ/qId4fkxoxWWoaK+zhiq3sSMSnM2kvSYn2EH7wRv2J56jaiM33ES89lcayCi2T9G7FVMGqrYmO0Ua2UFt5srPmH6S8fUd1HdKaPeHfElld7EVMFLnnV6RlWKy1Cq/fYcy99SEzvmf6M5an7iM70Ee/qNJF2rQ1ia+uN2IXBOAlIzT3xIh7xzcqaf5j+8hHVfURn+oh31xEnrh4jKrQQJhAtustYTCeaqSbSMB5dkvuH6S8fUd1HdKaPeLdaLNlYbQdDzm0xLRJgB5cgLbKnWEr46rtHvIvlqduIjvQR745uBVkNdVgM1ziAQtqH5DQBc04xxdmGPmqn42UsT91GdKaPeHlIrg4lMdgD4v+9NV5ChpImRSoctL2ZcvmH6c922m1EZ/qId5ZLya0GDNAwGlDLDXQyw245sJdo89Hk1j9Mf7bTbiM600e8m7CV2rlOXCV6H/yUxGCKGXj1JDxzoC6P4h7xMpZnbiM600e8YrrOwCJSwP429RqFzfS+OM5Dg6bI/IM6/RXLM7cRnekj3kWY9sJppQzC++iW1AxaY4VSYlo8NUT9AdNfsTxzG9GZPuLdGxHZYo4E1EcDKttGtN5hKhaq6/WY+qNYXryM5ZnbiM70Ee/6aeNR56rTeexveagKNqtAmhZXT0J5xh/001+xPHMb0Zk+4qU1LibUBJBLBOI9Yst5QG9Z05xxSPnB9+mvWJ65jehMH/FuU++sZeaOwBwEaPXSUGoOUCPFmISljzfb8v5h+stHNPcRnekj3sU9Smq451qYmq2muu6oaW4gI9IIlQa190x/xvLMfURn+oh3/XQja8oMpScFSq1BadQhjYYtlRz50abef5j+8hHNfURn+oi3V7e4zyGQ69wbIHXscUSEhqm3VaarProk9w/TXz6iuY/oTB/xLpbXW2uWCHLCsZimzfRqqmMyZguVJT6K5aWrWF4ObiM60ke8i3uwJKupQGp/2/LM1uuwJsDE2mMbiPPRREC6i+Xl4DaiM33EuwnbYElt7z/IIQPFuZhuOhfdNXHl1YGUR61Huovl5eA2ojN9xMsJ25JHnAn6bKtOqxEUYd02omLG0tHeHAn4h+mPdjoHtxGd6SNefvao+T+XmFdhBloEgw3D1V2HrlNZQv5Bnf6I5eXgNqIzfcS7qfFSZ8tpMb0qMtB6EIK1IWDE1FpdSL3aAJnuYnk5uI3oTB/xblveGHlY2csfYwGqrYLiaqrHGNJqRXu2qTfdxfJycBvRmT7iZe/ROseh0DsRENF6I1JIMFZDohhG6fMH/fRHLG89XZ1pZ/q/4t32aYwNqSMg6+o98sigqSkELFgRG8uruEe6i+Xl4DaiM33EuzGXJAE5BBDcNiKluDrr0WAUWbK0meOj7R7pLpa3Gnpn2pn+r3hnI/KUzrIPM88IVDCCFiHAVqfmFHEQvWf6y0eM7iM600e8G3PREDCK7I01q06zRDAcDHPEEBshjf6+Tn/F8nJ0H9GZPuId06XSjIUg86hAjTuY2YBAoaoWZknvvfGvWF6O7iM600e8+z7dLNRoCiW0fUludqiZKqRmfVXtKUV+wPSXjxjdR3Smj3g3EpCwclODoSpAWdLqpzWB6Iwj82y9P4pP410sL7qN6Egf8QrpgbVTtNVErz5jHyhaSKN1iNWKtpLNSnyO9GcsL7qN6Ewf8S7CZE1JI4PsM59keUDtq51O2XQ9GhuXV1uY8DKWF91GdKaPeNd69FGoxwCp7mMuUTLoXHSnOCX12nT8gunPdtptRGf6iHcjAd1wjh5gJIpAmvZhZl0/65MbSbQ09T3TX7G86DaiM33Eu2lE1UIUO2Tbh5lTKGDICeqUPPrEJPjIGsfLWF50G9GZPuLddg/SylUJchsDSPq+9RkQVnnOPdmcPfygTn/F8pLbiM70Ee8sFw7bYokQZlgdRzUEpdVZM2ZMJJj6fGQj4mUsL7mN6Ewf8S7CNOKcOVbIszWgnPbpT5uAmRRzGW3YD+r0VywvuY3oTB/xrp9eQIe6Og6rEdcbkcZqpbWCWIocRotkP/ju8RXLS24jOtNHvPNcivQ8OUIqZfXT3AOUQIvu1UhLpf1Q/EHv8eUjJvcRnekj3m1UtyRIXUHDjuUVKatOk0EaIZqM0H7huXzG8pL7iM70Ee/66cgJe43QmqS9WWyCtT2/xVTQokr4wbe8z1hech/RmT7inTeuKRcxgZa5LKbDqtijVlDWgXWmMNujzWJ4GctL7iM600e8jJrOWSjsLQiii2kbUPYaplZw2MRa+6uoKd3F8pLbiI70Ee82IfRgPDFCnDL3OoQGdYQAlZr0FKnWV9vy6DKWl9xGdKaPePfZY7XL2AKC6P6Ulw2hpJwghyYljERIj1oPuozloduIzvQR71oPsqmZCJrtQ3Kx8qrTcUBOLeSRy4z4gzr91U6j24jO9BHvoqbcI05abcfEBmQsUAbusy6TOM8+Rqzvmf6K5aHbiM70Ee829TaKGLEDGm8bsTbQEQN0zL1Z1BH40RYmuozloduIzvQR7z7l1SEzDwG2uer06kOg9rIakJhrTXmkbo9sRLqM5aHbiM70ES/rdMmSbPXTZe5NvT1AzVmg0Vw0aRIOP3gjfsXy0G1EZ/qId9vyooSMs4A2Wm/EVicUbQYjNO4h1GCvbES6jOWh24jO9BHvvuVxLIZl/Hd0K7UI1QrB6F1awFjbfBT3oMtYHrqN6Ewf8a5O99xoCEHBPPdIQF39dO4wZtLIYVqLjw4z02UsD91HdKaPeFmnSXRVapg98eo9JkNZLSyUSpa1qZb2/o34GctD9xGd6SPe1emcaPa98pGQVu8R93BA7SBBcaoorcfie6a/fERyH9GZPuKl57IPXMiAIpT/c/BTpe349JDWqpYZf8D0l49I7iM600e8Ypq4pkIz7iHEvYaphu25NFighxRikciP3oh8F8sjtxEd6SPexT2ClDAxL4bbAAoFodpurGOXVsYcqT3alseXsTxyG9GZPuJd1HTWoZMUZsK6jyMyWAgMaUbE0SU1e3QkgC9jeeQ2ojN9xLvPHnFUyjUDt9SBWmOorQVoGakUkTj6IxuRL2N55DaiM33EuwnbKYZdEUYn3qMuGUyqQAqSxlRZHcmj7R58GcsjtxGd6SNejrkUrd065KirTueSQZsJ2PpZZ57M6dHnab6M5ZHbiM70Ee82i1lMMvs+DbAPX+y1NfqfLUzaCs3eQ7T3TH/F8shtRGf6iHd1OmGbUjoUFN5R0wkV24BBScv6BzVwe8/0VyyP3EZ0po949y2P86rTaQDpjnuEwaD7TnNMg9C61FF/0Ht8xfLYbURn+oh3G2uMFVsjmKkWoCYCNccIiQtyrbOw9PdMf8Xy2G1EZ/qIV0xPbamMMVYXHWT1HgmhppYgBJOIxfKMj+LTfBnLY/cRnekj3sU9NOSibJAot1WntYN2ChC5UsyBRF+NufBlLI/dR3Smj3i5fbrg4FRh0gKbRpZ99KJCkZxTx16KhvdMf/mI7D6iM33EuxHbiZQrIbDF1XtwTKB1JojagrY8Qn01Ns6XsTx2H9GZPuId07HSqscMQXsCKrovySFByC2ylT5ZHvUechfLY7cRHekj3rUe0lmnrIdhpQ4UQoFKTNCSlNFmJnoVYZLLWB67jehMH/Hu8EWeHfd2j06rVhPtdjqnBLgznkVi7eGR5SKXsTx2G9GZPuLlMRcZs4QK1vai3pEZrCywl6q4fudS66PNYnIZy2O3EZ3pI94x3dZf7tMEcpxl1+k95aIRNCWso63/mY8+T8tlLE/cRnSmj3h38HMOKRziqs4WgaS19UTcQeoU6wgkNY5H1rhcxvLEbURn+oh3IwGVIlvrkKStOh366kKoVciFklZCJS3vmf6K5YnbiM70Ee82IaAp/hkt8ndILitUDAa6noezM5rYD/rpr1ieuI3oTB/xLu5RRuChCL3qBMLQoIZYYHZZumDQ+ijCJJexPHEb0Zk+4t336bwRNgWxsnqPWhCKEsJqpJmbjiLhkY0ol7E8cRvRmT7iFdMRkaXMBXHbnktarbQJKeSMfwW8xf4Dpr98RHEf0Zk+4t326VWUY+kDVoVWoLxKtOHMq06PXEbi3tr7fvozlifuIzrTR7yr06FO6rlAF6L9LS+s1+Ic0NdrMfZabaRHsTy5jOWJ+4jO9BHvvnsQFtKKQGZ51elmYIoEPbaZE/Up8v779GcsT9xHdKaPeBnLK72mOiBF2Ve3wt6CEAMUSrYXNPWWH+U98l0sL7uN6Egf8W7KxRJO5gi54ASKq/+oYh1CFtZUipbwyHLJl7G87DaiM33EOxuRBGPgAphWE/3Xf+hggVliH1lD0/JoA2S+jOVltxGd6SNebvcYGaskqLlGWL01w3oXRmghDotDjcajRb35MpaX3UZ0po94GZ/GaNImWNcAlEaC0ttqrLuNopxjjY9GAvJlLC+7jehMH/Gy92AzRYMZ99qaXgy06YQcMZROYdbw6Nh4vozlZbcRnekj3tVptdptKqTM641Y6qrT0wwqxUbGOis+slzyZSwvu43oTB/xrp9Go6ipgJZVoklWZ22zCwSzNGJWG/poU2++jOVltxGd6SPeMR0nNkodphYCsp7BRmqAJbAYjj70B73HVywvu43oTB/xblMvc7aYV3VOtqOmbe8YW0/G9VDUHhTTeLXdI1/G8rLbiM70Ea+YDtSIB0VII+zLF5UXzlMg1yRkEbHxD/rpLx9R3Ud0po94ecRWePAqzMqjAi3CQffZcU4ZlUis90cb1fNlLE/dR3Smj3g35hLLGHUy9DR379ErlFIrCGKeRAVDf3RsPF/G8tR9RGf6iHcb1a10XR00cDcByovpWs2gcM3cR6sL+PdMf/mI6j6iM33EuyO2sir1DAKD9K+fjmBBGHSGhE1Gf+Yj6l0sT91GdKSPeJc07TgtjgHWaG+s6QyVkgJOma1qCNQfPRH1MpanbiM600e8i5pWETbJ0C33fXRrb2HKq0xbZuyj7nb2PdOf7bTbiM70Ee+mxjvFkqxD1X3wM8QJKjkCsvXacpD4aruHXsby1G1EZ/qIl5NboVLIAUpMewvTyFAnIWCoXOcsLcUf1OmvWJ66jehMH/HORuxhWC0Kpdj+PI0Ram+rC+liDQm1yCNrXC9jeeo2ojN9xLt+mnLXxB3m3+ELtX0cUf4+VI/eKEt4tQFSL2N55jaiM33Eu96j6+CMCCZ/n6eRV+/RJtQwR81BRfmRjaiXsTxzG9GZPuLdpl5tZTUfAeKYi2lhA6sjgowRaAZtaD/oPb5ieeY2ojN9xMujW7yYTnu7BynQZIaSQwHGUnEQosRHG2v0MpZnbiM600e828JEQiR7Rx6b7qipgXbMMCfH2NeTMdkP+ukvH9HcR3Smj3gXNU01xyQRAkdbb0RVsIACaK2OhfvE9p7pz1ieuY/oTB/xrk5LxsAVgVn6akBiWM/DhlB6zimo9UmPRrf0MpZn7iM600e8i+VR4VUKK4S2o6a1DiiJNtideaYw63y0WUwvY3nmPqIzfcQrprn0anuNaW6ri14PxQDFyoRpM8eS8jR+5CPaXSzP3EZ0pI94GctLLea9I6+Hv7gHgxkzJN1zW3HGiY82i9llLM/cRnSmj3j5KW9qwtV6jKFjW+MTSp0GnLMMGbljeTQRYHexPA1uIzrTR7xrPfqQunfkIamuOr0ei6tMC+isyo04YX1kI9pdLE+D24jO9BHv4h5dJHCakKzheiLudnoyQUvEe5m6SX5kI9pdLE+D24jO9BHvjrmQhNiSAc5MQAUFaii6EB8F2+Sm8ig+bXexPA1uIzrTR7zbhBC4xbJnADCU/2xULyMqhN5zKhM7xR+8ET9ieRrcRnSmj3i3CaEOVB0TclLcoWmEqrrvyvWgvcnE9P5T3lcsT4PbiM70Ee9GAmquDbPBpCSrTpcGNmZdnXXAFnqirvie6Y9Ynga3EZ3pI95t6g1Th9VVp2WPbrXYwXKpoC1qraOHUR5dCbC7WJ4GtxGd6SNeXr4Qm0ML5Lr76aq8mB4MBWeTfTRA2w+Y/vARNbiP6Ewf8a73EIyWrQOx2L4SQFCTVNhrEGjQ4IHvmf6K5WlwH9GZPuJdhGkathkzKFVa/XQ0sP1DzrlFKdUsP9rCZHexPI3uIzrTR7zzXHhSSblAyPvY+OyL7tYjNNJW2bpJeTTmYnexPI3uIzrTR7zzxmfYdwImUAgDSLNB5aAQasOkdf13vPFccriK5Wl0G9GRPuKdjTgGYhkBckhtlWk0UAwJSFaPjUJR6E3r8b9If8XyNLqN6Ewf8Y7pINb2+TjOtEg2ZLDAq7Fui2qaMZVHk1v/MP3ZTruN6Ewf8c4aj5gGWoFuGHadblCCCcTUutKcfYQ37fQ/TH+2024jOtNHvItPV+t9jFWdOwkQJgTT3V23bjNOmxze2Ij/MP0Vy4tuIzrTR7yzEQcVYioQw95qut6FUFYTDZgX7dazFOP3TH/F8qLbiM70Ee9sRGkJJWSITePupwWKUIM4mlbEgcI/6D2+YnnRbURn+oh3m8ViHoGRIKexO45SQLXsxb0WaXTr7Re9x1csL7qN6Ewf8c5GlNKoNASUvpjOFUHn6qxHLC1WTkShvGf6K5aX3EZ0po94t9U0B6xdFBbaCWhwhGp5W+OD6qhxlPQm7vEP01+xvOQ2ojN9xLs6XcuIllbHMeXvjdjAdCCEoDnUMFOeP/g+/eUjJvcRnekj3r0RZ808okBvKQBF2XEPFgi9Dh3aY8M3I7b/y/RnLC+5j+hMH/HOc5EcC7cEMfcMhJphwUyrs06j51w4P9rC9A/TXz5ich/RmT7ipecSsZSkkOJqqklXF1JKmyA9cFbrEsP7vMdnLC+5j+hMH/GuTk/JtQeBJmN/n7YBFrlB7yPYYJmFHn2fjnexvOQ2oiN9xLsIU6eRaU7IfX/K00rricgRTKiWVapVxpstTP+L9GcsL7mN6Ewf8W5yKyx0W1Ng48W0WANLPYJKzLN3lf4Lpj/babcRnekj3k0ErAajlb1telhYrYdksJA7cAs2UzQa480GyH+Y/myn3UZ0po94Z7nEbDXMAoK9ASUJULqO9U7U0ctMhdsjazxexvLQbURn+oiXdTpXslEBKRaguYq1duz7mlypmUlH/kHv8RXLQ7cRnekjXkZNR8DYJozVbeyBrbaYXmV7jhjjwJBKfGQjxstYHrqN6Ewf8YrpmseILSYIdX+ezpPBuEUg5KzMg7X9oE5/xfLQbURn+oh3dTpSYFQD6Xttzai6XotMwGW0OGxKiW8OFP3D9FcsD91GdKaPeFmnZe9CWNWZ9lbTggzFUoQRRsyjJI78gzfiVywP3UZ0po94ZyPm1KYkhDZrAko9QClSVlOd1j8SVbQf9B5fPiK6j+hMH/EyaoqEmBFqs8U0hlWnZ2vQtcX1dEzFrD9n+jOWh+4jOtNHvDtia4aRNQOOsfrpyhnKWA3IKt+5Y8IZX21hipexPHQf0Zk+4t336YQcMgpEKQ0o5gA1B93HEpOWKdTG+zfiZywP3Ud0po94V6cX1HM9B2FaXEyX3sCsdSiZB8lESvnROGK6i+WR24iO9BHv2umw3oEzdWjCBWjEVaZrtFWwa+McKPf0aMolXcbyyG1EZ/qId4t6U9kfNxi07IOfhGNV6L0yj/NMlKaxPIowpctYHrmN6Ewf8a71GIQ5UoGcOQItwqHYYKjTWqFYqFV9z/RXO01uIzrTR7xkWrAUS6Dbd6HZ1+sw7ajpLJ2tl6H06ImYLmN55DaiM33EO6aLtmRxQvjrPSomqLlPMOpFBzOrPprcSpexPHIb0Zk+4t2nvMXtwpmBgwSgnBVKmgpIur/ksYT6aGo8XcbyyG1EZ/qIlxsgc4my8x1DBhBHhlKtQy0T14sx5zYfTY2ny1geuY3oTB/xLu6hVhOlBimMPbqltjprEcg00rQ6Z20/YPorlkduIzrTR7ximhY1dU8DWOUOFMnAQiGgUsewuWj/xbe8r1geuY3oTB/xbmMN59JnqwvivOo0jbJd8bGvuSQbNYvM+J7pLx+R3Ud0po9413u0jiVFBdpNNY3OoHmB3XkScaP4bCQgXcby2H1EZ/qIdz4iBqy1C/R9eotG3Js98oTYe0w954jh0eWLdBnLY/cRnekj3q2saTx6jAPmpL3VlFc/zZRgUuZpY0TMj0Zs02Usj91HdKaPePctL1pY5ETINa8ueu6UqYwJWIrGxl1HfOSN410sj91GdKSPePfZI/LAIAls7ANFqzpDjSlDG4OaVZ6CjyYC8DKWx24jOtNHvLPGJ5pmLJDjXj4tvJfVlAyW1xMxcZtjPIqa4mUsj91GdKaPeLcJgWbumRliqQLUNUMJjWDfZQ6hzUavYnl4GctjtxGd6SPePRFxL5mW1XHMjkAJA1RjhU1TDjq4xkebEPAylsduIzrTR7yr03lit91xzMRAMQUoVCsUC1MW57nxo095eBnLY7cRnekj3r0RqYfSY4Axy2K6lwj1b3EvahvYR9PyaBMCXsbyxG1EZ/qId72HpcgSGLpOW72HTigxKJS8v+1hmDn9oJ/+iuWJ24jO9BHvRmy7rmpMHUoa641IGcE207Ph1B4k1/BoJAAvY3niNqIzfcS7bXmxJV59BrQ09rC4xT2OGCFOGQW1U8qPjtjiZSxP3EZ0po94x3SLVHkfZg5JgVopq04vpreLOBUpYvtB7/HlI4r7iM70Ee+ubjUcFvd6D7R9+WI2MBoZJnMrGoplebQBEi9jeeI+ojN9xLtxRAvcpCTotr97iOqq0zWB1t5mDcKNH0VN8TKWJ+4jOtNHvFxZs16JLU9oEladtlZAUw5gAVtGSrWFR5vF8DKWJ+4jOtNHvNyW16NSzVBLHUCdAyjGhTj1WXtAtPIow0R3sTxxG9GRPuLldg9JuTUDLFbWE3EglJkalN5nUJuxx0efPegyliduIzrTR7xjOlbi3nbXgbTa6RH2pzyDrioxoEX+BdNf7XR2G9GZPuJd3IMTFRoRhOM+5hIy6N7b2zFMNsph1Petx2csL7uN6Ewf8e7z9Go9uhWEkTbTM6X1OtQCA2XY3KcC2qNNCHQZy8tuIzrTR7z77DG4YOUKIUQGytxBpQgEYpGmsXR69HmaLmN52W1EZ/qIV0zPrsEGJShjPRRpPRfBRkvANXDoxQRfTSPSZSwvu43oTB/xzkYsLUxihdSLAo0kUGS9FuMq0hxyEx2PPk/TZSwvu43oTB/xbmNNjJwpCsShOz6dDWrL68lYjaZY1jwfbUKgy1hedhvRmT7i3RsR6wh59R6Yw2L6b8KFOADiLGE9GVcdf2SN02UsL7uN6Ewf8e5bXgwqg/eVrS5A3Op6I44Kg81Gqt0oPRpzoctYXnYf0Zk+4l2EaYZplgcItgjUpIOOECGPhIS1TcyPNqrTZSwvu4/oTB/x7rtHTiVWLtBkbs/FxmKaAkStPRKWGunRVlO6jOWp+4jO9BGvmA6BmCJVmCKL6VYJqtKq2By6FJNa56OVNXQZy1P3EZ3pI971Hjx71igwyh4JyKsLKSGuh2KPQolaSfSon+a7WJ66jehIH/FuASRqaLnvheqxABHl9VjUsJDONWBAHvHR4Qu+jOWp24jO9BHvNiFooaKqEMcqzlSHgKbVekiYIUpZfNujqXG+jOWp24jO9BHv4h6zpRR6A+5p1WlZ7bSV3KBamau3LonLD5j+bKfdRnSmj3h3zKVk4/XnDDPsDZCSDKyLwcI5YLQZmz7aLMaXsTx1G9GZPuJdnWZJcR9mJkpjx/ImGGeGPgpJj5GoP4p78GUsT91GdKaPeMW0ceKUSwTMloFaFqgxT6DQY+ljhPwqwsSXsTx1G9GZPuKdNW7NQo4RCu1jLjpWKy1JoOeGbfsuWR99nubLWJ66jehMH/GKaYm5JaxtFeZ9mLkLgrVcoI09EVBzsPYDpr9ieeY2ojN9xDvLBVmaNVxvxLh6D8wJbG6wUyAcXFsMj8Zc+DKWZ24jOtNHvHsj6r6O2CcM3J7LNIPSW4Vm2faLsaTyaGycL2N55j6iM33Eu295lSnWfaEo75ch9gKmGKGllMrIllZj/Zzpz1ieuY/oTB/xzkeUGftYJEvfxxFLMFhVe4BGnYq5zp7ef/f4jOWZ+4jO9BHvNqrnUjEZgYwdnx666nQICJp6HBkpzvbeR/yM5Zn7iM70ES+35aHlvaQ3DBt7AyRDqaaQRBfRJh3jo+8echfLM7cRHekj3rUe3ZhGyRBy5v09L4P2KRBZO2uKY/KjLUxyGcsztxGd6SPeWS4tV2uBwVDSntza601pgZ0LzZ5TCvgoPS2XsTxzG9GZPuLddg8djXW1Hp3naqdrr2CtEGCvyCWbmDya3JLLWJ65jehMH/HuU54krTQZuuS/qGmAyrmvx+JMGQsW4kfb8uQulmfBbURn+oh3vUdKItg68N4nRp0HVBsdEvaB1BF7fPTZQ+5ieRbcRnSmj3hXp8NsfWJf1XnsvClHKLxHAlqKiKnO8WoLk9zF8iy4jehMH/GyTtekae7n4d6orpmhohXIZDFak8nxB73HRyzPgtuIzvQR7zaLdWldukGN8W+z2ACzOWAWjhK1W5qPtprKXSzPgtuIzvQR7+p0L9T3rBbr3u4xNK86PRrkpKjSco74KMIkd7E8C24jOtNHvGM6p/3hIwAnq/uaSwErqwvpcYYgFnOqP2D6w0e04D6iM33E2/UeOfZagXH7iLG29UYsC/GIJepM1cJ7H/ErlmfBfURn+oh32/ICKXKYwPx3HNEEjIxBho5WFtb6amxc7mJ5FtxHdKaPeDcSUEIllQFa9xtRyuqn4xAYQoZj6gj6aA2T3MXyLLiP6Ewf8XJbXqrDpMJcBRFI1UBNB8RQUDr3lvqj79P5KpZn0W1ER/qId4cvEDEKBwgs2xDfm8UsC2Tci8XGMHu1CSHfxfIsuo3oTB/x7vN0ZpsZEaR3XO10y1CCEeACW2LUZPl9mf6K5Vl0G9GZPuJdna6iLcz9eVoFKPUAOjCvOl04IOec8qPPHvkulmfRbURn+oh3T8SA2lOk7YWH9UScAoXXzyrlNlGsz4Hvmf6K5UW3EZ3pI959nh7YahwTWvt7Isa9ATIlKLFgUQ7rzfiD3uMrlhfdRnSmj3gXy1MinGkCp8lAJUcoaTE9JIcyYlsNyA96j69YXnQb0Zk+4t0GyJxI8iKZMNTVT1MGW4UbYhWsUbIyPpqwzZexvOg2ojN9xMt+2qomatDD7j0IK9SZEGrJfa8VK4MebRbLl7G86DaiM33Eu295M9uM3SD3LEDWA5jmAjNHTp1TYHxkI+bLWF50G9GZPuLdIbk8SpEQwXivNi1SQVdphJyaahJFpUcjAfkylpfcR3Smj3i3qbdTGr0g5LpnXTTI6qelQbbGFcskqe+/5X3G8pL7iM70Ee82i41Yoo0CfcQ9jhgFigWGWEJXzKnbq2Pj+TKWl9xHdKaPeLfeo0lp0wKMGGkxnROsN2OGWSvO2YPID96In7G85D6iM33Eu295xF2kd6Bm640Y9zUXVYYmWQzTqtb06I2od7G85DaiI33Ey4Ofaih/J5nXw5BmUKiBCki1aJNjpfYe6c9YXnIb0Zk+4p2NOHKuY+fw0pz71nhfTOcIkttqsEfn1ZK8Z/qznXYb0Zk+4uWiXisyRgPM3VbroXNvQohQK8WxtEr1UXxaL2N5yW1EZ/qId1HTUVc5DgmKtbwPySHUUTsEyRX7SL3RD5j+iuUltxGd6SPeTdgO3q/AAnmnTEkRwWYTaHGkMpTTeLUJQS9jecltRGf6iHdvRCuhSgiglQNQCKufThTXaxFF8irUo//gjfgVy0O3EZ3pI969ES1VbHPV6bhjedtyqbU1kFGmoRTqrzaL6WUsD91GdKaPeBdhqtJEYln9tOzvHpFhn8IAVeyL6t4pP7IR9TKWh24jOtNHvHsjSot9n28xiqtO996g9LTotmC198w4flCnv2J56DaiM33Eu1he4UX06qLTSKufxhg23QNS0pQ6phr50RYmvYzlofuIzvQR7+IePLSGmSEwhf9c3VrtdAUOJUglNXo1uqWXsTx0H9GZPuLdFqbarfWkYAk7UCwNlOt6Mi7UeyyzNHk0YquXsTx0H9GZPuIV09QlzxEN6h/TZT0PC6YMJI1j5WHyizr95SOi+4jO9BHvvntIjGbSIJWEQHW1HRUHQ8s5TOJSCz1i2u5ieeg2oiN9xLvPHjQnrv+sXqMQ0My2F6orJLSaecrA/mhq3C5jeeg2ojN9xLsplymW8pwgpe3DzEWhcjdgqUl7KSL5USzPLmN55DaiM33Eu3a6imHHAsI49maxtqdcBiQWTKGkrvUHTH+10+Q2ojN9xLu4R2PaidKd71h1ejKuOq0BepiZ08yz4KOpcbuM5ZHbiM70ES8PyYU0hhbQsSe31ssQCtEAa5la6jT41ZiLXcbyyG1EZ/qIdxEmSkOwD1ivw7iPblWotczVT+PAkMt+ML5n+iuWR24jOtNHvNtqKqOX/cnDAjag2CpYkg5mkVk4qOAja9wuY3nkNqIzfcQ7polFqa6OY2YFCoOgjtKBeOYYbVpvj8Zc7DKWR24jOtNHvN2oniho3TvycEdNJxRBXb1H15aHdpQfvBG/YnnkNqIzfcS7EdvMNGLIkEMei+m0uhCWCRp1Tg002i/q9JePSO4jOtNHvOs9OM7Zs0GyJovpnqCWyNCsSykDYyzvrfHPWB65j+hMH/FuA+TqLWIrZbXStMfGhVcXoh1mDVbLlKGvDjPbZSyP3Ud0po94NxIQrAxOCpHajjDRHgmYCTKHHIzbpPTeR/yM5bH7iM70ES8vX/Qq1v+WejAsrtdrETWDYJamI8SA4QnTGu5ieew2oiN9xDvLpViapU4glArEcaen1xMx1ow5Z8b46ODn/yL9GctjtxGd6SPetR61keJ2EDmunroJglobMEepaqVHKW821vzD9Gc77TaiM33Eu9YjTmHKATC0tA/Jpb3VdPXUVmZM1Fe9fhP3+Ifpz3babURn+oh304ipxVmDQCAbq06nAlVLgpK5JiEO8gumv2J57DaiM33Eu346U+kS1xMxhAw0N9M9Fxg1DuGGoz3alvcP01+xPHYb0Zk+4uVnD8whUoWW5q7THMFiob0YQdve/BHHD5j+iuWx24jO9BHvLJc4V/MxMkTd2z1sf/eYIUKOGmbQ1Lq8/5T3GctjtxGd6SPeRZjiZGup7u3TCITZ9v1aBO1s0nstyj/4lvcVyxO3EZ3pI96NIw4tI2NddXpbLlMQrIxFN5WCKAOjvbHG/2H6K5YnbiM600e86z1qC0OoQbJN8ggFSokJyqjYV+MhUt+MufzD9JePKO4jOtNHvPNcctBqZVVn4z02bh1KGwRJOfGq1V3qm+OI/8v0ZyxP3Ed0po94NzbeuaGUDKimeyQg7CsBHZAl17R+LPb++/RnLE/cR3Smj3jXT89GjFEhtRFXF00RjLgsuiu3EqbF9GYc8R+mv3xEcR/RmT7i3WqxtAcSS4BQw9+mXoNiun42eD0YZ8UZH333iHexPHEb0ZE+4uXhi0IUVuvRw84xqRHUHNcvtfapow8ej9rpeBnLE7cRnekj3jFNKdY2GXhvVae+77hInxBTkRppWpJH7XS8jOWJ24jO9BHvjiNy11QJYfUfY9XphXOpMwB21TQmF8H3rcdnLE/cRnSmj3g5uaVqWTuU0hNQagSWQoVMWpkKthQePRHjZSwvu43oTB/xrveYiWuqq9mQPIFmkD013gBDDFQz83i0ffofpr9iedltRGf6iHdMW68jZIYp0oDG7qdjqkBFR+DIYfQ3xxH/YforlpfdRnSmj3gXNZ2lJBoRZsir94i4uhAxA7GWIhKtEv6D3uMrlpfdRnSmj3g35mI0ioUEfyvzqMf1s9YirL/yQw5BJMibLUz/MP0Vy8tuIzrTR7zbLFZrj1MiMOp+I9oeG98b1aUMFhotyQ/q9FcsL7uN6Ewf8fKQXAxp7majs+2N6n29Ecd6LXLP2GIknI9GAuJlLC+7j+hMH/GK6T5S5IwB4thR05YYTGQV60U0W0Eb9mar6f8y/RnLy+4jOtNHvOs9lAfFTmBjrH56jMU0rwakac3TohXjR/HpeBnLy+4jOtNHvLskF1TySAS5aF1vxNSgWlXoKYYx4swkj8Zc4mUsL7uP6Ewf8c4bL3Fn7xJI7HEzHUBLZsDc03ogckjlUe+R7mJ56jaiI33EK6SLhDBnDUCY/p6IZX+eZtCZRsfUw4LqOdKfsTx1G9GZPuLdlIvmHkuk1T/31U5jzFBSHRBzC4ih0tT3ZfozlqduIzrTR7w7EpClZYyyhwH2bEvcNmJDCLGoTmXOj44E/MP0VzutbiM600e8++wxJy+sJ4yaFti2HUQrZT0RWWahXEt6FPdIl7E8dRvRmT7ineUSmUKJEXocspvqCWVhvN6JbWicIQVr75n+iuWp24jO9BHvtjBNbSLreWhdFIi0QC1l0Z2ipD56mq8+T6fLWJ66jehMH/HORqyFTVad5s4ItF+LJSmB9timlpzro8PM/zD9FctTtxGd6SPexfLW726GNkCN9hamUqFSjdAa7gVIyTL94I34FctTtxGd6SPefctrLdT1w2JaV+9RePfTjSCbYWENY9RHUdN0GctTtxGd6SPebfcorVjAvfyxdaDOBDatrV9ym5jTbPYoapouY3nmPqIzfcS77x7SYoxj9dONw3ojmoDSaq9HCYXLXtebHkVN02Usz9xHdKaPeBdh6jT2qAtQ7X1/7TDQVCJgZOyGRA3Te6a/fERzH9GZPuKdjzi4rf7DYNZpQEYZamEEWQ9FTWTZ5P336c9YnrmP6Ewf8W77NJJwYoGCab0RBybQOBIUScNa6mMovmEa72J55jaiI33Eu6lx7XEM470jb70TKTNYRIJCtaYalGZ+c2v8f5H+jOWZ24jO9BHvtnsU7KWPCVnb2Nb4eiLWiTDHwqnoNA2P4h54GcsztxGd6SPe2YgFafROMHHX6ZIq1C6rnTbE3kaaNh5FTfEylmduIzrTR7w8jrj6jcC03oRagFZVBp1NIXYxWnDjbI82i+FlLM/cRnSmj3g3ubWegc20AYd9SE5zApscoZsMybVwGY8+e+BlLM/cRnSmj3jH9Ootwmo5IKp1oCwdSpwM0maPodFqqX/wRvy/Y3n092/fmXam/9810yVpzoYVSOo+5hInmIQGkUR51XAa9Mgax6tY3mLabURn+oh3dXrMlBslGLSPbolEKIQJes4t1NLykB989/i/Y3mLabcRnekj3lnjMTMHNGDu+404V50eKUPb9y8Sz4nyKD6NV7G8xbTbiM70Ea+YbqvvaHMEQGQCYtY9YtsgYapYe7DEj6654FUsbzHtPqIzfcTbLUxjDAsgqraYLhlsYgOWoFK5t0Tv6/RHLG8x7T6iM33Eu2suOlkLCtTwt1mMO9ShAzAX6VhGsvw+7vERy1tMu4/oTB/xznPpZWJKE2bc+3nD9hELM8TY+uimWuP73uMjlreYdh/RmT7iXSxvrKY5UIIUwh4blz1AXtZDcYa4inZrfT767kE3sbyFtNuIjvQR7z5P59xaLAgS9kL1PRagISSoKVCINDv2R3EPuorlLabdRnSmj3g3jciKYSRcEPOeQaQONoSAR+iWLBrLIxuRrmJ56/9YbiM600e8m0ZsJVsNBKPW1XokDovuESCsX8teZzPHo00IdBXLW0y7jehMH/GuTofZY5IBHPMAGimB7sxHoqqGJc326lMeXcXyFtNuIzrTR7xjWnoUmRVYqKzeI63eQ1UAU6xEpVJ8dfCTrmJ5i2m3EZ3pI971HpaG9saQ0pzrjTjH6qfXa5GtUMu19W6PNiHQZSwvuo3oTB/xznKR3iuul6HuPeqUo4JZTLCajpFzylxDfs/0Vywvuo3oTB/xjukhmqRVGAP31Pgg0FW3oSO3FqnE8epKAF3G8qLbiM70Ee8sFy7WQ95XAiqtHxDBiAXCbNoKR8zhB2/Er1hedBvRmT7i3Rux4pgiFeJobW/qrVCrTBi5S2/Tgr4a3aLLWF50H9GZPuJd3GOW0UUatLH3PrbQocaKkCqVYpwlVHvO9GcsL7qP6Ewf8a6f5iQ5twRRMO8rAQq170Vj3HmSlVbGo029dBnLS+4jOtNHvKzTpEUxgeW567TYYjrIX2eduWQyebQBki5jecl9RGf6iHdXAnorPSaEbnvENsZNN9lqRbCWMVe5pkdRU76L5SW3ER3pI9599rBUwmgC1YKt1mNxbTFHKCNOVo6p06OJAL6M5SW3EZ3pI97ZiKgz7liekU6gfcm27AuJ2YzXozHEUh61HnwZy0tuIzrTR7w7JGelTE0Jxt8R2z01rgtj0JBDo6Z1vtpYw5exvOQ2ojN9xLt2er0Ec9tRU0yr94h7ykW6gVRd/7J65vnKcuHLWF5yG9GZPuJlP10UGypgDhmIw3/u14LpyNRLsqbjPdNfsbzkNqIzfcQ7GzH31kpHqFUZSGJdb8Sq0PvoEbOUmR9tFuPLWF5yG9GZPuLddg/N1rUEwEIdaK+tMWSEHHHWXiitZ+J7pr9iecltRGf6iHdbmCpZp9aAJw6gEmT105NBk+RQW2ujPorl8WUsD91GdKaPeMV0HCWtrmM/D+uq0832gaLOMCzEWE1q6I/i03wZy0O3EZ3pI959n46ac499L6spQNQJlOqAWeqsVlKI+CjCxJexPHQf0Zk+4t0bkXgV41hgUEagEVfbMUghUmCh3GLXR5cv+DKWh+4jOtNHvOs9GjdMOYP8XShS6VDb6j2ShCbaisqrzWJ8GctD9xGd6SPexfKStCElQCu17IOfq05rnDA4SuderacfMP3lI6L7iM70ES/zHsQ45wDNIa2HYhlQx1itCPdSbdQ6yqN+Wu5ieeg2oiN9xLvjiIOTaqsQZ03/3cJUc4ApIjkHtmmPJrfkMpaHbiM600e8+zzdIkVmgqnS9pUiAsuGYCnUwn32VajfM/3ZTruN6Ewf8XKzWMJCVBfT+5hLzg2qIK53Yu5W68yaHn32kMtYHrqN6Ewf8S5qGjFGbAY8EwF1LGBYJxTkRpPHzPhoA6RcxvLIbURn+ohXTOMwkpALVIt/8WkFNYvAVUgS9WjhB/30VyyP3EZ0po94F59Oo9U5EYaSAhkNMIkTwsRM2epUe7QBUi5jeeQ2ojN9xLtNCN1ojrIX5RUBanscMYQOITW01X8k5h+8Eb9ieeQ2ojN9xDum86xFWoQec1/9dNH1RqwNsmkjmm21JY+ipnIZyyO3EZ3pI95ZLpPYBndodW9Un7ieh4Z7J8LMQqGajUcjtnIZyyO3EZ3pI14xrZmbUlVA7QmoMILWUqD12LgHzk1/8N3jy0ck9xGd6SPejbnEFJtI2Bc+cfUeYcLOnsIs66fIKSm976c/Y3nkPqIzfcTL+HTXvG8yt70AgTB2sBgUYq2rmcYqvb7vPT5jeeQ+ojN9xLvriKNUHXu4hcV2fLpBmUZAvBrsbsNqff9G/IzlkfuIzvQRL9d75Ki26jTn1PbFTwEd0vcR24KIZbXbj7aa5rtYHruN6Egf8fJA0aAUagSc+0BR2hMBZYepqYaULOTAjzYh5MtYHruN6Ewf8a5M7xVis2WIIa7Wg8c+M94aCI78N6eI81E7nS9jeew2ojN9xMvl07VmSwJhTFlM765DGkMRyyozzpkfbRbLl7E8dhvRmT7i5eRWm2qtQuoTgRbhUGeakEYhSyZ1ye+Z/orlsduIzvQRL+PTs1PvCqmZ7QnbfZgZGeKUFmX2bq+ipvkylsduIzrTR7yLmmpMf5sQ8rDVe2SKoEK8+mktst6IPedHW5jyZSyP3UZ0po94V6dTbLHUCLVh2RGmDqraQQzXW7FHQ3wUNc2XsTx2G9GZPuLdOCIn1BYHWI1t1em56vQu23HEWDURjf5oJCBfxvLYbURn+oh3TItgbRSgK6/eQ7JBCWn9qaQRtUTTHH7wfforlsduIzrTR7wcc6llUM/QSGkxvdqOmqZAy7Gk3DSE+IM34pePKO4jOtNHvIt7RGqxpQKVx2K6CML/Z+9ckixdbSC8IkWAEHosh+f+l2Aomwj35A8mnJHavuVTeSfuri/Ugkyk0lKHsJCmhrMhPXo2LpexPHYf0Zk+4h3TKDRnqJBTmUB17OnTnCFJT2niSCGH90x/+YjsPqIzfcS7vEdlqiFnaCGsOk2i64zYVu9R1QazzUbv++nPWB67j+hMH/Fuqmki064MXHMF6nVC7atOt1FrT7Vrao+ipnoXy2O3ER3pI969sA0xVbIJoW5rPAlD2bNrKteUxLC0/CjuoZexPHYb0Zk+4l3rQRZjjwGEbJVpbATKYz91aXHG2ZPho2sPvYzlsduIzvQR76aaUsJBZjBml309TVCyNWioWQULlfnoRYBexvLYbURn+oh3cQ8OoyqtdjruCBPHuJgOCKF3RI6hlfjoiKiXsTx2G9GZPuIV07Mlo7bHqIe9HJGzQU0yoZS+aB+11/woaqqXsTx2G9GZPuLlxBqrjVOAmgn3VFMGJVxdCKW5SiR1frX4Qi9jeeI2ojN9xLveI6dpSAKVt+UyY4JaTCFZTxOjrir+gzPiVyxP3EZ0po94F2FKWkLQBsP2GEjbCwIK7TOisdSGTcqjqKlexvLEbURn+oh3TCvJKshhWy6rTnebe5uLwaraEjRTXb/eM/0VyxO3EZ3pI14xzbm38bccsY0GlJWgWta9fks0CnJ/NdVUL2N54j6iM33EO6Zjb1NjhTgk7i0BA6rS+iTKe9vn6rYfPd3Sy1ieuI/oTB/xznPhWSNRhh60rn4aI5iQrrKtIbai2cKjqKlexvLEfURn+oh3U02T9j6sQ2yZgAYqlMyrbLdWokRrs76/n/6M5Yn7iM70Ee88F5ZIWgossvfImtzBQmlgFfc+F+Vsj5bY2l0sT9xGdKSPeLdIbmJosSYw47yn5SlU6rifuhCW1jTOR62HXcbyxG1EZ/qId60HlTpC78BdcE+siVBGbTCwKqdqY+CjCJNdxvLUbURn+oh3LwIstdxihxm0r9bDDEqJE7RYsVXBw6LqPdNf7bS6jehMH/HuNSLV1GMKEFraw6e3ST5HB+TauLNOebWgyC5jeeo2ojN9xDumi2DvCaEjL6YpBqi8R+b1IEVjykKPrj3sMpanbiM600e8m2pK3CTXCa2gAqUxoEwesHCW/fS25vRoCpNdxvLUbURn+oiXV3lTMu8VLn3sM6JmUFkHxTqqsBbm8Op62i5jeeo2ojN9xLveY50NZVKBglaAuOs6HsreErBgxhZ6/0Xv8RXLU7cRnekj3sXy9qg83u/EBy6m2ySwtL4NzJbinGT4g97jK5anbiM600e8Y7qlWFbfAa3VxTSNBLqDH1Zn7HMWme0HnsuXj6juIzrTR7yL5c2y2umEMFNdZ8SCFUqkADWK1UU7t1eTeu0ylqfuIzrTR7xiWqfo3zpmshmAhAmKtgF5tdKZ6rDB7/vpz1ieuY/oTB/xcgxTKkSCkLFmIF29R9HUIc9cSYqFaI+WjdtlLM/cR3Smj3i5SY4kFiVY9boDrVMhmIwAVkrNozHlR9sRLdzF8sxtREf6iJeTxepMagihalr9R25gsUwQSz2WgFr0zRHx/5H+jOWZ24jO9BHvXrloTKa4ynSzvKd7NFgFukOSMiPPmaK8L9OfsTxzG9GZPuLloN7RB3aCdRRkoDQRSpodeLXYZbFuI76Jmv7D9Gc77TaiM33EO2s8rHIsNmGEuphGLGAYB2hre1re7G28eWH7D9NfsTxzG9GZPuLdETFVY8IEXPoEWqUZitQGnEuQ1IY2eROf/ofpr1ieuY3oTB/xLu7RQm85CUxte1qedTAqFaiGNml11aH8oJ/+iuWZ24jO9BHvFslxLWTJoPW4p09HgzoJQVOXWmYJAX/A9Fcsz9xGdKaPeGe5SOQcagRMMy6mSUG1EEzWSLmJocp7pj9ieTG4jehMH/GuTncWjKlBjGPV6SwKVWW1150Hi0hN5U3c4x+mP2J5MbiN6Ewf8YrpqmFYkQw6KCymOYCaKgwco1EqRfnN9Ol/mP7wEWNwH9GZPuLd/bTGXrMFYJ4NaNYGVrRC5RaxMWJrbybW/D/TX7G8GNxHdKaPeNd7pMwjWlknw2yL6RH3KIT9zCXONPssFt7fT3/F8mJwH9GZPuLdkwBcdTpqg1T/23tUMOS4yrY0i11T1vf301+xvBjcR3Smj3h5l0eR1Tr0GPek3rhjeS1AK5ZmzDXG+mZLgMWrWF4MbiM60ke8K9NcU4izQsC9oMhowE7iwepIcCmk+AOkv2J5MbiN6Ewf8TI93WhhO2GdEwdQHwYlWQLikRfto7b8KMIU72J5MbiN6Ewf8a71aJO78V4NgHEvvoig2BfdWhqGRiGXNy+3/mH6s512G9GZPuLda8Q971FJIZW6110snDU3AaxGRaTpkDdLbP9h+iOWF6PbiM70Ee8sl7bqcZsKgQuvfrpmsMETCLMaUybBN0u3/mH6I5a3Tq7OtDP9P/GOaRJhG+vH8DexRhh3Zx0hRhoRbdrMj2zEeBfLi9FtRGf6iHdRU0y9hVoBZ2/rZFhXZ51wQg/DME+p035wRvyI5cXoNqIzfcTLJbazBgkVpoa/6+kOJeGAXApSU85YHtmI8TKWF91GdKaPeLfNhUvHlAPEGg0oEoHp+qShBqoiMvujZ+PxMpYX3UZ0po942XvgwGYFonHZT2wrFKq0zohRgjbG8uqJbbyM5UX3EZ3pI15uc9mLPVOE1GYH6n8TazBAGrVk6WEdIB89CYiXsbzoPqIzfcQrphfKUss6GdIOTRMupotWBpmZKueWLb2/n/6M5UX3EZ3pI14+seUWyBpkwdVPS5qgFjMEY2RGw0DxPdNfPmJ0H9GZPuIV04PzyLz3jKOsL9QLWFl0j5HCzJFapkcZJryL5aHbiI70Ee8m1uSBZj2D8mqiKeUO2i3C1MwjlKmz6XOkP2N56DaiM33Eu2l5hjFIYmi5ryOi9bTKNEXIuSJ228MQ3gzq/Yfpr3Ya3UZ0po94FzWtTFhHhL4a6D2ol8CyBmDBKrPMUekHdfqrnUa3EZ3pI95a4yGVkgFXs7GOiCJQkSrMFBNyzCXNR3EPvIzloduIzvQR76Kmcf3+ao9AlQWohwF1hr3Odh0ZowYO/dG1B17G8tBtRGf6iFdMS0PpMQfokhLQ2K64JQIsfdSc45jxkeWCl7E8dBvRmT7i3TMX6q01naAp42I6RzDpFbBVTDRjreUHTH/F8tBtRGf6iJfLEYNiSas6J1x1OoYM1YQhlDkZQ0DmRzYiXsby0G1EZ/qId8sRtQSZAWHUv+DSOihazwp9ddUSrJf5aloeXsby0G1EZ/qId71HlUI0DcpqMvakXlmfWoNRRunr3Gjp0SK5f5j+8hGT+4jO9BEvew+bqWkB0pB23CNCLZgha8Ce4qi/uMv7jOUl9xGd6SNePgmInJsmaKWuM2IcBmarAZk58lj/qvT+6IktXsbykvuIzvQR7+6nw0SxHZ9myftJAIFGG2CxlzQtpxoejffAy1hech/RmT7i3RnR4g5ORxhxj/eYZUI1FWjaKTatQ18tsU13sbzkNqIjfcS7JbaTQrEgq3/+i+WxgiIVKFzSwCQ10aN2Ol3G8pLbiM70Ee+uPaRHnHkA9r0csbbVTleekHINtqp2TfnRC9t0GctLbiM600e8i+Upx9zmBKlNF9OyS3SvUNSwCYcxXi0oSpexvOQ2ojN9xLveQyNJLAVmpnVEzJhBqYy/WF7qQ+t8Nak3XcbyktuIzvQR76Kmo83YMu5+Glc/bQgaWSDmFHj1HiXao1heuozlJbcRnekj3vUetM6CKQYYhWnV6djBrGQYNgdL2Ib5I2s8XcbyyG1EZ/qIdws/2YhLToAzrH66hNV7tJaA2cL6xzrHHzD9FcsjtxGd6SPexad7bkRzQGltT4A0BdNWoMZUU6q51vGDfvorlkduIzrTR7yzEVE7MglI3RNreBVrrX01IGGV6zjnKPnR0q10GcsjtxGd6SPe1elpLdCsgGk/3dLOUDL2fT89xpScrD+K5aXLWB65j+hMH/FuFEJEYRaDzmnfT8cKqjhg5IEzxdYKvmf6M5ZH7iM600e8m5aHSUZqHabtp1tKi+kqBCn0Elrfv/lHz1zSZSyP3Ed0po94dz8tSCI6ode9dSv0BoaDAMNC2risFuRR1DRdxvLIfURn+oh3sbyak7Aw9IY7arrHe9SSYFiQyrnaoEdM010sj9xGdKSPeDcAsvZeKRBwVgNqI0KlOCAYGhKP0NqjWB5dxvLIbURn+oh3V3mGM7ecIEQZQHkoFF5fUktJKAQdr5bY0mUsL7uN6Ewf8fIqT4lW/wF5pHVEFGKorQv00JgCh4X2IxuRLmN52W1EZ/qId1d5CUecIUDNOQAVmVDyApsaUqZZo8wfMP0Vy8tuIzrTR7x7EhB7oMnrYJhoMU0jgcpcdZoriUrONB5d5dFlLC+7jehMH/FuiW23UrMVkBhpVecaoVBGGL1MnqPH1W+/Z/orlpfdRnSmj3g3CQGnpZgZdOxlLjUY6MwTklQsYwE9x6NnLnQZy8tuIzrTR7ybWNPbqFIiRN4RpkIFqtCAKVaJw5jt1RQmuozlZbcRnekjXi6SaxalD9C0F35yaKtOxwAZtco6QOZUf1Cnv2J52W1EZ/qIdws/1cKQrlBn3svGOUCNpYNSnqv/IC1o75n+8hGz+4jO9BHv4h4lxFlHAMbcVz+9nyNqq9Az7tfkMQg/GoVAl7G87D6iM33EuzOiYUuhMSCXABQqQQkzQ9VmVNtsPb2/9/iM5bH7iM70Ee/up0Mf6xfC+llXoIkTrM4AOFtIiTO18N4b/4zlsfuIzvQR77xxqTmOEkHqwpm65HVGLARsOppEHTQe9R75LpbHbiM60ke8a6dzHRnjgKZ7EkLcR8QxI2BHik2sFX30GjFfxvLYbURn+oh3ZTpMaWG/Gpewjoh7dk3pMkELLqBSHSyPBvXmy1geu43oTB/x7kUA5spGCdLe9Uk52jodVoOipZVMZsMeDerNl7E8dhvRmT7i3RExi/W+mo3Ju51ev0BlBIgpc+mhWJuPXrnky1geu43oTB/xLmrKJeRADXiwbqYTlD1ZjDJRbZJGph/U6a9YHruN6Ewf8e7pFkcdggiJywDaj2trTXkvseWRuPfMj+LT+TKWx24jOtNHvGJ65qoljgQ1aNvWeARlFZgNteYaa2w/qNNfsTx2G9GZPuLdBMgsvQQTwK6r4+C5lyOGBq0oic2eensUy8uXsTxxG9GZPuJlLA8p1V5hBh37Lq/AOhpW0FS4zZGb0Q/u8r5ieeI2ojN9xDvPRbO2wPshQBKgHfzQPHb6Q1JPvIiXH/TTXz6iuI/oTB/xLsKUBQvG9WOgPal3LJwtS4A+cIyiVuXVZLF8GcsT9xGd6SPe3U+nKbXZDnkEA5pznRERC0RhbTO31vh9P/0ZyxP3EZ3pI97d5Y39PqsKTByL6ZH2MPV1RjRjjqRFw/gB018+oriP6Ewf8e6MOFA52974Kav3mDvDtAesa+bRcoiT+JGPyHexPHEb0ZE+4t31NAcbg9aPQUNaR8SsYMgTWqK2WpIUVR+9CODLWJ64jehMH/GuTMtEsdxgxrwnQFKDwjSAEwayUTPSo0VyfBnLE7cRnekjXkaYctceBsxWB5AagQ1cFZssjVJyT/HRiwC+jOWJ24jO9BHvoqZl5tpXnZbJ20YkhVozQ2dUiaglzh/0Hl+xPHUb0Zk+4h3TMxlGFGhxLxvHbqCSCFbVDpKFOodH1x58GctTtxGd6SPeMb3ILbMITNO9mLlHWKU57Ku8EbSFwf2RNc6XsTx1G9GZPuJdfNqEWEKDnuY6I1pEqKwJWDHUGIbY/AHTX7E8dRvRmT7i3RQmFiyzIqQ49qTefZenqUAZPHMvS0iPntjyZSxP3UZ0po94t/ki9BnMCtRWE5BYBB1zdSHUUGbASvHRdA++jOWp24jO9BHvrHGLNfSEkGkv/AzBoFg2aGXGGNe/zfHRsnG+jOWp+4jO9BHveg/pOaScYDZuQJjajnsohFLnamWl5fZoqilfxvLUfURn+oh33ngMnNqCuEZZ/bTUDjVIgjRrqTj6mOkHTH/5iOo+ojN9xDumaXesU0DGnpaXdp3Wvo6MTZsgch+k75n+8hHVfURn+oh3TwKS4cI3AcrejjiQoZaGYHGOwLJXXzzyEeUulmduIzrSR7y79kgFNdQKFVOHVbMZNKwmpHah1tbHJI+OiHIZyzO3EZ3pI17GPVbPzEYgtuMeshrrhXmFrrnbqtW1xEeth1zG8sxtRGf6iHd1utQZxo57BNsLPxfOytOgjFaaRsnIj46IchnLM7cRnekj3tVpI9SCDVLpO2CaMhRMEcbIgfJEmfa+nf6M5ZnbiM70Ee+OiDMJ1VGgrSYEFsUDjKqBWgw6CobZf9BPf8XyzG1EZ/qIl08COq5jWIIc056EsBqQWgJDoqnRZuA5Hz0JkMtYnrmN6Ewf8W6ymFhqzA2k2WK6cwELhQH3VFM0sSiPIkxyGcsztxGd6SPePUdEmxbjajv6nliTtUPlVbY15xy5cLLxaGKNXMbyzG1EZ/qId5svqKc0K0MNe6I6V11nRIrQR00tp8m1PppqKpexPHMb0Zk+4hXTRntPrWSQ2PaTgDGg1lBhHRFzkTBTebV0S+5ieRjcR3Smj3jXeyQuAfcil2my6zSBpZqhzdHSDDX38v4u7yuWh8F9RGf6iHdnRA2EO+6he1UAiRDUVjKszmNYq2yzPZrCJHexvPUzc6ad6f+JV0zX0BFDm9BnW0y31nfolCAxa6uds+B7b/wrlofBfURn+oh3TPehVqQD9rr6aYwIZTUjoKNh60GLFXvDtF7F8jC4jehIH/HORgxT20CDsOr16qkHw/pe9xjqoM1Cr+NRmda7WB4GtxGd6SPeTUKoNdeQEHi0v+keq5O2nGFKGNFG7PLq1bjexfIwuI3oTB/x7oVt5ZJrLdBDpcW0FFANi+maTVvROPOjCZB6F8vD4DaiM33Eu+vpXrqaNGjCAyjUARZq3vPVC6WZWhqPJiHoXSwPg9uIzvQR7+p0kNi5LZwXwEBtFijWG+SacXBMleoPmP6I5WFwG9GZPuId05NnYZmA1hbTirJ6j8U014h7r21t+Qf99EcsD6PbiM70Ee/iHrZaaOsDcue4l9gG0FoMRuOakpZc8qMIk97F8jC6jehMH/Hy3oN7zaXDpBqAUONieq91YdpTEBohPpoAqXexPIxuIzrTR7yzXCqljHtYzaC66nSpYN0EWpOSu6ZRwyNrXO9ieRjdRnSmj3hXp0scWlYrPWrdS7e0geEUGCFzHnF97j+4y/vyEaP7iM70Ee+ejY8yEiPCbFmBrAco0TJQTKGHFiKVR1sC9DKWF91HdKaPePdsnCPVMgK0tJ+5dFPQ1iLUMPfbrZJXC/Ke6S8fMbqP6Ewf8a73GHNGGQa8Z3yQNAONrUJAGnG2IWO290x/+YjRfURn+oiXoxDM0sgTJO5pealPsIwd+gwz4ZymrzbJ2V0sL7qN6Egf8QppGil3oVWcc2OgVgqY1D1aHXujtP7it0c2ol3G8qLbiM70ES9fjSPuLUTAnRCocIOio4Kg9V6G9BYfvbC1y1geuo3oTB/xbmJNHBLmaj2SxFWd854A2QOC1VYENTQujywXu4zloduIzvQRL58ElDhi6MBVC1DtBqWPCEwFR0kVc3z0wtYuY3noNqIzfcQrppuu3mMVa6h5X+WN1XbUbAbUSdMMmAY+shHtMpaHbiM600e8nD4dZfbVexT9s1z2k4C0PpUmUWIuZcoP+umvWB66jehMH/HuSUDisEiO0PaWImpBwPY62ySZmtk6KI5HU03tMpaHbiM600e8u/fgbCnz6jgId9S0TTBKDEHRuJeYI9N7pr9ieeg2ojN9xLszYlWLXQIU0QokRaHOFsGMuXOaKdujZ+N2GctDtxGd6SPeWeNtSmFLgFzm6j20gVrpMHJug7qUZI9ieXYZy0P3EZ3pI9493RoYuIQIs7VVp0ccu2IzDGmSSp9zyHumP2N56D6iM33EK6YLUqNRGKrtaXmcV52O1UAEpaeiNeuj54h2GctL7iM600e8jE+3GUQ6rKZ6nRF7XZ211gKVRTS1Vazt0dYtu4zlJfcRnekjXm7dGpn36riue1VApAYV52pFJuY2q2CYb+491h/rXS4vuY/oTB/xjulJMWkrILS+kO3RYhkZEClKS6tu65v49D9MfwbzkhuJDvUR70JMNmuxjJCrTKCZGMxyXP21aqYYFOObhvpfqD87ancSHeoj3iU+2irVq6sGjthWpY6r+witgwRLkxMq5zcd9b9Qf7bUbiU61Ee8s1005hxWN92rrPZDp4ItkiGVWZBCTBh/0FJ/ZvOSe4kO9RGvoI6SrLa0zomJOlC1CsW0Q6ixD+YY8dHdx79Qf4XzkpuJDvUR79oPsx3vmBDKfhjALa2DYsgQU2gy0ywtvXmT+C/UX+m85G6iQ33EOzdRwuiUVk+d98uAaANK2fN7m3TtnUvrv2g/vuJ5ye1Eh/qId5W6Vq0aGCpz2u1HgUqRwWKseYQ0o7yJMv0L9Vc+j9xPdKiPeAe1zFqoE7SeF9SIvCp1ahDNrFCxLPkXlforoEduKDrUR7wMUg/WEir00fds9S5QAhawhnXvdtmvyX8A9ZejSO4oOtRHvHvx0kqbMleljkxAkyqUKR2MSyasbbT4ZnDeP1B/RvTIHUWH+oh3jqJiU+MMc3UdQFz2FoyQoHFK1KWhpR/Y5J8ZPXJH0aE+4hXUE2UacoOkrQOVmMBGysC79Qg71CS/qNRfjiK5o+hQH/Fu0JjRyDvLlMkW1GoZNFGC3EqshiS9vMp+xLuQHrmh6Ewf8c4lF8UyBKFhbEAx2mqpVzOCrTfLZjX1V4ZivAzpkRuKDvUR72700ggxYIVc9qJmWX2IJVnNCIYgmntXetV9xMuQHrmh6FAf8e7Zi+7X4iyw2mcGmmZQcUNdBmJXyeFZ8jRehvTIDUWH+oh3N3oipJQGKPJqqRfaULnY3iKQRlFs68sPoP4K6WU3FB3qI97tS5y9ysC9cDymValrWniHuQ+LXWrXofiL9uMrpJfdUHSoj3i52JaCSI57/Rbvy48CGnpep8WQqsoYPf7ioPgV0stuKDrUR7yCOqxSXfLowBoFKGGHEkIDpkGcQhktv1kd8C/UXyG97IaiQ33Eu+hHTFFVCOrYK8iTRVBO+8XiOjgS9vWX/ytDMV6G9LIbig71Ee8MxbjOhTV3sNznHkodFtRlwCBLqc0ZVmP9A6i/QnrZDUWH+oiXeaZUR6EIlHMAirNAyRkh7dUBIdfCP4H6y1HM7ig61Ee8cxQXxlywQIy2zZe/DXORIJcyNNY0YnszRu8fqD9DetkdRYf6iJdrExOq1AaRVBfUOkGp4m4/mgUKYeIPzJfPkF52R9GhPuJdT82RumgDtNHXQVHDzn40GJNs99rh1QKBf6H+chSzO4oO9RHvsh8h6IhJoU9aPXVQA6tRQCd3nm32PN5smYsB70J67IaiM33Eu6kfCUsPLUMMYy9tlgGmg8BQBmJdSP2C6c+QHruh6FAf8TJ5SjMLdQh70Cm1GkFHCtC1xcGKrfZX50S8DOmxG4oO9RHvXPKKZXUgZdVntnVONISSS4RZAg7kLJPtB1B/tdTshqJDfcS7c2KoqwERgSoFgfIe+JHHhFasxJJD7fjqnIiXIT12Q9GhPuKdSz5ya3FBTWVvMCpp4b2aaai1BU42OcRXQ8fwMqTHbig61Ee8az9aqmaDIddQgWZRsGoTRiyKVOfo+mYd+b9Qf4X02A1Fh/qIl+0HSqRSoTJ2oG4JatQOUwvW3iPNZ1M/8DKkx24oOtRHvJv6MVYvHW21H3nSgpo66GwIKdXB1bDrs+UYeBnSYzcUHeojXob0JKP0BiOFDCRVoTQhKDaGGTfM8solx8uQHruh6FAf8e6eOleOgRJoZgTSaFBTWt92mRl1rL/8f3FP/eUoijuKDvUR7x6To1TKjYA19Z1nYtDWJsQSU0l51ev26uELXob0xB1Fh/qId7cfMTYuucI0MiDmDIVah9iGRkJN+mzkOl6G9MQdRYf6iFdQF9Gx+2roOv966glqhsAprz8tKUz2g+zHZ0hP3FF0qI94BXVlsxYsAVpWoB4IdFAA2b7L6JWpvarU6S6kJ24oOtNHvDMUjQJ3WxDr6qsplwK6YAYJrY/VeQzurwp1ugzpiRuKDvUR714ozpJTpXU6TLa6D90hECwL6jLHTLN1pFfX1OkypCduKDrUR7yc+iH7baKunmMbiosgMOsDoqY8csFp6Qfdx2dIT9xQdKiPeGcoGjFpXI200arUWAjKnLia65iG1RzKeDWfKV2G9MQNRYf6iHfnRGuNBjVYx8JVqY0X3mIRJHLnGkbp+Iue+iukJ24oOtRHvBsPKSlIM4IwWt5DxxC0SQa2NrEgW2qv8kzpMqSnbig61Ee8q9RBdryUoWEpe+jYBJvWALHslS/cs+IPoP4K6akbig71Ee9c8sDMcS9R3F+o6d43F8rOfwiFLDnzq+nU6TKkp24oOtRHvBuQsFpq1U7AGFelpjig9GCgJaRcbdRUf9F+fIX01A1Fh/qIdyG9LpNzVhg24mo/4oSCSRfZg4OxpGG/uNL7chTVHUWH+oiXtx+pNMsB6ujroLj+gKCMiDDFqIVirPpqh3O6DOmpO4oO9RGvoO65y98sGwr7jUCjCLXtHc5DYuthYrFXbwTSZUhP3VF0qI94OfM0Ye6jQKh7M+hsHerqYmHoOjQKJ0H8RaX+chTVHUWH+oiX06lNi4a43wiEPR6SQTsmkIzG2Mus89XtB92F9NQNRWf6iHdMR5112MJ5pAokbZ0TdS8nLyENbFUt5fdMf4b01A1Fh/qId+dEDGlmYujD0iKbDEoobX2raZbeRn/WfdBlSM/cUHSoj3g38xRNLU+FHJoBZVtQ7/0vpNazpDRjfTXKhi5DeuaGokN9xCuoCRtXKR1mqQi0N92Wkfe8BKqlhbyOia8uP+gypGduKDrUR7yLU4+aW5UJHOqq1LEl0Dn3g3IuXSyP8ZOe+iukZ24oOtRHvHTJs6xKPaCg2X9nnqrWsboRGrOGiAvzH0D9FdIzNxQd6iNeVupZhwaEap2AKvd9o5cBMy3WM+eJr6ZT02VIz9xQdKiPeHdQ1GAthb0NIwlQ7ww1T4MaQ5lhrs5kvBrkS5chPXND0aE+4t1BsZWsezJkm3uPgNW98cUiNM09LdBraL+4/fgK6Zkbig71ES+nU1fikCuY7Yu8SHuPAAmMkFFxlljHL9qPL0fR3FF0qI9495prVI6pGnBOClSGghUkyFP2wlvjya8m6dFlSM/cUXSoj3g3dIx2PZYGRjukp3PP8LUKoSXElniE+Oo1F92F9FJwR9GhPuLdQZGHLXgDBOMdAKEJ1ktfX4S4YlP9xUHxK6SXgjuKDvURL++pbcYYM0yZbVVqymCcDXoNY1DUUeqrnjpfhfRScEPRmT7i3RoBC1EiC6ScBYhnhZJXXx2Lcmqli4RXE9fzXUgvBTcUHeoj3l1+UMDApULue+kcLrJrTBnqjIiFKBu/aqnzXUgvBTcUHeoj3s08jYO4W4G6fthAoSlU0QFBtCjKjFpfJU/zXUgvBTcUHeoj3l1+xL1vjnl7L3G11JXWEdEIJLYshLNg+EFL/RXSS8ENRYf6iJfnxNJiGAat7fGQGvZbcjQIs/Owphr51eVHvgvppeCGokN9xMs4tfDQJhAGIRCNCHWX6xlHV5I0yrN1t/kupJeCG4oO9RHvKrWQ9pkYZtPVfow2oLINUGpTMNFs9Re3Hx8hvRTcUHSoj3g3nbo25dpWJ52kLqh3SG/OBFx7H1JTR341nTrfhfRSdEPRoT7iXfsxaB0GBUE7r56ayqrUcePNg2NcPXWYr15z5buQXopuKDrUR7y70puZcc/6aLTbD8QMqj3CCGV2zRZLffXwJd+F9FJ0R9GhPuId1GWwhCmQowlQ3Y/J8+6pddZWR4qp9/dQf4X01v8Fh9qh/p94N5060mqkW9jRvFWpexpQqq6eukvGGE2RfgH1l6MY3VF0qI94F6fGLqGkCsj4txxjQuEwARfSFmfc0dMfQP3lKEZ3FB3qI961H6lh64gQqTDQjLpvPxhixpI0DLHwqlLzXUgvuqHoTB/xbo5v6Ko0GLD0tDeDdlDCspoR4myoofIPmP4M6UU3FB3qI9611NLsz2yxhqtQj/1WUUaENmrog0o1fbUbgy9DetENRYf6iHdx6iw1NFk/BuR9OR1p4T0VlC2JjtRS+UWl/myp3VB0qI9455LXjjZnAR3BgAIlqIkjYBCRHGfP/VX0gy9DeuiGokN9xLvLjyATA+fVU6cJ66zYoLZu8OeQ92lpPNvhzJchPXRD0aE+4l2lpsSSaYJ0jKtS9wq17nJNgQe3Ont5NR6SL0N66IaiQ33Eu7fkrbZWcoEq1IDmMNBYKxTBEWXkKPpq6gdfhvTQDUWH+oh3W4zKpBhrXMfDPci3J4VqIQOrVBqhk5ZXD1/4MqSHbig61Ee8m3kqrGV2gpa0L6gtgC6QIGtvsWYxfvbuli9DeuiGokN9xLtKTYqaaXXSkhBWXS5gNRP0qC0zotX5KqTHlyE9dEfRoT7iZZ7JQrU5oFgIQEgdauS5KvUwrWGmFtp7qD9DeuiOokN9xLvdXGXwlDih1lCAck9QVBkysaXRumj+gfnyGdJDdxQd6iPe5ZmwtT67QaIZ9mPydVDEfW3dWtAwQo30A/PlM6SH7ig61Ee8gppLINvPt7gQbahXd82zgQSK2CKmEF9VarkL6SU3FJ3pI95dU9dqdUSCiH2fE3sFLdEAKxNqLLXEV/OZ5DKkl9xQdKiPeLkZdOZUu0KksbqP2QQslQCTSErCkrm8GmUjlyG95IaiQ33Eu+6jTaRJ/b/1mVAmWBOEwMjWsUzUV9EPuQzpJTcUHeoj3g1IqHXW2PviueDe4YxQCiVIsYzM3TCEV9EPuQzpJTcUHeojXob0rJS9RsAC6eqpRwSbqxERjjlmba2kV1M/5DKkl9xQdKiPeAW1BZs9xwBoe43AqA00I8NIowzJ0mL/xUHxK6SX3FB0qI9490SRY+pTK4SibSdPV089JUPUtJrqYaHKK5dcLkN6yQ1Fh/qId+1HrpNldihttx9j7iQ1EyiPSKISCr16oiiXIb3khqJDfcS76IelyVEnSB1z9dTR9tSPAdza7LNTLPkXtx9fIb3khqJDfcS7kF4Ls3EWyLntSXqrp7ZaM/CMrQqXKfiLe+ovR5HcUXSoj3g5IUEmhVWpifckvTQiqGmGLo1L7sgdX0U/5DKkR+4oOtRHvAvptVFnoACDd0hvzgpaN96hF5pCdXUlP4D6y1EkdxQd6iPerTHKYeBUW020rPaDegGNe1pkiYzMJRZ+NUlPLkN65I6iQ33Eu8fkJhoQBbDtHc5pIljOHeaq4G2gcsFX5ovehfTIDUVn+oh385mohh72lDFd1ZpizlC4EGhqC2stac5X50S9DOmRG4oO9RHvCnWmqGRjVeaW9mMu3ZcfYR0WqWrsFllfdR96GdIjNxQd6iPenRNzmCOt0swp7s2gQaCyTuizC8UUsOmrPJNehvTIDUWH+oh3ydMxFUdrYCh9t9R7J/lYhRtx/ZdYJP2i/fgK6ZEbig71Ee+Sp7PN1ErcTxIJqMcO1uOAatojURRW/QHUXyE9ckPRoT7iXaXmTXMx6KOv9iM12UP0CAJFjrUn6vhqQIJehvSyG4oO9REvlyiazLp3F3VFINYCZaKAzZ05nSFTfjVJTy9DetkNRYf6iHeVujZrOgdglAQ0rUIhzMCmFqbGNO3V0DG9DOllNxQd6iPexanrwIbKEI1XpY6ruy4F10Fx9SVUUsgyXw1I0MuQXnZD0aE+4p35YtY4yYCsVoAsTaidEBKm2ZtIKOEXtx9fjmJ2R9GhPuJd8jSlWFtU6JLWQbFoBEt9e4u6cKpYenv1RkAvQ3rZHUWH+ohXUOdCPVMdYL23/01IwP3uVk1HzKPl9gNH8TOkl91RdKiPeDfLJted7QwQJ2cg5goWOkIeNYqkpmO+Sp7qZUgvu6PoUB/x7jG51CmIHXpfjTWVHqAOY2CsIlarjmcTEuwupJfdUHSmj3h3Td01S08G1fZ8ptEiFOEGA3O2EQKPZ8FTuwzpZTcUHeojXkG9mK2z9QiZVnmmYg2K5g6ptBIFOYX8auGLXYb02A1Fh/qId8lTRKoVFaaMAiRoUMrqq6ep9pm7Vn51+WGXIT12Q9GhPuKdobhvPxAHtNwnUN7zP9IcoNR6mL1xjb+o1F8hPXZD0aE+4q2hGGmOCLOm7ZJLW+fEvUtgxNhSnSm3X/TUXyE9dkPRoT7iXftRVNqQCS2yAkUKoHsG2azYpK3f+3g2n8kuQ3rshqJDfcS7qR8TS6nreDi0hNV+5ASl7hGokmZa3wZKv4D6K6THbig61Ee866nForUWgceepIfNwFafDdYTkeUZyX7RU3+F9NgNRYf6iHfeS2qEWSMg1dVTy353GxUhTdRIebUm7dUTRbsM6bEbig71Ee9mnqKmSbPvzc0GZHuJYpoNmJNp4RElvHrNZZchPXZH0aE+4hXUYWisFicI2uqpuRTQrBMUS+WFt1J89fDFLkN67I6iQ33EO5s81VRnJuBMEWjmDnXMCGUyVbK4/vWrhy92GdITdxQd6iPexakHjag5wzDaa4xigsqjQeYZa5qSJfwC6i9HUdxRdKiPeGe+rGajrS+QM/X9RJHA0l4Aw2kgxzwoP+qpd4jpJqQnbig600e8a6mRBsWgwLEoEO1pp9InhJQGhVFJxyND8f+Z/gzpiRuKDvUR7+b41hllP+HqM8t+obigbqvDrolaxpKGVPoB1J8ttRuKDvUR7ybp1WqrbeZ1MBwE1EzAelh9daPBKcTQxiPv5R+oP1tqNxQd6iPeueRhjtn7ntxLFain1VLHZDC01RYY0V4Ziv9A/RXSEzcUHeoj3lXqYlUiIYjiOieqTahjbzHqWMNkSoMfXVP/A/VXSE/cUHSoj3j57FYk2UI5RQyrUlcD5fWlliRtziCz/uKg+BXSEzcUHeoj3kFtwlTzgLLPiNTqhP0SF2YZtbJJR3w0n+kfqL9CeuKGokN9xLvbD0YaiQbMFFZPzWMdFGOvIEZCLWaMr1zyf6D+CumpG4oO9RHvDEXrq1Tj+jHw3yS91YOohgxRQh0kraafVOqvkJ66oehQH/H2iSIKFYSaigCVtnrqGAiESwomZjzqD6D+chTVHUWH+oiXLrmyihYg3fOZFkF75DqDzUQ9SA2xPop+/D/UnyE9dUfRoT7i5XymJhpUYfUacy8mJyjEBRrOSoVyjOnRG4F/oP5yFNUdRYf6iHf31Lp61tYbpLIfvuSgUGKPEEchiV3DsB9c6X2G9NQdRYf6iHcDmhqaxdyhr09ANuvqrlf7QWY5tTJ50quQXrwL6akbis70Ee/OiTHFZGPCZGurpY4TrFCBVDnsgHXt+uryI16G9NQNRYf6iHfdx2IZByFk2hPXOa+WGluDNiktoofM+qqljpchPXVD0aE+4t0om5oSVdbVfWjbIb25l3RVyJZSzTUtrl8lT+NlSE/dUHSoj3j3RiAUVpNVmgn/3r0YVA0TGsdFeGnN+FVIL16G9MwNRYf6iHdQ50lRkWEgFqA6BijmBoma9jR1VHrlksfLkJ65oehQH/Fu6kdIqSXMILbq8w57/HeLUU9GkzF1mr+A+iukZ24oOtRHvII6NYusdUClvZg8UQFTUZCeYo+TMuZX19TxMqRnbig61Ee8MxRLXIdBrMB/eabEESqKAXFr2DITyi9uP75CeuaGokN9xLvXXGNOK3OC7SFNFCyA7ehHaZI1kVLjX0D9FdIzNxQd6iPe9dSDGxKlfTzs66BYFEoaHYTynGWRh+FVSC9ehvTMHUWH+oh3lTrOXMtqPySFALTJrjErBI0py8iN+quQXrwM6Zk7ig71Ee8eviizBeuQ158NUFlHxtLyhKkyOaaRKj1aTP4P1F+Oormj6FAf8XLmKWInYUgcZG9RDFBKrKAps6Q0TVv6AdRfjqK5o+hQH/Hu9qPTrEUqxDHDfiNQoeJkYFu/okmz8Sqkh1chPQpuKDrTR7y7pq4SVssRIHPZawRy2M9uBTKmFIfVGOjVORHvQnoU3FB0qI94V6hHNGwRAaOsltoKwiKZYHckHI32OrofQP3RUlNwQ9GhPuIV1BMDlYgV5kBelVoKKKnAmEVnYZFJry4/8C6kR8ENRYf6iHfth8Q6jRFkWgVqnGDbMeuw2IzGjGE+C+nhXUiPghuKDvURL6Mf2nhYhBL2dOo4ItTGBNYW0MV4/Y/8AOqPkB4FNxQd6iPevREIwXigAub1heoMUDpX2MPGKpnOTK9u9PAupEfBDUWH+oh3r7l6NkvaYPI6I9KcBWqKAlX7IFbT8OyaGu9CehTcUHSoj3hnKErB9Bf9GNjWQbEY1Fn7ghqJLHDi8CrPhHchPQpuKDrUR7yCOoe+Wugs0PrsQGgM2qhBq51pkjV6tW/uH6g/QnoU3FB0qI94135QrEI2QGYwIBKBIqPCzlFPw7BvR34A9ZejGN1RdKiPeDfKpquNWvedxwhAxgpVeF/pDQw6VWL5gUv+FdKj6I6iQ33Eu/ZDt6e4mmhMIQJpb6BWG7BmXqdEnjR+0H58hfQouqPoUB/xbjo1hpBHRxg4J9Ce+FHa6kFGMmGkRGI/sMm/QnoU3VF0qI94BfU6DFZOgsB1T6fOmEAVB3BSotwrqb6KU6e7kF50Q9GZPuJdnomnFK4VUq0DaOSymusaQKS2nhpr4ldvydNlSC+6oehQH/GuUAsbR/57wlVW94EZSh8dLOyHXYH7rPMHUH+21G4oOtRHvDsnYlITnJDTWN3HVPpbNQe9xFxHJjJ7dU5MlyG96IaiQ33Eu2e3kzFGTtBW/7HnM8VVpIUgxphDpNQ6vprPlC5DetENRYf6iHchvTxzmsgL6r/VXGUb5DMCs67/iKQuv2g/vkJ60Q1Fh/qIdwfFXHKZ2ADz38OXznuNQAOtgiFU4fxs6ke6DOmhG4oO9RHvemqRiNYRAq3Og5oJmEhdX8YIlPY73PgDqL9CeuiGokN9xLv5TNNKLZZh7+gC0rYqNecJxqFL5jJzf+WSp8uQHrqh6FAf8Q5qzoSMBRLXDsShQumTIdQULRY21V/cU3+F9NANRYf6iHcHRS0cpU3QWAiIeoaSd/6jBawh9CzjF+3Hl6OI7ig61Ee8W3eLM9VgCdQGAgXEhXc2iGGO0IsEyT+40vsM6aE7ig71Ee8evqSZMg2D0dcZkTgO0Iy8GG+tpNBDe7buNl2G9NAdRYf6iHfmS7JhGBWSxQSUMEKdup8MqM6aUgu/yDN9hvTQHUWH+oh3lbqYhZE7jBhXpa5t9dShDpjKZXaZkp6N/aC7kB66oehMH/FuPlMoMaeQoe9hvjRigNJqgWGJcmqroS6vWmq6DOmhG4oO9RHv5vhWjKtvNqh5ru6jzQhllD+8Z5/MPbVXTwToMqSX3FB0qI94BTWH0fIMFWpoe5KeJSg9TeCZ05i4qnb/BdRfLXVyQ9GhPuId1IlZeBKstnoAlZH3vUeHiSG0WkUYX0U/6DKkl9xQdKiPeHdNPSnLSB3y0FWpY1QoZAYzGiYqE1cv8gOov0J6yQ1Fh/qIl9GPTnmuzqMjTqAat0seFCpxn9ZmF2w/gPorpJfcUHSoj3gX0uu1lJg7oO7F5Pua2kLJEEduq06HJu1VnJouQ3rJDUWH+oh3lTowxsR7d9F++FJogtY8QFrhQCw9z1/01F8hveSGokN9xLsrPZZcmhSo0RqsbjqvTyVC0dkS9ywzjR9A/RXSS24oOtRHvBtlE0cQ62m/dImr/WjroBhbgpBI1ocyZnzlktNlSC+5o+hQH/Hu9iMy8gwNctiT9Po6MhbLFayXmXXmFvOr5CldhvSSO4oO9RHvxkNWNOKaYGgYe40RQW0ZYTZLonV0Kz/oqT9DeuSOokN9xLs8ExrifnfbcqLVU1MHY4sQqiTmHvN4thyDLkN65I6iQ33Euyu9IrnLaqJp1AKkNUANkSA2Ngmd2iivZtnku5AeuaHoTB/xiumYxVb/MSDEtgp17gVs7yXH0aWOfcP3bDdGvgzpkRuKDvUR75KnOmOS2iFRYlgEGSitDht38JSiBqmvLj/yZUiP3FB0qI94N8omVJ45Bhis65yY971H1Qay/qxSDjpif+WS58uQHrmh6FAf8e5Gr+OQqQKGugcklAk1S4H1u+awuDYcv2g/vkJ65IaiQ33EO5e85ZxqWJU6j1WpKQwoyKu7xiiTK84cfnBO/AzpkRuKDvUR76Au3GXPG+tzNR1UsUMdoYAojXVKnM3oF+3HV0iP3FB0qI94d1DEWsrqqyHLaqwpxQGVWtgvFmNcZXxqf3VNnS9DeuSGokN9xLs8UzPLMSVIc49cL4XAUp1gOaTUelgtyC+g/grpZTcUHeoj3t1+GPKYrUPvqgvqhlAkVuilUeQsFsarkF6+DOllNxQd6iPebXzZb8aVAkydBWim/Zh8Mc5KcQwb6/z4i9uPL0cxu6PoUB/xrv2YTbFHAv5bd0vcoMT9mitoLCWFMuIPKvVnSC+7o+hQH/Euz0SxW80JdPLe4byKdOmr/Qi5lG6WyJ4NHcuXIb3sjqJDfcS72485TXuMkDmt9mNYAf3bfpurdTajir+A+stRzO4oOtRHvGs/pMVgLYPEQHs3F0GNI+9KvU6OtVDTVxMS+C6kl91QdKaPeMV0o0bM2GE7h7A+BrBm61OeyJmZY3nVUvNlSC+7oehQH/Fyju/os6JAqZWBqg5QSgTaCwq2YtR+AfVnS+2GokN9xLtz4ig24kirPucF9eS8eCaGJlkH2gymr7wXvgzpZTcUHeoj3p0T6zDMI65GetpqP/ZqLksKmGaylKK+MxT5MqTHbig61Ee8Gw8ZO61yPIHidsmxZqipDWgjYRSJMeRX++b4MqTHbig61Ee8az9CTtLWQRFllWuyVak19wqS2wzUjYK9GuTLlyE9dkPRoT7i3SgbCrFma2ADA9AICSp1WT11xVxSMAm/OCh+hfTYDUWH+oh3b8lDpJD21sQ9GXIRLmAlGcypQjZZ9SeV+iukx24oOtRHvOupa21Nx+qp2fJqP0KEkopB4JRnmBYHvtpixJchPXZD0aE+4h3Uq28uqSI02nmm2gxKixPybMlKnzjmq0G+fBnSY3cUHeoj3pkvHMeMtKDuuOfZRFs9tXYYYbUeBWsK9Qc99WdIj91RdKiPeGm+SMh7eZGq1lWpR4OqwwA7VqyUgtirPBNfhvTYHUWH+oh3eaYysPR1RsSxx0PuJ7cWqoJMHrlrUs7yA6i/HEV2R9GhPuJlSK/OVZp5HQ/3yPXeE1jOEaSN0Svv3VyvoJa7kJ64oehMH/GOaZ1zaF0/hr99czOtPsRYV7UOPcU+W31WqOUypCduKDrUR7wbTq3So7UJZewBNqyyDcWdPM09N62V+6sXinIZ0hM3FB3qI97FqYdJN7QF9VjnRLQJujN7VTImlNrneJVnksuQnrih6FAf8W5AQhxk0QKsmjyBggyoJReQgnn2bMPKq2tquQzpiRuKDvUR78ZDMvcirUBYrfRqOnTV7MIIHGcMeWBNP6nUXyE9cUPRoT7i3SQ96pJLZdA69rPb2GF9l6BQihnzyFVevVCUy5CeuKHoUB/xcoliTC3scadR1/GwD1o8zwYaYok6WxN8NfNULkN64oaiQ33Eu0qNgSVWgdlYd/uRoWhLkHvKSVKNuf/iSu8rpCduKDrUR7yCOvWAaY/5qNz2ZtAkUOZc3QjHhtIiruL9A6i/QnrihqJDfcS7PFNlUhsV2jofrko9VufBacDUYKHJpvwXtx9fjqK6o+hQH/Euecpc2WaATrqgtmxQOzOk1GK2EIbFVyPX5TKkp+4oOtRHvLvS05QJRSH9VWpLDDbKBCw1Nh11dPkF1F+Oorqj6FAf8a79aClkzmXx3PfMU61Q2hAYxjZEBmV8tZhcLkN66o6iQ33EK6irSm6YEEL6OyhyBespwBgmarHb0FeLyfUupKduKDrTR7y70euqE4uA9NmAwixQKhLMtAo3lTyNXp0T9TKkp24oOtRHvDwnpoKDBPhvieJoAlVDXnjbSBXzUHzVUutlSE/dUHSoj3i5RHGkRMgQtjdOURvUlhKsH71mlN7DeDUgQS9DeuqGokN9xLuWekpYfcaq1HPYXqJIYDNMGMyr1w5pEL6KfuhlSE/dUHSoj3h5+dGJ6jRAa6unjm2Cpb31RaZqo5E2fO+h/grpqRuKDvUR766pkWYpnYG0F1gnQ4HVUgdINMJ+zFVS+8Hlx2dIz9xQdKiPeHdQLEVM0aAPWWTzzGChVegW+sRGFvnVfCa9DOmZG4oO9RHvnigObVn2xceMq6cue6ZeswEmRWqjYGH8AuqvkJ65oehQH/EuTt1z1kwReutpLyYXqNYi5Fq0zNriuwEJehnSMzcUHeoj3u0RwLZ6Z4kg65AIexwB1BQUBEPL3KhHKT+A+stRNHcUHeoj3j0mryGN1TpDmTkDDZpgfX2bgmASjquQ/8B8+QzpmTuKDvUR7ybp5b5qdFGIf5tBa9lx6sZ7rYBooTHys+UYehnSM3cUHeojXm5R1DqqTOh/Q8fqyHszaIeRMcacoiL94KD4GdIzdxQd6iPeQT171TBWaQ575ulcZ0QNbCCjhJipSORXgSa7C+mZG4rO9BHvrqmlY+xDoUo1oJ0+rU07SJvNrDFJeFWo7TKkZ24oOtRHvIt+DK2TS4YFGa5z4hhQVBGqyQwc8yrYr/JMdhfSy8ENRYf6iJfDqWuT2MNqqedclVoC1EwIpZQ+rYyY4qu35HYX0svBDUWH+ohXUNOQWRIR1FJXSy1lQf3nl+NekbF6kq6/aD8+Qno5uKHoUB/x7pwoRi1g2TbiQjmmARY4be8FJwcMNby6pra7kF4Obig61Ee8q9S8h1MvnpnDaj96UigTF9klWu89aB6v4tR2F9LLwQ1Fh/qId+tulZTniKAj2Wo6UgWNqxsRxUidYrH6auS63YX0cnBD0aE+4t1rrr8uQwh0fQAKQaDW3sG0UZC8ynj6RU/9EdLLwQ1Fh/qIl+tuUayzQVYd66AYCxQbE0bpqUoIpuFVSM/uQno5uKHoUB/xCuqcQrbQAoQWFWhfUZdVr6HzoplRxsQfGIpfIb0c3FF0qI9411On3keYe39ib0CJVk9NcUBuJc2xKnfAV3sE7C6kl4M7ig71Ee8evkjroY8KBWNdUO/Ft2X11DxaqPtF+eyvRq7bXUgvR3cUHeoj3l3pzf3gNijoX0hP6oC6KjfsNXQWY15F/NUOZ7sL6eXojqJDfcS7ket15JxahTQ0AgXKYLy6kWCi2aaW2sIbqHfLcRHSy9ENRWf6iHdMT2QeGKDk/ZirRQa1nEF7n6HyrDU88l7+n+mvkF6Obig61Ee8e/eyoMZRGXJIcS982SGQLmC5p7B+/hT0UZ7pH6g/W2o3FB3qI95dU9uMrXKAkcN+dlsFSgmrGaFOc+hoTI+Sp/9A/dlSu6HoUB/xrv1ofUhuCUaxsK+pC9RgBXLB0XIIqzN5NJ/pH6i/QnrRDUWH+oh3Ib3QqOdZQdvfzNM44D/snUmOnbmuhFdEQA3FZjlUt/8lPMn3Caic/NBEZ8SycZAZrkHZ/qCiFEHSYm+QS9FoXQa+6iX/A/VXSC+6oehQH/HumbqGmeKCmqbtzaC6oFZuELHn1FlU7FH04w/UXyG96IaiQ33EK6hjYMNYBXDiOqmHVVCtAQLnjmpzlFfeyx+ov0J60Q1Fh/qIdy65cWqxKUQjBmQlsGlhVSPr1FZeXMdfQP0V0ktuKDrUR7zcDKohz3U+T457mu+6LUpJEVLuI42wV94+MhT/QP0V0ktuKDrUR7y7KI5ZQ6IG1UQBsTXQOHbjC4aiM/Siv3jS+3IUkzuKDvURL+PUubWZ46J4nc8oGUES9XVw7yhTraHJoyWK/4X6M6SX3FF0qI941/hSlGLmDlnTKj9qFNASAhSaUtoqQGz8wFH8DOkldxQd6iPevX5Ix5hLBuL9BII1QeWEUFLlkKTTtEctin+g/nIUkzuKDvURr6DW2EuWaBAb1b3IuSyoVzUSo2nEOluVR91c+3S+CeklNxSd6SNeTlwPFS1k4Drzqj4qg+JMMGeVHOK0Rfh7pj9DeskNRYf6iHcdijRJMTLIiHNHPybUMRWkpRyGDs7yC6g/S2o3FB3qI97dE7Vl03VPxNAW1I0aSLcG06gKjYLJXnkv8TKkl9xQdKiPeNfM1W1MwUVxwL0ZNBnIDukNIdwVScvj1YtevAzpZTcUHeoj3g3ynUS0Z33MMsqC2ipYoARBx9gu+Z609wOov0J62Q1Fh/qIl8/U01LrFSLuDsUaaJXTdUIUsjB7KjZevejFy5BedkPRoT7iHdQjTOlIMKqOHacWqLUVKCNblImttFdx6ngZ0stuKDrUR7x70stTagkTisWwoG4Dap8NOBfKkVvOr8ZD/oH6K6SX3VB0qI94573kVml2XiintKDuE2TwbhlYPOM0W5fIH0D9FdLLbig61Ee8Kz+qDGzIkHHPZ6rYoZY0IDUtg3rQZq8mJMTLkF52R9GhPuJdnHoW024dShy4x+kRGI4CPebRtOes9mqUTbwM6WV3FB3qI96N/Ugipa+auupcNXWxtJcojr1wDkfgUCr/oPz4DOlldxQd6iPe2eSjhZlyAkvbUbR9Udx4zzSpVhvrDvlokO8fqL8cxeyOokN9xCuoe8eqQhFKywzYbEO9GF/Fx7o1SmPOr14/0l1ID91QdKaPeJemJus1NIZJQxbTRUBDJGDLWptULM8O6nQZ0kM3FB3qI95FP9JIbb9Q2yqeF9Qo66Auu6G8YEcdtb5aovgH6q+SGt1QdKiPeAd1jEqzNrCgu+123Ri1lAqhq9U6YsFn3ku6DOmhG4oO9REv5zM1qqUFwNoy4OR1SIcZQSOalsicxH4A9VdID91QdKiPeJlnim2UbKDregjYY4Va+gBet0RbSMWYX/UIpMuQHrqh6FAf8S552nhIMgOSsRe+dAWJpcNIhec6p8t41iOQLkN66IaiQ33Eu6kfewZkswa4e7iwzQIWR4AwYqARKAd+1XabLkN66IaiQ33EuzyTRrZQETLhgpoQofaOMFsII2MYo/wC6q+QHrqh6FAf8QrqIJFohr2Qq6zjWtaZbaMLiDTqNhT7/AXUXyE9dEPRoT7inflSZuwjJxhjHdKIKKBUK8RSsvYe1v3xF+/UX45icUfRoT7iHdTWO/dGwLruiLh7XoxW+ZFMx/qNS6DwauhYugzpFXcUHeoj3r1+VOQspQD3vJOn1KEyGSyWaZ3gOc32g9ePz5BecUfRoT7i3Tt1zJ1GIVDeQ8dSLCBYDcS05lSpof7AUfwM6RV3FB3qI162KEYstt88gqyTmlJYPIf1t2JjYg+xib4auZ7vQnrFDUVn+oh3LQK2mwTGBK3cAHONoGN3wKBFKU1Db69G2eTLkF5xQ9GhPuJdnkm1xbKO55q3S15HgjpTXKd11KmatDzLM+XLkF5xQ9GhPuLdFiNNQdgQbO4tRhTXV9wHdExZU5mx4Ku223wZ0ituKDrUR7zMM1WNQwLkvKEOXVb5QQNodotBWrb4i5P6K6RX3FB0qI94BXUeGFOzCbl0A1z1BtSYV/lRKmmSYiK/OKm/QnrFDUWH+oh3q7lIAoeUgGodgCa0amrkVX6sk1tbSMy/uCh+hfTIDUWH+oh3veQRe4xzrJthU8Aexio/LIMZJQrYRqUfvOh9hvTIDUWH+oh3J7Xp3lc0AacRYKx5L3wpYG3W0EsoNdcfQP0V0iM3FB3qI955L7GVMbXAGG2XH32d2QkNikRb18Se1iXyB1B/hfTIDUWH+oh3T3ooqVfJUNoe5KtBQBs24GihUiwT6RcXxS9HkdxRdKiPeFdTN1l3xYxQhTogLrytxA5zUB1sNe45Ss+h/gzpkTuKDvUR7xzF2jqG3RlglgBXBQ3K/+6NmUIVozh/UFN/hvTIHUWH+oh3M09DYd5jP1iVAYvsAU05QdgneMGxUP9B+fEZ0iN3FB3qI96ZL1V1BjLAvC+KOiMYD4ImGGOYrdCzxhe8C+mRG4rO9BHv2m65JVMpUGLtO6SXoYaRVjHCI84w00B5z/RnSI/cUHSoj3iZprYZGA1S1n/RjwHamKASzlkpSkyvoh94GdJjNxQd6iPe5Zlm7TrC3uG8F76I0F74MmGu6iPwaCmnVx2KeBnSYzcUHeoj3t0T+8i2B36EXivg7B0qhn91dY3M6/YYfwH1V0iP3VB0qI9413ZrQXaTIhgVXeUHrvIjd4GW+xjcR8/8qu0WL0N67IaiQ33EO0MxJ7TAFYbYqqmjLKhnUGDinGPl1uqrFz28DOmxG4oO9RHvXvRC7lZGgPmv7Xb9AYFFQghKanHvm3vmkuNlSI/dUHSoj3g3HpICZeEEE2dcUO9BvpL7nrsuJc0aU3w1dAwvQ3rshqJDfcS75KnYkBoW1BkJkEtY1XUdEEpGjZWkL/jeQ/0V0mM3FB3qI96ZLzEQsRnEsT4QV+WhHNdFMf4bud4s9R8Yip8hPXZH0aE+4t1yDJo8TAX63O/UpWWodRCMljjbrDTyD8qPz5Aeu6PoUB/xbpBvUushNaAY8t4jwGC5ClgpQ0ocYuVVSA8vQ3rijqJDfcS7i+KMfRUgGTROhHVZVDBMGUTWWR2zaio/eP34DOmJO4oO9REvsx+7nVwCzFn6uijywrsZwaK5Lsx7yuXVRbHchfTEDUVn+oh3TPcUakQFrmFPh6wTrEsC6jqRCKNoe8/0Z0hP3FB0qI94N3E9hFxtCHDOA7Du/YmZZEEtWrugBHu1RLFchvTEDUWH+oh3J/U6qtmwQCyi+55oC2pDKAUpyVgF9XiVZyqXIT1xQ9GhPuLd48foZh0JQt7NL2lVHjUIQWLFNhfujV696JXLkJ64oehQH/Hy8WOmwqWCGNueZ8NQK1bQRbVObTz6/AHUXyE9cUPRoT7i3cj1kjlHYrBS10Wx0QQZ2GDGzGOsb9V+AfVXSE/cUHSoj3g39WM0CZ0LjDYF9nxzsNgQKs7coo2M9MolL5chPXFD0aE+4uW6251o6hXySBlw1dAgETOkYUw9tJnp1dCxchnSUzcUHeoj3pUfoWLQnaQuO6TXioJMUjCWYCpc5nxlKJbLkJ66oehQH/Gum2sBTcMiWAv/+m5XTY2tAYfZLMWwb4s/gPrLUVR3FB3qI951c5WYS+gTGuV/0Y9VTlsKsEcz7Vl6aZ3k76H+DOmpO4oO9RHvmslja7VOBKvIgLjwrrUvsjWm9Q2Xzr+A+stRVHcUHeojXg7ytUG86o3WkwBWKgvvgTBM1UIOQ+RVM3m5DOmpO4oO9RHvTuphAbMloCgVcKzC2sgaSIixag485itHke5CeuqGojN9xLsXvZmllphAel/Vx5wKyoqgVtbPEFuJr4ZT02VIT91QdKiPeDecGmmE1gh0cATMM0GlajBmL22sctvGq5KaLkN66oaiQ33Ey5mnxWapdTePT0BJBJJqhDIoFItt5/R+APVnSe2GokN9xLtRNhzTtJwgWW+wx9aB/htTjTNYnm3W9mqQL92F9Ci4oehQH/HunkhWc7J1UqeR10ldBlTB9RErYcbQiV+55HQX0qPghqJDfcS78qOmljLuZlsOgLFEMNpJvVniuigmNfsF1B8hPQpuKDrUR7yLfqRhibpBHckA9zRf0TpAhhIlWVfI9mpAAt2F9Ci4oehQH/HOe5lCM/QEUjMBJuP9DjLAUtQQY28l/OKi+BHSo+CGokN9xLtJelZk9rBH2cxVfvDCW2kEiJRTr71g5F+8U3+E9Ci4oehQH/HupNaeLeUJ62LYAGvNYGINwsAUSrF1UXzVd0t3IT0K7ig61Ee8a1GU2kkRobY+98zTtsdDRsgpxEIzJSqvxn7QXUiPgjuKDvUR714/hmRGCTCsV1jFxl44FwQGjVVPU+ox/eCd+iukR8EdRYf6iHfv1C31xiqQ1eZ+0hMQjRlwSCiVOjX5BdQfjiIFdxQd6iPelR+pJcE6gczWRVHpX5JaoM1iyrXO9S88gpqvQnoU3VB0po94WX1kHusHFO5x3RMLrnviqCBS9nSEMkN+9fjBdyE9im4oOtRHvGy7JUuSEcoqQ1b1kSZYGQ3QysQyE7+b48t3IT2Kbig61Ee8W3crmkgiAcpOnsasoBYQpoWR1kFd5nxlKPJdSI+iG4oO9RHveskHFetl7w1IC+rSG9QZdrdAGzElm5Ze9b3wZUgvuqHoUB/x7qSeez6CrYuhyQQcfYKGFhbjMZe5gOJng3z5MqQX3VB0qI941/iSYkxCBVJMYXcorjsiM0OMbLNWQtZfnNRfIb3ohqJDfcS71Vwjdp01Q264ox+8LorGFUxar6oa1jn+A6i/QnrRDUWH+oiXveR1XQhbA50zA3YeUPu6MlrvcdZonewXJ/VXSC+6oehQH/HuotjDGJISMJa9HMP6no1QYdFtkiWU1H/xpPcV0otuKDrUR7y7KHJl3FsTi4it8oM61GkKaLNbJsqh/uJJ78tRTO4oOtRHvKupjS2XLFDzHg9Zdo8ATgFNoRYNatxezWfiy5BeckfRoT7inU1ecGKQCAN3M3kvtu6IaUJKGDSgWYs/iH58hvSSO4oO9RHv9ghk1lLGgMCtAkouUK1WWLrVUaJQ/gXUX45ickfRoT7i3diP1hfWYUJUEcCZChhjAGm27o9K2fjVRVHuQnrJDUVn+oh3eSaaY4oatMqL6VTXPTEaQeuksY+6E3vvmf4M6SU3FB3qI1665KtmXgBDNmXAYLukzusrHsJtVuL0KnkqlyG95IaiQ33EO++ltEbTGkyZuqCeBaSgQuQRLFkc1l+Nh5TLkF5yQ9GhPuKd94JlGlkB4l1Sd+ygOBKUVEknDa346p4olyG95IaiQ33Eu/Ij26qb64RRku6Qnq7yAwvkpr3kqJXqqy1GchnSS24oOtRHvDuprc4YBkKuoQBiylApNahInGtBGv3VJD25DOllNxQd6iPevX7MUlR6W5U0rfIjrJNa2Pboj9JKyiPM8IMXvc+QXnZD0aE+4t0zdawDZ8kwiW3vEShgORuUjDln7KrjF1B/hfSyG4oO9RHvXHIlGy1GmDXvvltMIJRwMY7D0tTG4Rflx1dIL7uh6FAf8QrqmIK1FAfI3HmmHHgVIn2vdG6TFu826Rfmy5ejmN1RdKiPeAX1XNwy46o3DPdFMYR1R5wGXHpKOpkYX4X05DKkl91RdKiPeHdRrMZ9UoI+yqqpTdYdkQyhrc+iyFrLD07qz5BedkfRoT7iXfkRtAnHCsnGKjpwL1CMucDkZp2rpXWN/AHUX45idkfRoT7iZTdXzy2HBj3rhnrsJaGtQ++iNEpAjK+g1ruQXnZD0Zk+4l1JLWldDtuEGCUDajAwTDv6kSS1pEmfhfT0MqSX3VB0qI9455Jr71bnBLUWF9SzQx0UYYb9eI3rBjlehfT0MqSHbig61Ee8TJ6WaiMHCH3sDsWawOKqsCeLWcaEqxT5AdRfJTW6oehQH/HunmihV5oDJO/5TNYjmMQOTbWOEAOm/mrhi16G9NANRYf6iHcdiqUFXjdCoFL28oAZ9ouegHEJammpMf8A6q+QHrqh6FAf8Q5qDE1GSaAR817NJVAlVGgjjkF9yGivlijqZUgP3VB0qI949/rRE442GmhY5TRKLwvvlqGrpLnAnuVZnkkvQ3rohqJDfcS7bq6F8LAyYWpBwNT2TvK8H6yDjDFrEnqVZ9LLkB66oehQH/HOe1HlNFsAGr0DtjigclyM05Q8Q63ZfnFR/ArpoRuKDvURr6BuVXD2atBkfWBrAtpjgSiZjHlkLK8G+eplSA/dUXSoj3hXU+NExn8uOa+iQ1b5oT0nSHUK7X1zjD+oqT9DeuiOokN9xMuR623sUxkElXZIj6GGvc258JAiqyh5NnRML0N6xR1Fh/qId1CvozgOyXssk6zrYW1Qx7+kXq8sNHsL9AOovxzF4o6iQ33ES5u8lqiqEIwiYM8CZkFBYl43yD7HpEezbHK4C+kVNxSd6SPebTGaZuXf8oBE+5m6rDokNVwlSKqWkjK/WqL4X6Y/Q3rFDUWH+ohXUKdRMUvIYLMooPYKEmoFEuopx9AT/uCg/gzpFTcUHeoj3rYI9MhzwLS4TmqjBtpsQs1cMa5Pbo/uiX+g/iyp3VB0qI9416EYR2vcBXJZKGPQVYgMZWgBV/HRsTd6FP34A/VXSK+4oehQH/EK6q7GufcJNqoAZm1QafeSN7Mus9oYj3rJ/0D9FdIrbig61Ee8e/yQgb3sJHXfuzF4NhDLBrEirqtjjlwfJU//QP0V0ituKDrUR7zLM4nUapkg5EqAM67yY3EOmnuwGAkb/6L8+ArpFTcUHeoj3rnkowYsRDtO3QFLITDeTyDccoyxob3qEfgD9VdIj9xQdKiPePekl0aRzg0IawYUwVVd0wAto5U0koX8KM/0B+qvkB65oehQH/EKaootzxEYEo+2auocwVoIu/EFOa5fsPgoz/QH6i9HkdxRdKiPeAV10L7+UEaHYbTj1GmCrCoWZgwp1JAExw9O6s+QHrmj6FAf8S5OPbOVOTLUxnmH9BLopAyNF9WaVeurNUZ/oP5yFMkdRYf6iHcTEmgVzZJkURwGYKwFNKQEJrqujqH1MX9QfnyG9MgdRYf6iHfv1MOEcA4gYlrlR24gez9o6U1HFFbVV68f8S6kR24oOtNHvLsnWupRxaA3XEwHFtCSEFop64weMZb2KqQXL0N65IaiQ33Eu90YHU0TTqjjX4di3fOZBoFajDP/sxQftQj8gfqzpHZD0aE+4l1Ij4NhKAwhYAKsoa0b47osjqSBsHBbB+UPoP4sqd1QdKiPeGcoKnNVQphlHdeIouueyGOvypBo0nt5tUTxD9RfIT12Q9GhPuJl4wsHspLA0g7pFTSQf+tuZxGlwJHqL07qr5Aeu6HoUB/xLnlKqeU5I6zSdXco4gALMcNcJXaPk6282mL0B+qvkB67oehQH/FuPGQsq+TIBpkF10UR8zqpF+PNeOYQW8b+gxe9z5Aeu6HoUB/xbkBCIRmMEea0ChhTAkliYJYjJi6WWH4A9VdIj91QdKiPeFlTJ4uqCQZ13gMSIhgrg6zio1pCnvLKUIyXIT12Q9GhPuJd9INLz8062JwKGKxBDXnPZ2qrnA7MGn5xUn85iuyOokN9xMvoR6ORKYBuywXnmGBkGazF0NmkaXq0xui/UH+G9NgdRYf6iHfmC8pkXIf0YnqdzywEVtr/knp1zBJVXk1IiJchPXZH0aE+4l2LYskzZZJ1PQy76FACbXVVI1S1N404Xo2H/AP1l6PI7ig61Ee8e/3oKSbVCDXumpqlQB1mwKloraWMFF713aa7kJ64oehMH/Hu8cNoUE4VaJ3Xq6RuEYTYoJo17LGXmF61CKTLkJ64oehQH/HOe+HQteUAc0873Z1TIIwdslIb0k2CvronpsuQnrih6FAf8e5FD5VmbQxDd/WRCcFqbSDFVv0xZ8zPmrnSZUhP3FB0qI9413bLJKt0rrDIboAj6iqucUEdSpo6Jst4dU9MlyE9cUPRoT7iXZ6pD+QSKvRJC2pZh7SVWoC4yxxos/dXjS/pMqQnbig61Ee8e9GjiTiLrOthXzV163EPX5/AaVgZQWaOrwYkpMuQnrih6FAf8XI1V29KGnfWowKGElY5vQ5u1UC9ztTo1WquP1B/hfTEDUWH+oh3LYqVyZLOVXTguiiOXEDNAoRO04ZptP6LmvorpCduKDrUR7xrJlfhXEeH2bAA7pG+1UaB1DWodp6Zf1FTf4X0xA1Fh/qIl3HqiqvCqJAn7akffYDWzrAui3WEHOKor0J66TKkp+4oOtRHvINaRZLVDE13M3kLA+qqPKDlvnsUa4jP4tTpMqSn7ig61Ee8C+mlWmYrA3rcs2y06042lfVtpJ401hJ/EP34DOmpO4oO9REvy49plaxC3wu6sDQEEWkQWTJpH7ZK7h9A/eUoqjuKDvUR77Ifc2YUNVhsI2AeAlVWYZ0DZ5zSey6vLor5LqSnbig600e8i36Urk1rWuXGOqMxtQR7Awwooo7QtWN5lWfKlyE9dUPRoT7iXfSjJO51REiRJ+De+mJBGEoLFjmp1qI/gPqzpHZD0aE+4uXUj9klokCuI6yTOmbQORCoqLXEQsV+cVJ/ltRuKDrUR7zzXtq0HHOEEPfUjzoVVFuDrAVrq3PJr+6J+TKkp24oOtRHvFvNpbNWHAqTy15Mvnc4czAIM8uifRXV4dV4yHwZ0lM3FB3qI94lT5uISY+AmBWwT4NVRRvknldBkqggvxoPme9CehzcUHSoj3h3UudIFLmAkqyaekxeX4UGSbmWEkISepU8zXchPQ5uKDrUR7wckFC6WW9gMRug1rpOaltfTdKEjbin+QOoP0J6HNxQdKiPeBenzlYbSl31xr/Xj7QuirN2yKxqA+fE8IuT+iOkx8ENRYf6iHcuufRAoSColAW1FQYLqUJPEadKXzX1qzh1vgvpcXBH0aE+4l2eiZqNvvcWpbKKDkNZ5UeNe+hY7xRGpT7eQ/0V0uPgjqJDfcQ7mzxRi1QmmPA6qffqOZ0zwYgYYsc5aP6g/PgK6XFwR9GhPuLdk15iaT0WGKwdsOI6s3uIEEdUJRrT9Ad5pq+QHgd3FB3qI15BnSmmMnHuzc2r/OiWYF0Qx4I6p3V4D8vz1cYXvArpcXBD0Zk+4hXT1qTw5A45DV3VR0CokuOqPrRwy9JrfNX3gnchPQ5uKDrUR7yDeuQaWyFIUxNg7AkqpbJKkEV6DKN0/gXUXyV1dEPRoT7ibfUx+qIactVVfdAIoJkrNFRrfcho6dXjB96F9Di6oehQH/HOULTaiGcCK2kCNq1gDQXWb3qWPY0M6Rcn9UdIj6Mbig71Ee+SpxVTr00gko4FdcV1Y9yTmsjyqGlvUvzFSf0R0uPohqJDfcTLk1p6nxYhmgigKO9JTQJFJAqGOYu8in7gZUgvuqHoUB/xrpvLMGLjDKx7PCQ2Ax2rsLY5R5iIYuWVS46XIb3ohqJDfcS714+CMeVq0CzFVXQEhrqt8my1zFWShDR/AfVXSC+6oehQH/Gu/GDJ3CiB8N4HmoqACk9ICUMU5qLx1dAxvAzpRTcUHeoj3kU/cm1dggCb8W5RJNj941BikLm0rs8m6eFlSC+6o+hQH/EKao4tLHgJJNYCGLCAUK7Qqac6C1crr/pu8TKkF91RdKiPeHdRrFZjzAl4pAYYWwYbvQN3slaMpyb6AdRfjmJyR9GhPuIV1DF3JuoGtocjYM0DVGmd1LnGdWInS+FVSA8vQ3rJHUWH+oh3fbezx6ZtQFNa5Uf6NyEBE7TRR+wzjfRsN1e5C+klNxSd6SPePX5gj8Y0VrmxLos4WwVtTaFqZeslRq2vDupyGdJLbig61Ee8yzP1TDmaAWlcB3WcAlJmgZ5Q+ug8RF9tBi2XIb3khqJDfcS7tluKJJMRLO/dGDmk9VVniGXUVXnUys96yctlSC+5oehQH/HunhgmlcIJeFG8R9mse2LsGQbZxFVrJ3q2w7lchvSSG4oO9RHvyo+GEScJNC6rpi4UQSknKHFYZQ1kz170ymVIL7mh6FAf8e7xA0tsM3QYuOPURdZFkbNCJ0aJ3FqZrybplcuQXnJD0aE+4l35kVJXaxMkhFV+yN50Kwvv1sNISq1qeZU8LZchveSGokN9xLuR60V4IE0YXCIg9wl14QwpNuttlpzk1R6BchnSy24oOtRHvIIahWbOA6GVHdLrOYPIGNBaROvabPZfvFN/hfSyG4oO9REvyw+twmEA1fGvmbxC3UkQausflCYp/8BQ/AzpZXcUHeoj3r1TWwp7Vi5w3YvJsQewaAwxrmp7xlWE2KtRNuUypJfdUXSoj3jX+BK5zT0SwWram0GtrYviqkZ4ztZ45PXrr5rJy2VIL7uj6FAf8W6SXm6dto9IWANgqAMMVzVSMvdQKTR51ndbLkN62R1Fh/qIl91crVG0sOqNsMqPxhGsVQEuUlb1MauNVwvn6C6kl91QdKaPeFd9LGbmohgoLpxx5A614QTKSq1kwhBeVR90GdLLbig61Ee8241Ra66DBVadkQHTXMV1WQd1rNYVR0lFX+WZ6DKkl91QdKiPeLdGYCajEBHSLkFwyARlIRDChLPoDOFV2y1dhvSyG4oO9RHv2m6Fe9KcweyfS972FqMxIGAcEWNcp/aroWN0GdJDNxQd6iPeGYo8SVf5DJm4A7LJqqnngFg6de515vrqmZouQ3rohqJDfcS7xw9tLSMr8DbIMdW8TmrdcT3VoVxKkFc7nOkypIduKDrUR7yDes6R807ljbC3GGFe5XRYB/e6Poq0mgq9eqamy5AeuqHoUB/xLk7dUAInhBrZAGuJC2rb06mNq4TURi8/gPorpIduKDrUR7wbZdNmolDXSb0KjnVRnAWsMMGkzTopd37VI0CXIT10Q9GhPuJdSK/NnDsSlFYJcNA6qa0idBlWGmEr+QeG4mdID91RdKiPePekl9l6jQWoyio/miWQ1BmISh4jNlrUv4f6M6SH7ig61Ee867uVPHtOGSyXtMoPxFVTtw6NJbVcuOL8QU39GdJDdxQd6iPelR/Umm7fJaWBgBgnaOIGqUvtFrDpfNX4QpchPXRH0aE+4l35EeYYSgkCjgx7ETnYrA1yWKQTtWT9lfnCdyG94oaiM33EuzyTxcqpGzTaJTWmxfSYBmUwzRq0D3wV/eDLkF5xQ9GhPuKloRiszl4g5yaAHBvU2OpiHLWnkLnTDw7qz5BecUPRoT7iXUmNDbsuimepdY+HVNjGOZSc6556Oji8arvly5BecUPRoT7iXUmtqTfM66ROO/CRMELl3ldxHXumqKOnV48ffBnSK24oOtRHvNtiVKzkIgKF855OzRMkNQMpLYzCdUZ55b3wZUivuKHoUB/xbkBC6ZatEUzDPfOUBEz3q7VxLsFkYnoVp+bLkF5xQ9GhPuKd95I6DaIOFUnXRVEaWJxp3RtFJg/tQ39xUn+F9Iobig71Ee9ePywr4hDIceKqqWlBrbvvtin2woFreTXIly9DesUNRYf6iHcXRe5CyAQNp+y+2z1yPQrM1E15BqPwi4viV0ivuKHoUB/xrpurx6qdE5SqBNiRofYUIcwWKKmWJq+Sp3wZ0iN3FB3qI96VHyWEqBxhcl4XRQ0Msq5mYKlJC1rG5B84ip8hPXJH0aE+4t3rR5UZWASs0io/yAJIwgZUscRoxPSLJ73PkB65o+hQH/Fu7EcsrYSSoDbZ4yGjgqb1bWxdR0hcB73qu+XLkB65o+hQH/FujwAV5mCL4tAX1BkzqPYJJWEaLFajvTqp5S6kR24oOtNHvGKaygyhxA48bO40dd0hvQF5HdKTdAzWV9EPuQzpkRuKDvUR76Bm1rRfqE2Y1j1RCWS0BJ1VsWo1ar+A+rOkdkPRoT7i5XhIi4MKgeba9uNHAut1QODYjEhshlebQeUypEduKDrUR7wrqROOhrJR3iE9SuvMth5AOZRSA7VeXg3ylcuQHrmh6FAf8W46tUnWmSokTgLY1KCWpkAzZOkh9mC/gPorpEduKDrUR7xLnnIc3Oo6qWeKgJEKSOyrsC4jNMKcpvyipv4K6bEbig71EW93Y3S0PcCm176gzgS2M3tFRWKjsn6+2gwqlyE9dkPRoT7iZeNLYGp5j1zfeSaM66TO9g9vFG2V7dlicrkM6bEbig71Ee9q6lU0D1EFbdI2yh0q7RqkzIE99hnnq+SpXIb02A1Fh/qIV1BryoQcGGbFuRsT8yo/ZoFE1uPsZhNfbXyRy5Aeu6PoUB/xrpm8zNk4K1Bd5zOWMtZFsU1YUmuDQsL0g5P6M6TH7ig61Ee8m04dep9KGVKTCpjLBK0hwmw5tKRTy7NBvnIZ0mN3FB3qI945ilpEy8zQh+xJemH3kdcANSA3E9ojmn4A9ZejyO4oOtRHvLTJ2wjcJ1ThvcN5FNA9y2b9T1/z4JSsvYJa70J67IaiM33EuxYBLFKQ/y3DGIBVGaylVYIEiiqNOfKre6JehvTYDUWH+ohXUPcUuaLYqj5GAtRoYLMrBEspKMZIzzoU9TKkJ24oOtRHvMszrYp6VBHgulsEhuwoEzZI0sssYVjsr9YI6GVIT9xQdKiPeAc1x9h1T7EJad0TZXQwplVhp0ELaX44IEEvQ3rihqJDfcS7AQnSWuktAevejcGWQYkIrNSiezqkaf4B1F8hPXFD0aE+4l1IL6PkWQPgv5Ae0So/LNse19QzVY6SX02n1suQnrih6FAf8W6SXrRWZUaQtMuPMVfloXUApz1vTFRMf/H68RXSEzcUHeoj3pUfpSRNyaBZsf1MXcFiidDnTBrbHLW9GpCglyE9cUPRoT7iHdRtjxwLAULNBFh5rHJ6VpC4aDJLucur1Vx6GdITNxQd6iNejrKRTMqyu7k6YOYCNpJC57oIpzqC/eKd+stRFHcUHeoj3oX0lPvsllYl3dZFcQQBWyjD1D1zXTjV/oOa+jOkJ+4oOtRHvOvmShqqzQRNwm582bMSbBAkQaNZJehPoP5yFNUdRYf6iJebQVtspSLInuaLC2HQNhJomCPOgNb6D2rqz5CeuqPoUB/xLk6N5d98sT2TegKaVNBKFVLIFHMuC6lHIT0MdyE9dUPRmT7i3T2xx87NDEIP66AO0/b4sQJ51knD0qjj0dSP/zL9GdJTNxQd6iPeRT9GHq3lBgFVt6uYoXIyKGIorQzt5dHUjz9Qf5bUbig61Ee8e6aOOBotlKfNCJh7Aos5wNzP1rnWGe3R1I8/UH+W1G4oOtRHvDyph81pCkHrnqQ3M+hEBeMhOFvIBX9QUn+G9NQNRYf6iHcnNbcRcHaYqWXAXnbydE4IOc6kDTXRL07qr5CeuqHoUB/xcugYMSVuwDm0DbWB5IGQaguSkUrtjwzFP1B/hfTUDUWH+oh3UGsWpHVIW+yyDcW0lyhGyDIFxwyN5i8uil8hPXVD0aE+4p1LnkMOtTbItJdj9DRW+VEakOwubtYe+i+e9D5CehLcUHSoj3hnKI5JrKlA4qmARfYkvXVlHL2VlJNazo+2GP2B+iOkJ8ENRYf6iHfN5NRWVd0GlH99t2kV1oqhQMv/1mbMOl41vvyB+sNRlOCOokN9xMs9AjyziYIOXTV1yPtJL02gzJJCnnGUR5P0/gv1V0hPgjuKDvUR73ZzWW9hFoRUcgFc1zIQFASuLYUaVaP94J36K6QnwR1Fh/qId+/U3VIaQuuQ3oPWuc11UjeFHnubNaX19aNm8j9QfziKEtxRdKiPeBdoKmR5t5Aj44K6RQWTtld1lTT3dMhpj+LUGK9CehLcUHSmj3jXSz4GR9nz85LGBfZuuyVjGBhCilhjqI/abv/L9FdIT4Ibig71Ee8eP2IpXdtCueypH0y0J0Ou07q0OUMMg56V1PEupCfBDUWH+oh3eaZVMgejDilaAjQSkKYJ5tgRPTML8dHQsT9Qf5bUbig61Ee8W/gSmUIRg1F57tVcqxCZcf57C8mxY9RX627/QP0R0pPohqJDfcS7e2KroVldRXRFW+VH3AM/okDpg1tk61rlB1B/hPTWf45D7VD/v3g3cn2WknuPoI3yKj92A27kBuu0nslKJ8z4A6g/QnoS3VB0qI94V37IiLmECvPfgIS9QqBSYYgVuWjirulV9CPehfQkuqHoUB/xbuZprwubbbsshPeAhAY6OUBizTJ6XJ+/gPorpBfdUHSoj3gXp26BWl4U0yAEpKigeSJENdtbBEaUV3HqeBnSi24oOtRHvII6DOqNg8HAfVxXYjDN67jutYc+ecp81c0VL0N60R1Fh/qIdzV1biGPuirpUPfGlwV1nY0gzdpw9KIL+PdQf4b0ojuKDvUR72zyzrHMJMC8B/kWk3VSVwalpNhxJpUfmC+fIb3ojqJDfcQ7RzHHzCYIfex36pEWz2HdFqvlqRJbiO1V3228DOlFdxQd6iPexan3TNGZKoS0KmkMoYIlHNBMSk4jjtxfXRTTXUgvuaHoTB/xru2WM6Y6A4iUVVJHbSApGkizaNTHuxXO/2X6M6SX3FB0qI942aFoI3XJMBPFBXVtYOtL6GmQ5RiJ2qsOxXQZ0ktuKDrUR7zMM2kNxKv6yHmd1LkJaGq8oJYZakpF5RdQf5XUyQ1Fh/qId8/UUXssowAVFkCWCpXihEBlZiwSJr56pk6XIb3khqJDfcS7XvLU8kw9QK8ZAXVDHbECy0406UIbX4X00mVIL7mh6FAf8a78oFik9Lkoxj0goU4wmeu2SCnOboOqvgrppcuQXnJD0aE+4l2cehUbFmQV0VIK4N76opr3OD3JhInT6PMHUH+F9JIbig71Ee+eqQd1aq1DGbv8sKBQZxfgmmsprRvlV6Ns0mVIL7mh6FAf8a6mLj101gAj8V532yNIXyc1NsxFtaHoq26udBnSS24oOtRHvHunnj20EQ32M8dCeRUita6amvKMJXctgr8oP74cxeyOokN9xLvyo5d1VpcJo3TdjuIAiZOgB5nUSkg1/OBJ7zOkl91RdKiPeAd17HtWHUNWXlArI1ifq7peJ3TsYYxSf3BSf4b0sjuKDvUR7zaDzmbadUfzVmGNo2aQRLT3z0XCJGzpB+/UnyG97I6iQ33Eu+RpFEGmBlO67ZHrAeruwJUQVbvEPOerd+p8F9LLbig600e8O6h7bFhX9SEWd9/LUFCbCVpKOUkmkvpoL/l/mf4M6WU3FB3qI96V1KEH0sC78FgHtbbdHTAjxG4j5BpSolctAvkypJfdUHSoj3h3UkfNdVXPoKMsqGdLIK1nKNZyjZ1niK9K6nwZ0stuKDrUR7zzXqpVHByg5RC2Sy5gAwWoUIuRw6qoXz1+5MuQXnZD0aE+4t0oGzKOsUUoee9w3lCv66FCaFKH0Kq456tRNvkypJfdUHSoj3hXUzfNvRYGCnuHc9MJi2bbbyFdxBhjfdXNlS9DeuiGokN9xMvyo3NrtsoPGmnV1EVBpa7bYk2xJgmSy6u223wZ0kM3FB3qI95O/Sg2dcDkPXRspMXzmGUPXy8lpk7z2SS9fBnSQzcUHeoj3p3UTKHKHJDrHuQr+0mPx4Coc2bBkYl+cVJ/hfTQDUWH+oh3NXVZZXOTDFyQAWsYUPd06t3iVWemSP1VnilfhvTQHUWH+oh3M09RaRXPCLUnXSd1GaCzTki9txIktt5eTdLLlyE9dEfRoT7i3WbQwaFXQZixd0AatPDmAoUqTV03SCk/eKf+DOmhO4oO9RHvWhRNRqtNoNUogBMTiLYJI4dGXLVIe7VFMV+G9NAdRYf6iHcbX0LgQnt8byoTkPsONIlC19FSUmsmrwJNeBfSQzcUnekj3lUfbaYYFskx8Q41UQQbo8OIjZHIeny2RBEvQ3rohqJDfcS76mN0oxASjJASILYAi6IMq/YYPbaxn6t/APVXSV3cUHSoj3h3Ulfqo0sFmTXvOb4DtKYJmUuoopXl2cIXvAzpFTcUHeojXo6yGTGnFICVF9S69831PoFqNdYcm9qreyJehvSKG4oO9RHvnqkzhdzGAOqtA8ZRwOoqrGPOpKHmUPIrlxwvQ3rFDUWH+oh3Uz+0dtwndd+7XvatDGppYyf1yiAhrZZ/APVXSK+4oehQH/Euz5RK6ZUnSN5TPzoiKHOAgdmMYxadr7q58DKkV9xQdKiPeOm9cKzRGEh5lR8tdlDtHWIbU/uwqPmVS46XIb3ihqJDfcTL5RgzcZjrr2HK7uYaDNIZIfeUsZQZBv/iSe8rpFfcUHSoj3hXfmSpPaKBNtlrjCRDnUNhga1RR1SkV8sx8DKkV9xRdKiPeLeba6YpRAWa7enUY3aoShNyIME40rpD/uCi+BnSK+4oOtRHvIJ6dp4LYIMqMQJa33sEkkAqNEKL+7XvB9GPz5AeuaPoUB/x7qS2VGlIW+WHrfJDcwWxZpBVbQ4sY7ZXPQJ4GdIjdxQd6iPebXxpWUpaF8VsgdZJXTJotXVRbIs6VZFeXp3U5S6kR24oOtNHvHv8CCWH3MI6o413h6KChJGgi9oQrRHHq2fqchnSIzcUHeoj3j1+ULKIihBjXiU1m4JRQ6hhYoiFe44/OKg/Q3rkhqJDfcQ772VKxxH7gro2wD3/QzHYOrO1caa+J9r8AOrPktoNRYf6iHcltfSUQ6gQ53bJqwnY4hlGwZLLzDPgq/lM5TKkR24oOtRHvAvp1UAzW4FcY9h5pgYyJcIqtGMaIUSMr/bNlcuQHrmh6FAf8QrqEEoKuJfcjrm7uaSDzkaQpKy7Yl31R35lKJbLkB65oehQH/Huojh6zTllGJwIMK0aRGJJ0HCq7CtkkVe7McplSI/cUHSoj3hXflgWGsJguVdAs7ROak0QAjZCmQnLqx6BchnSYzcUHeojXr5TV0sjNqBEYb9+EFiNBXpLeeRZk5VfnNRfIT12Q9GhPuJd361J4SkGNfFeTE4ZTGyuaiROJot7rs0PoP5yFNkdRYf6iHc19dQWbE8Za3U7ilLBWslQY63rFyaOX0D9GdJjdxQd6iPeLVHsFGOdDJTzXqIYGURDhZF7a7aKbS4/sMk/Q3rsjqJDfcS7jS8hcI6lgfS2yo8pe5BvH6AsPENGibH/AOovR5HdUXSoj3iXPOWZqaYKuVmCVWxk0LCXhJbBEgYGS6/eqekupMduKDrTR7wrqXfPeOUGUyf9j+maxl5Oruuc7oExvHr8oMuQHruh6FAf8bLvxUJvM0LVfTzn3BbUmaEFLQEX7jhetd3SZUiP3VB0qI94V30EQqwhgWZd1YdWA+tSYFiutTZUeWYo0mVIj91QdKiPeAf1mIjYCoQ690kd9z1x95KXoJrUrPGrPBNdhvTEDUWH+oh3hmKhnP+NsmFFQFIB23N9Q+BWxYbN9IuT+iukJ24oOtRHvHvRw0x9XRIBJ6+TmvM6qfu6LaZYd1VSO+ZXjS90GdITNxQd6iPeeS9CIxcuoGnYOqlDXSd1E6BWR+ecEz9bzUWXIT1xQ9GhPuJd+TEZSayDUOyw7owMWseEOfuQVYFw0l/U1F8hPXFD0aE+4l2PgDQcti6KKZY9SU8S1FILzKJc5mhD6ZWhSJchPXFD0aE+4t1JLXXdBiUDhcirsLYIwtggRpxD20yBXsWp6TKkJ+4oOtRHvHQUW6U0KlS0DFgKgZaK/174bPY04rOR63QZ0hN3FB3qI941k6vmXmVCtNIAZQSQECd0HCmXhjk+2/hClyE9cUfRoT7iFdTcbBRrDYz2zNOdQTXidVLnMGia9tF+cVJ/OYrijqJDfcS7i2JTy9P2RKaIgGmO3SMQoeQYotRVitirmprvQnrqhqIzfcTL1Vwx9EZlnczbUNTw78FaICVm07FAH69e9PgypKduKDrUR7yCepUaPfUooHuIHnZd98ScI6ySBLV3rZxfhfT4MqSnbig61Ee8O6nJxoyVgXOrgJwK2Ox7NVebWqfau82gfBnSUzcUHeoj3kU/DBtxLEB57vGQGkCDrYM799JpSsD5auI6X4b01A1Fh/qIdzNPC85OzWDVz3s+UxGos1cIzWpO0wb3V73kfBnSUzcUHeoj3pUfI2GksSppThlw7pl6cR3XLDmVVV0vwNsPoP4K6akbig71Ee+8F0xxnccZZonrpG5VoebeoYzEmtJi+icXxa+Qnrqh6FAf8QpqyoOGVYMcx7oo9jZBW66QqvTac+D0bDo1X4b01A1Fh/qId1CXVNBqhFr2yPXYKihZhtqFRh0tW/0F1F8hPXVD0aE+4mWeKa0f62juq57esz4GCGJat8VUefQ4I79qfOG7kJ4GdxQd6iPemS951dTNKqwTGQEDGojFCiPICLMFLulV4wvfhfQ0uKPoUB/xLvqhjKNKglj3O/XcF0Xdu7liLG1WphJ/cFH8CulpcEfRoT7iHdR1hlArg6yiGpBIQeMQaOvb2XfPAP2g/PgK6WlwR9GhPuKd+SJ1byDPUKwNWNX0uiNOKWBBZiul99hfhfTkKqSnwQ1FZ/qIV0wnLixBEOb+wKgJJNfFtDCHOELPz4ZTy11IT4Mbig71Ee+8lzFT0bBqDhx7NdeYoJMMOrW6D+lE6QcH9VdIT4Mbig71Ee9e9CiMsPtsQ6AKmOqqPlZBsuN6XUrBqvyLk/qzpHZD0aE+4h3U6yiWqR3iQN5bjPK6MRpCxhDr0EapvnrRk7uQngY3FB3qI97NZ4raUygVYqAIWNGghiJQRHOakzW1V40vchfSW7WRQ+1Q/794BfXoHSUWAxXcSxR7hDqRoBSuUWqa9Gw3htyF9DS6oehQH/FyNVdIgRqDatvJU05gWQRSX8V0txxqe9UjIHchPY1uKDrUR7x7pm49WbVF8eQd0pth4W0NaEi0EXmwvfJe5C6kp9ENRYf6iHdQI45/M6nrzlTjpAlSrMCYKWpFpvYsTi13IT2Nbig61Ee8uyg2xhbigjpVXBfFdVxXmevgzoVbkTHSeDXKRi5DetEdRYf6iJfLMWqNZn1PhkyAlCuImgJPtCGdGs1XzeRyGdKL7ig61Ee8cxRD2+/SEzimCDiKQa3rohiD5rzuaBjTD8yXz5BedEfRoT7iXfZDKSYdBrJ9Fxx7MfnIE2qbu7aOqcZXG1/kMqQX3VF0qI94V35UjC3WAMz7olj2atDJCC2bxtAjW3zlKOpdSC+6oehMH/Gu72WkRkEJSpaw6mocoDbadslxJJp5TnnP9GdIL7qh6FAf8Q5qS7lqi9B4Dx2z2fcOZ4UyqeYkC/f0auqHXob0khuKDvUR7wzFqpYMBXJL/z8gQSg3YFENmbnpfOW96GVIL7mh6FAf8e6ZmuOUFGRdEVva90QFkb3/xaSnko3rTD+A+iukl9xQdKiPeAX1bLJwXhSr9L2aKzbQHlZhHYb2QiHF8cpQ1MuQXnJD0aE+4l1Iz6Qhc4Qc0zqpEzeQRB1652FzJFP7wePHZ0gvuaHoUB/xrpd8UaOSBUR38nTUBlVxQhuZR52ht/oqTq2XIb3khqJDfcS7oWMtYpkzgeAqOrDN3XIbFHhw14wNU/9FTf0V0ktuKDrUR7wrP3haSSpQOu3VXHmd1MwMc88aVaHCP7kofoX0khuKDvURLwf57rEfk6HOGXfyFMFMJiRLo4sGy/FVj4BehvSSO4oO9RGvoMasaHXV1GgZ90eFWhNDHyXxHNjtFyf1Z0gvuaPoUB/x7p1aiJCVIOC/+UxFQVIJMHLHEtuwJq/i1HoZ0svuKDrUR7w7qa3EKbGDzrmO654z1JzTuijOXNMUbulV361ehvSyO4oO9RHvNr60GfKeTj0KhXVSR4KF+W58qbX3BQC9GvtRwl1IL7uh6Ewf8e6Zmrh226sTx0yANTaQfW7HMpuN9eXgR/fE/zL9GdLLbig61Ee8axFIgTpLhNq5AA4W0NQjWJgpxtBKx0d5pj9Qf5bUbig61Ee8K6l7mq3TBMLOgBTWSR2aQWk8YgpMUx7Fqf9A/VlSu6HoUB/xLk6d+ljVdIPZ6h46Nus6qXVAqopZ0LCkX5QfXyG97IaiQ33EO6hVhEtb90TuO07NDZRrgbCujXV2KmE+etH7A/VXSC+7oehQH/Hu8SOHFltJMHMdgHmuctoqQYzSc8eYtD7qJf8D9VdIL7uh6FAf8a6m5mFWKELGtC+KoewtRhUKT1O1xdSrHc5/oP4K6WU3FB3qI15uMeKAs6+TOrUAGEMFK7mA5tmzRZJVkfwA6q+QHrqh6FAf8a7xhVlLHhHIaG98SXukb8yrGsm1tTbw2dSPP1B/hfTQDUWH+ohXUDPHnGoX4J36QMsThBfZNVpPTMx1/gLqL0cR3VF0qI946ZL3mqlEKH0vJrc5oRp1MKpRe+ycww8uip8hPXRH0aE+4l2cmnrmfz0CKRCgUAPJs0LSmIMlVO4/eKf+DOmhO4oO9RHvho6tgmP0RtCDdsDyb0ATdihBQmDGHMKjZvI/UH85iuiOokN9xLtZNm1WanOhjLobBWZelQelRXbTlLTvUPUjqONdSA/dUHSmj3j3+NH3Wtuwe8l5MZ22S66Ke+sL5l6LpvAqeBovQ3rohqJDfcS76iPGXFI0mPXfEsVOUIkbxJ4HarUa6ZVLHi9DeuiGokN9xLt7IueaSwuQRzPAKQNqUgKdbYbEEmZ4FdKLlyE9dEPRoT7ibZy6jbGuiIXHnvqhBjLHhF50IsY+38Wp42VIr7ih6FAf8XY3hiXSCWykgKUzVDQE4twapQU2PZrP9Afqr5BecUPRoT7i5cj1FnXuxpcc10WRg0LluRifUVPDkNZR/gOov0J6xQ1Fh/qId0PHOrVpIUNXTqv8GBkkFAZZ31dqkWsfP4D6K6RX3FB0qI94F/2wTqnjhFQG7ZmnGWzv55JWwmjVbNir5Gm8DOkVNxQd6iNeQd06GRckCL2skzqHCTaJoHRTLj22qr94/fgK6RU3FB3qI15ufNEa2jqpwyjxfye1xFWNpNFRA4Vc5FWcOl6G9Io7ig71ES/X3XYsigLFdvRjHdvrylgEcpx9hhl5lh886X2G9Io7ig71Ea+griVqsbotF8rromgImrlDKBiRtVIur/JM8TKkV9xRdKiPeGe+zNawr5o6p8aAwRqoIMKMaQRJMzC9Sp7Gy5BecUfRoT7iXaAptVatGox9XGPsFTRygYpplSJjDuNXPQLpLqRHbig600e8K6nrHCPlABxH2yV1WnWINGi2GA+Y8nhWfaTLkB65oehQH/GupO6TaRaExLqhlgnr2B7Q9m4BShrQHk1c/wP1V0lNbig61Ee8axHoubOmCLKPa+yKUBkZ1vWQ8jqoU6ZX3ku6DOmRG4oO9RHvoC459h4jzLAfPyRM0EIV2gwWis28fvs/gPorpEduKDrUR7ybz1QwUGwN6pACWCyDcG0Q1VrsS6s/KT++QnrkhqJDfcS76EdOwXoX0L67uUJKILVUENujT4VjqL+4KH6F9MgNRYf6iHdDx05Ibx3SFbBi2ztCA0xDYxkUBV+13abLkB65oehQH/GuR6BR7/+G6PVpgKsSAYtxwFi3x1AW1vXZdOp0GdIjNxQd6iNejoekEjsKzLyjHywMGkffi0KFSq+4roo/gPorpEduKDrUR7xzyS3RzE1Bcxn/6xFQQoM5iuoqPwj7qwkJ6TKkx+4oOtRHvB37oWVHTVl3j0Bed8S6bo6QpgRuiKk8m5CQLkN67I6iQ33EK6hHV1HlAWVXHphXTa3r7ggjROOS1i/WR5tB/0D95SiyO4oO9RGvoO6o2uOoILNum5wUpLYEiLIO8JZ6sh/kmT5DeuyOokN9xLuaemDNoQqQrcoD7d9MvT6h10g6g7ahr8yXfBfSYzcUnekj3jFdsITKCYbJBNxt5HW/7YnZgroSB3rlkufLkB67oehQH/EO6riwNR0QKy+oWypQpwqss5t1xmLM/9fe2ewKltva+VXyAowlkqLIC8MTJ4NMkzvKTL+xAcc3uO0grx+p2nK6ktwNTfYesWGcPmfVD1xVX6sorUXyrccPugzpZTcUHeojXq67DaXNiBA4hnVS/3imXp9VjsxMeXJ7q+2WLkN62Q1Fh/qId48fIyslqlCoE3BvZU+GbHuSniK1hXZ460WPLkN62Q1Fh/qId1CnIrXmDKXKnk6tBQqHVVg3miLBZqcvoH4K6WU3FB3qI17uxhhVRyCgvZVr4byg1s6wDuoQuFuyLx4/HkN66oaiQ33EuzzTHBR72+vI8yo/VsEBRjFCy4O6Sk7Z3pp5SpchPXVD0aE+4l2eKdYgNAK0inG75AlM5gRbB6RiyzWOt8ZD0mVIT91QdKiPeLdEcV0Ndf0DJKMAl9RBS+Z1UodWrLTa6Yvy4ymkp24oOtRHvGsm1xRTWvVGbXmd1NbC+kwDyFTrLNykvzUeki5DeuqOokN9xLt36jlaCBig21g1dS3rojj3Sa2deAzFVYa8D/VjSE/dUXSoj3hZU2Msg35smEvAbGXV1BKhSOuKoWCzD8yXx5CeuqPoUB/xrqbOg3tvCo3iBI61QqlaoKaMgjIwI38A9ZOjqO4oOtRHvKupq1noaJBKXyd1yQKVwn6srkQYe4j0Vpya70J66oaiM33EO0NxJrGFMoRAuL0XhYI2oFpaJTXmnF/bYsSXIT11Q9GhPuLdGgEenGtrEONuEagTV0lNA0SEZgrrDtnfGjrGlyE9c0PRoT7i3eOHlVQ0dyhRCXh2AtVVfcg0KaMEwfoF1E8ltbmh6FAf8a7ttvVEZWQgtlVSd+pgdVUjXFooNCfO/NY9kS9DeuaGokN9xLua2iRyHQVwTAbWH0sUY4M2esV1cGOnL07qp5CeuaHoUB/xrvGFMc5U00I5V+ARGeqQBjWnpIIlkb01n4kvQ3rmhqJDfcS78qMazYbrZqh7PKTqAJ1xQsoYtJXQ10H+AdRPIT1zQ9GhPuLdSd10YgkT+qRVSQ/jHaden+WSg41OMb0V0uPLkJ65oehQH/Fu6kemMWyumlq7AMfd82KrEMGEkeMe4/va0DG+DOmZG4oO9REv5zNx+rE9YFQuwGQVqkyBVKYqYg4ob/UI8GVIz9xRdKiPeJdn4mqp1nVIa98tijNDaSOuElsLCaoVe2vdLV+G9MwdRYf6iHdQ48TOHGHQWFAXM1hF7F4POiSJFMzzrUG+fBXSSz9++x1qh/rf3ZcfEalEChCF4roobm9RQwekKUXnlJjeSp7yVUhvQe2OokN9xLvdXFOUdPuIwfZi8kW2JRqwwKaea5CMb218STchvcW0G4rO9BHvgqc/pvUiQwm6DmrNDWqYAeooc1i3Nl8rqdNVSG9B7YaiQ33EO6jRIm/vJcYwgVkIKluHSNqQy2w5vTXHN12F9BbUbig61Ee8gjppyTYnQx97QAKWsfNME8IcHFoprc8vTurHktoNRYf6iJfRj6TRkq3zuSXgH5UHVgOpGFkixfraxPV0FdJbULuh6FAf8W4+Ew/StA5pEkFgmh1qwd2w2NbZPap0eSv6ka5CegtqNxQd6iPerbtFE+q1QG2hAY8RwbJV6FatNMupyFshvXQV0ltQu6HoUB/xDuoFb1xnMuSwd95GIlDrCrKKEu7rFin2xUn9b4f0FtRuKDrUR7yCercijiSyF5Pv8ZAzg1LKMLjVXrTW8dp4yHQV0kshuqHoUB/xziW3mWQd1dAa9VV+rONa+zZg2hTWydb6B97LQ0hvQe2GokN9xLuTmpFHmQqlct8tirvvFhOkiSRtchV9a5JeugrpLajdUXSoj3h3Uo+OndsA4bIuirivjNInpN4ilSA9vZZnSlchvQW1O4oO9RHvJiSwDmtm+3qIC+o8oBRtq7Ce65pYO/X+wevHY0gvuqPoUB/xMqRXZ589QIsjAWcV0BIYqAfiHnNerH8A9ZOjGN1RdKiPeFd+lDhqpAY44wCWTmAqBr20dV8kJptvQS13Ib3ohqIzfcQ7QxHXOV2xg6a5mG5lruoj5lVh1y4xEslrhqJchvSiG4oO9RHv8kwSUakrhBj2XvKF956YAFZqiWHx3cIXUD+W1G4oOtRHvMszpaG1FQJCXCd17wJ1cQ5x1mmkNeb+1oAEuQzpRTcUHeoj3pXUNANyCWBDGXisQ7r2YDBDx9JSLzbe8l7kMqSHbig61Ee8q6nLaMkoQs4iu0cgglYb0GlPJhiYe3hrkp5chvTQDUWH+oh3o2wKY+jRYJXWe+R6Vaihr8IaqQjVWKy89UwtlyE9dEPRoT7iXU1dNSVeRcdeV/R3lzzNAEgUJs1kabzV+CKXIT10Q9GhPuJl+RE4cuzQsuzVXOvMLr0jWChRW80z4luNL3IZ0kM3FB3qI9496eVhcY4GQnvjS4oMJZUE1mM3Gdh7fSv6IZchPXRD0aE+4t1JbbGE0A2o1AmsaZUf3BbjLavstpfwhaH4GNJDdxQd6iPeTqde90Gq+4l6ABfWBfUmuwzlqCXZa0sU5TKkh+4oOtRHvIN6Wk0hFkDRBTViA5tVdk3dqkhkjG8NHZPLkB66o+hQH/EK6jbDwHVbhCHrfGasCWq0CVpLtcYSR/rg9eMxpIfuKDrUR7zru91x5TYEtI1Vg3CnBXVt0JEX6jnUbG9dFPNdSI/cUHSmj3h3UEcaA2nA6FOBjVfhkdeHjpqLVe6W31p3my9DeuSGokN9xLuRp100V1k8Z1nVh62DutA0aLJEGiq1fgH1U0lNbig61Ee8e6Zm0aIpQ93Te7np3mJkBlwK55zXv8pbbbf5MqRHbig61Ee8e6buHfvsCTrNuKDGVVKnvK6NUawqSpnjrRe9fBnSIzcUHeoj3t0TB4UwjUE0rfNZ9ux1awpGPTcMJdTXXvTyZUiP3FB0qI9490ydY0CtCGg7eVo57V0vCCn1WOKkyNw/gPoppEduKDrUR7zsJQ/WUdcfw550yhzGOqnHqkFa7ShtYK9v9Qjky5AeuaHoUB/xCuqYI409Y71MRODIBAVjhMaNRmkSsrzVzZUvQ3rkhqJDfcS7UTajJEzCgMn2ST1W+SG4p59WE10F93urufJlSI/cUHSoj3jXI7C53W94jefuEegRVGSC5poq1xnwtb7bfBnSY3cUHeoj3r1Tr9oDg5RVUyde57PkdVJTAuk4a5ityHgreZovQ3rsjqJDfcS7FsUQR8vNII4uwKuIhtIX41g0Up89In4Q/XgM6bE7ig71Ee8G+dbKPVqDQXszqBYFwxZAe4xplpZtflBTP4b02B1Fh/qIdyc1FUEsCXqJP66Hq5yOTaDWXsrsvc7y1pOe3oX02A1FZ/qId6NsVu3cA2agMAswlcW07gHsIWKeqwKZ9lZJrZchPXZD0aE+4l31oaItNIaeQgaetF/0yADnaNUijylvjbLRy5Aeu6HoUB/x0nvJHDsahFrCr3N8ayq46mqcLa8Ku+a3RtnoZUiP3VB0qI94F6fOvTaWBG0EXVBzA1vVNIxEcSbkjvzWPVEvQ3rshqJDfcQrqAv12HPvMHmHqMOeU11HAaPRLNUeCb+oqZ9CeuyGokN9xLvHj4y9pdhXOT0JuOQEu+KAlCQkHHGM16ZT62VIL7mh6FAf8QpqXYfxEBswSmfgOhSsrRIbMa5yG7UwveWS62VIL7mh6FAf8e71Y10Fue1N5GH3CKwSGnRxBJFstByaRf7iovgU0ktuKDrUR7yLU0saout6OCIG4JEjVKu2viwS60K+0FsuuV6G9JIbig71ES9nnrLElldNnXdIL44JBUsHCbkZztkwfmAoPob0kjuKDvUR71oUuWmpWWFVH6v8iI2hRhwgZebS22gaPig/HkN6yR1Fh/qIV1BXSmNwSjvrMVdNLbg+k1WDZImjJBZLH7x+PIb0kjuKDvUR7y6KNnILI0PhsKAOlGAd3BFCSLVSqbHPt8Z+6GVIL7mj6FAf8a6mDoWILUHsIa3ywxqYIQIxUuU2J77WI2B3Ib3khqIzfcS7DsVuMWZWaMrrnigpg8a6qg9G67HOPKm8z/RjSC+5oehQH/Gu+iCOeRSEOUL4ezOXpbg+BOlCs+T41j3RLkN64oaiQ33Euzh1a13NBGLauzGKTajaFXpUnaikqG8Np7bLkJ64oehQH/Gu/MBEppOhlt6Be+tQjQOIoTZryGpvzWeyy5CeuKHoUB/xLk6tlqQiQdszfHkQg9FsUFKro2lio7de9OwypCduKDrUR7yb+pF2omldFFNYNQjL4tkCT9gZvWYla09vTae2y5CeuKHoUB/xdt8c1trXRXHV0MA0aZ3UusqPtOppK6NM/eBF7zGkJ24oOtRHvBtlo7nFFAZMywm41gLKC+pVk0zR2UXsrRZFuwzpiRuKDvUR7+LUqScNhFApBmBkW59pghil9TrVWnvLULTLkJ64oehQH/GuRbGaFO4REpPt7pcGdY4EWUbqIwfq9EX58eQoijuKDvUR7/JMwqFxq9BGYeBhedXUOcPc05myygyv9QjYZUhP3FF0qI942fgyjTkwpLCbyTETlMnrM+qp7LljbcwPoH5yFLM7ig71ES+hjglr7rCq6XVSF2WwSRlGJkEinaV/cFF8DOlldxQd6iNeXhTVyt6GsY7sCFxbA1XtYOuWWIdmHvmlmlrCXUgvu6HoTB/xru9FYmxtXRFVW9jrbveulyGAFHjgKqvVXqo+fsv0Y0gvu6HoUB/xDurWtTYimLiTp7TwrpULsLSMRbBY++CgfgzpZTcUHeojXs481UmjIZSwq4/SA1QJBtOC1HWG995fin78BPVjSe2GokN9xCuoW6iZUyJQKWOdz4PXZxYgW5gUWqs0XvJefoL6KaSX3VB0qI94N3RMs47aO2SaC+o+JtRCDaiXUfK6RYbwBdRPIb3shqJDfcQ7QzFE6wUX1CWtmrr2VVM3Iwg42QLiYuqlHoGfoH4K6WU3FB3qI17W1GGOkAIEaXtGJDNUnKuwZolzNBJqX0D9FNLLbig61Ee8GzrW0hiTG8Shu+82R9CZ10WRKE6mhHW+1PjyE9RPIT11Q9GhPuJd8jQmo5o6lNLaPqkzFAsEs8SOqzLh0V4auf4T1E8hPXVD0aE+4t07ddIuKfM6qWUvx1g1SJEhMEpaFYim95Yo/gT1k6Oo7ig61Ee8O6klWGVSGL3vkzoK1GwIbQxTwplVXhr78VuoH0N66o6iQ33Eu5o69iF7ewDnwcC8Ko+iGfdtEWfrFSm9lDz9CeonR1HdUXSoj3h3UhcORmLbIcdtvjTQEQy0J0buHPJb625/gvrJUVR3FB3qI16uMVp/vXdUkD0UknnHqXMxIOLcW8o9vzV1TOJdSE/dUHSmj3iXph6sZiHAXGXIOq2r7KFj60sO64y2wqpv3RPjZUhP3VB0qI94BfWkyet/q/pouA/qspu59oseRWEdItzeSp7Gy5CeuqHoUB/xrkOxt9FLZpghrJIaMa1qOk+QQqPX2kZ+a+L6T1A/ltRuKDrUR7ybz4Q4Fjar3lDaLyATocy+PmQundu6Jb7VofgT1E8hPXND0aE+4l3ytMVSUy9Q69z75tZxrSENwFZGtb2b67XoR7wM6Zkbig71ES8bXwYHMgESmcDSM9Sie+GLWp7d4ixfnNRPIT1zQ9GhPuJd220my1IFZt9L56IYmCSGOGPNlkpbv2UfQP0U0jM3FB3qI95Np05CM6cCQ1CAebZVflQCQ00VAyfLbxmK8TKkZ24oOtRHvGt8Sc0wJ92jxgZw4Qw6sUJWjp0L9tG+eKd+CumZG4oO9RHvnvQmLXJjBex7kh7qBLW9+Lan0pvGkN7a4fwT1E+Oormj6FAf8a6bq1ErYQ+wYQur/LC9GZQCzCqDQhwD5wflx2NIz9xRdKiPeNfNVXKXyhN6qgrchoGKZMh9rm/JZeh8aejYT1A/OYrmjqJDfcTLzaC99xIiYMZ1Us869/pmAhpcd8srZZUPoH5yFM0dRYf6iHeOYiObYaxDusZVU1eLoBQUWkuNYtCm5a2aGq9CejG4oehMH/GOaY6M0TJQ471vLhhYHQNSKcQtt1HwrakfeBfSi8ENRYf6iHePHyyFpRfIY28GtTag1HVZTDViLk1mzm/1kuNdSC8GNxQd6iPeldQqNVMYEAM34NgYrGmFEqVgZlysfwH1Q0kdgxuKDvUR75q5pto6mgdYLwU4WAetccCoI86aU+b21ose3oX01n9tDrVD/XfxLqQ31lltpUOItQKPMWFPAYEZS0+jatXxVkgP70J6Mbih6FAf8a6XXFOaEgQkrTsi88Lb8jQIOi1qXffE+laPAN6F9GJwQ9GhPuIV1FHG3IsS9xajuFu6ApT1NZAOGkojtbd2OP8E9UNILwY3FB3qI96VH1EiDylgNel+0kugnBMkRLHUUdMn5cdDSC8GNxQd6iPeDUjgOJMFBaq4a+pJUFY1DTKyhthzw/qWoYh3Ib0Y3FB0qI94OR4ypsaxQe+YgXMtUNNed0v7jki5dfmipn5yFKM7ig71Ee/i1FNLn6gwCglwivv1IyFwYAoJU03lrflMeBfSi9EdRYf6iHdjPwyTmgbIXBLw3C2K0vfO21LbbEVbfGs3F96F9GJ0R9GhPuLdSc3rYO4pgwYqwDg6VMwDxsi1sVbL9laLIt6F9GJ0R9GhPuLl68eoXfKqPEwW1LMMsDEGlNzVcOwmxfES1HQX0otuKDrTR7zrJR9hhi4DWCXtkadxt912SMJzL3xp0eh9ph9DetENRYf6iHchPStYeGYI1BfUAQ1qxgloGlVmn1zfGnlKlyG96IaiQ33Euw5FWuBKG5BnX9VH3UsURRVMEGXOaqG/VVLTZUgvuqHoUB/xbj6TjE7EP7yXPcpmMFjUAlOxcrPYi31QUj+G9KIbig71Ee/uiTgp1dKgcNjlR1/3xIZpbxWgar2m2N+KftBlSC+6oehQH/Fu5HpKMwddF8UWJnDpdT9+CFhqrGGOlF4zFOkypIduKDrUR7yrqbVbU55Qku0BCVahIBWIqVAauafe3mpRpMuQHrqh6FAf8fL1o6XCRfb+RFwXxUpQxswwaKk4h3B8a+oHXYb00A1Fh/qIdz0CXLGgBWia6iJ7P+mlbj+sRcupaXht4wtdhvTQDUWH+oh3fbeZjSrvrEcsq6YWhdJ294sM0zRoSv0C6idHEd1RdKiPeBenroODtARhH9cckMFsr7vNCeu01mP6oKZ+DOmhO4oO9RHvurnCWL++YIClMHBMAdYnAWwwzkDrY/jgSe8xpIfuKDrUR7wb0DQ6xaEGI/QMTG2smjp16JOCrBK75vwF1E+OIrqj6FAf8W6PgEiqWAlo7nW3bXQoWVcNQpk4Kxmlt14/+C6kh24oOtNHvHvRizNiLwqNte3dGBFKxwrdeJ3gNMocb/W98GVID91QdKiPeHdPNKW6R1KvKqOs6iPrgpomEIlVxT5qeKuXnC9DeuSGokN9xDuXvK6bIpYMGIMCDy1gEhVSsZIthtz6W/vm+DKkR24oOtRHvHv8MBXGUX/dXcSBKpjmCmPdGweFloTemqTHlyE9ckPRoT7iZdvt+vWJrZPaVuXBuVSoLRqEtg5smpakvtV2y5chPXJD0aE+4qWhOCnPyjDbXsjVagPDOCHm0HuuKcf0VkiPL0N65IaiQ33Eux6BYT2lsDsDJAIvgsBKbxD7bFaYypAvLopPIT1yQ9GhPuJdj0CYWhtGGLP8mKQ3QFsugFRRJE2pr3Vz8WVIj9xQdKiPeBenLpG7jQU1t7ROalPQXDrkqpI5i1L7AuqnkB65oehQH/HupM4ap0iFPtcdkZt0KDUUCIaTW+tB5IsnvSdHkdxRdKiPeBf9EFVJhYBN14cyEFYljWAUKNiQJvkDqB9DeuSOokN9xLseAZpUUjWgWRfULc09mmnfFlmMm85Q3mom58uQHruj6FAf8S77ITw49LaK6CbAIWWoUxKksQqPoDrxC/PlMaTH7ig61Ee8cxTHZOuK66TmdVLzXnfbUoQiRDJinh3fanxJdyE9dkPRmT7i3SQ9XvfBsRcYxdFhL00EjaHvHGrPxZpF+4Dpx5Aeu6HoUB/xziWvsq6KSUGnreqjJtkhkLS3GKmyhVrKW4ZiugzpsRuKDvUR756pqw3D/dpRRlondSLQlNY9kVVG5ZzqF9XHY0iP3VB0qI94F/0oreMiF0KiAJxkQq2VIU+aJYdM1N560UuXIT12Q9GhPuLlM7URqwpQIF33xEZQUp1Q4tzDyKJK+uKkfgrpsRuKDvUR7zoUQ6hp5LRDehNYyipEshHQqD3i+rVPeetFL12G9NgNRYf6iHc1tRQOVXbjiyDwKq+hVDGw9aueHEgmv9V2my5DeuyGokN9xLstRlgaDjaQvA5pbrOBVZ3rpKaBldVQ3+oRSJchveSGokN9xDtDkWboSghp2h6QsGvq0QQqD4mDKQR9az5TugzpJTcUHeoj3q27LT2MRAQ7ZAqckUFLXmf2rql7yRb4rY0v6TKkl9xRdKiPeOeSF+JU0SC1uU7qUFc53aLCZBxj9pkqf3BRfAzpJXcUHeoj3kHdIudkGXIIC2rjfUdcZ3af2geXZjl+cFI/hvSSO4oO9RGvoA45DesqIFECcM8JlPuE2voos/bKQT6A+slRTO4oOtRHvJtlY2rNZoAZd+OLzARFec+p3ssxLFPo/SWo5S6kl9xQdKaPeDd0rKjITjHZnjzGtUZQ3d5LSB3zHBbxrRYBuQzpJTcUHeoj3lUfXSK1sP4Y5vZepk0wZIFeLCkWXRXIW/dEuQzpJTcUHeoj3sWp55iy12Io1lVziAgUVARJpaWybor9tX1zchnSS24oOtRHvItT57BP6gZK23vpUUHrbhngElttsyR6654olyE9cUPRoT7iZZx6/Z7UubcYSQYOcVXXOOu6LGLtdQRU/eCe+BjSEzcUHeoj3pUfIl21JECyDkwlguVSIKpZ1cho+tYztVyG9MQNRYf6iHcDEixmRm4Qx17krLpfqCWAzrArkFDC+KKmfgrpiRuKDvUR78oPC8UYI8RsCIzFoJgqdJkYqISS8ltDx+QypCduKDrUR7wL6bXc8qqdwbTjfv1YJ/XOVA8zTj1JaP2LJ72nkJ64oehQH/HypI4YrWZo2tNuJl8nta5CRJB7wBpm5S9eP54cRXFH0aE+4p35gqHFSBMC4x77wR0KBYY0FWMuWLl9cFI/hvTEHUWH+oiXJ3Uhw7hQRrJVfqxyWk0SUDJqM5dJ9sFF8TGkJ+4oOtRHvJyklyjPyZCrpb3xxUA7Z4i1aAshFe4flB+PIT1xR9GhPuLlbq7Uw4/2rb4Xk+/uxGK8b4stomBNob61HCPfhfSyG4rO9BHv2m4t1TzLhF77YtryBI0yYUgPWmptXd7qUMyXIb3shqJDfcS7UTaljyK5A2GbwI0GlNEHZNROFlehzW+V1PkypJfdUHSoj3h3UgdZRTOGVW6kdU/c1bRy72BRY+fGljJ9APVTSZ3dUHSoj3g3nyntIUypQ4q4yo+5m7mQOowcjW2m0cIX5cdTSC+7oehQH/HuRW8n9Epe98QZ9hajSWBpXRtL6poDh9rkrVE2+TKkl91QdKiPeDf1I6xzeVaFaaLANBLUumrquh/6+iI+8xdQP4X0shuKDvUR7wb50mzU9xOe7t0YszWovMqPEtd9kZNgrG+1KObLkF52Q9GhPuJd+cHBeg0NhuYBHGhfGTtB7qmQZbU233LJ82VIL7uh6FAf8a5HwFhmzwUypgJsqxCxxANCxNbXNdFCyR9A/RTSy24oOtRHvGtRNBnG2SBWW+UHoYKWmGHgKBJt1hjeanzJlyE9dUfRoT7inflSSxslEYS6J+lpWNV1SRWkjdwiB+31g3fqx5CeuqPoUB/xMqTHC90SQYPs+UzrQ5EWIYTErc4m+NqEhHwZ0lN3FB3qI94NHUu4/qkdGuddUxNCsdIAw95vVBrrfKuZPF+G9NQdRYf6iHfv1Ew0wroZIrMtqFVX+SEFaopROVGl/Nbrh96F9NQNRWf6iHdp6jKCdMuAOad1T4yr+qg2ITbEGJMqjbe8F70M6akbig71Ee/S1LFPtZmgEW3vpTawOAvkNDLXHJFb+ADqx5LaDUWH+oiXveQxSR8FJKR1UieVVXj0BFGzYlvFh4W3VnPpZUhP3VB0qI94BXUuwXKRDtQ17+TpALWhEHuSESgo2VsuuV6G9NQNRYf6iHe95HtYXsMJKa1KmmMlKGIVsE4roRVN6a3kqV6G9NQNRYf6iHc9ApknD8nQ1yURGJXBKEWIMZuEoNLsLZdcL0N65oaiQ33Eu0l6zL31sE5qVVs19QhQpwSQ1JUpZBzzraFjehnSMzcUHeoj3kU/YshVWgBSGsCy8C5EEyx1ipVnstemfuhlSM/cUHSoj3iZZwpdSBi6jAocVnWtPBoMnGGV2Tm8txxDL0N65oaiQ33EO6g5JMbIEDohcJ4GmkeB0GRKzbFW+qKmfnIUzR1Fh/qIV1C3hpYGIxgjAcccoeQ8ofYxAklZZ/cHJ/VjSM/cUXSoj3i3cC7n0VpeUIfed/lRFt7cAEcaERPbe2uM9DKkZ+4oOtRHvNzNpVmr5XU9xASsaX2WdqZaxzZhispri8n1MqRn7ig61Ee87OZCaTzDXokRt03eYVXRAzDYmEK15v5WTW13IT1zQ9GZPuJd3wuWknFVHzLzHpAQFayva+MMsnAatYX41shTuwzpmRuKDvUR7wYkaOOiiNA1rYNaUoG6Z0QOpVK5TJo8P4D6oaTG4IaiQ33Eu8ePbhaklF+viKxzQd13CKRo7akp9teGU9tdSA+DG4oO9RHvmrmQhcZAsIwNuMYENjUArXKEAk9J9NZwarsL6a0/NIfaof67eHdSEyHHoTBM64K6F7B1PMO0HFupoUX94qR+COlhcEPRoT7iXfKUjLkmhFz3eEgcvKFeZ3ZvjTKu4qR8AfVDSA+DG4oO9RHvLoqjIqVkEFYFDTwyQa2RQFueU4IZv2Yo2l1ID4Mbig71Ee9aFKvh2EXH5P2k15XAyp7my63jKqwX8B88Uz+F9DC4oehQH/Fu5Do2zJYT5B73EkUT0FgSzJZqlFVT83yr79buQnoY3FB0qI94V35MHVyrAZa8oG51rzHqAaiHQDPObOOL8uPBUcTgjqJDfcQ7R7HHOWveI9czAtfWQAUVCqcUi5SY51stinYX0sPgjqJDfcS7bi4Lheae3GsWgEMoYIEJRpmGqzZJi+4PoH5yFKM7ig71Ee/Kj3VRnBEDjJ4qsFqDUkkArVcTC63gWxMS7C6kh9EdRYf6iJevH/uRIxKkLGnV1Ivs0hpC61ozJl1F9ksXxRyuQnoY3VB0po949/ghjXrZrx015L3utkCRVVxnxiolBOby0kH9W6afQnoY3VB0qI946b3EEWnxnHIV4FwIiu22rpRGygFbppcMxZ+gfiyp3VB0qI9455KnnEllQd3qTp5iA+1lwhwTE1dujV56/PgJ6seS2g1Fh/qIl1Brl5gKxGKr/AilQ5k9AaFIIg0UP4H6KaQX3VB0qI94V1NTTqm0DjWVvW9O10k9VGGEUnO1GAq+tPDlJ6ifQnrRDUWH+oh3k/TUEopOCHU3vux5Y2XMCqkKlalW43hpN8ZPUD+F9KIbig71Ee8GJGikwjIgx6LrpE4ZtPV1UewTuw1RfGs1109QP4X0ohuKDvUR78qPPrCG1MGmMTBWA61SYbaGmsL6xfeXWhR/gvoppIduKDrUR7xsUYyDekkQZSdPJwtYVIMUdQYi7FriB1A/hfTQDUWH+oh3rx+INXdGSKME4Joz1CoKcbQqPCP2+FJI7yeonxxFdEfRoT7i3XKM0aj0wSCt782geefzIkOPYTSVVLC/NHTst1A/hvTQHUWH+oh385nibrCl3UdufV0P47oolrlO6hyaWiLD/FLjy09QPzmK6I6iQ33Eu0G+regUGRBakgV1naum5r0ZNCfJuWCjD570HkN66I6iQ33Eu7Efg0LPlSC3dT5zqg32vMgFNfEMM6mml1aD5ngX0kM3FJ3pI96V1H0GEhww1j/AuEfZyAwQla10yrKuke8z/RjSQzcUHeoj3vW9rOqjETbAPBJwTgmKrmJkzJGw6+K9vJWmjpchPXRD0aE+4t0z9e7VpnVI16hx970UsNYSKGJImnlG/qD6eAzpoRuKDvUR71zyKYTTCPqPZq7SJ5RUO6SY2VoarKl8APVTSI/cUHSoj3hXfuRWwqwIoj0vqGmA1R5B121xTpO0LosfQP0U0iM3FB3qI94NSBArFc0AqdoqP/Ke+lFXTa1aW2xUuX1xUXwK6ZEbig71Ee+eqVFn2o95yMLAMyNUmRWkm1Ze57SOL8qPp5AeuaHoUB/x7qRuEkuvBWbRvsoP7KBNCVhKJRrFRvziovgU0iM3FB3qI15BXVFoVc8KrVn59UlP96LQvUmx1ZprGW81k8fLkB65oehQH/EK6qSr+Ei9QQ91nc+jBSjSxzq4xypMRm1qX7xTPzmK5I6iQ33Ey82gUZSYoE5EYCZbn40KvWHVQrk1/OD14zGkR+4oOtRHvIt+SAtj4oBYZCdPR4QaJkPP2pKEWFaF/QHUT44iuaPoUB/xDuodNi0L5WIzLagFwX7M/qg4Z6kceb4Vp46XIT1yR9GhPuJdoKmmkvusEOYONHWdYOu6CBNnrpXGpNfGfuBdSI/dUHSmj3h3TxzcawkMFds6qMeqQzSkCTKotDJ0pPLSvrnfMv0Y0mM3FB3qI15BTTSpxxahLYb3aq4KGjnAVGlTjUuit56p8TKkx24oOtRHvPNeinIKpFCzZGBWAs2lAtooJSejMF6auP4T1E8lNbuh6FAf8c4lV46pYYDY0o++lwp1T9KT2RfSJYj0L8qPp5Aeu6HoUB/xbuL6jFx7RGij6p5O3WAVHQOqWVp//BqyvZVnwsuQHruh6FAf8XLmKQ/e+xNb3lM/Gq0rY20dUCc1amFK/OKkfgrpsRuKDvUR7170Uh9CmAHrCDvPlMAsh/VhppAkjWjtA6ifQnrshqJDfcS7mlq411EIcm+8oJbdohgQcCCFmhtG/aL8eArpsRuKDvURLyfptd1MHkEl5d0jUKFUyTBMQrQ0cg1vLcfAy5Aeu6HoUB/xLnk6scwY182w/wjprfJDY6xAnIhDjL3rWz0CeBnSS+4oOtRHvDupbQSWnmAdygXYjMBmDNC45TETBcUPLoqPIb3kjqJDfcQ7qKWk3GaGnuKqqccuPwYKkKmt4rrE1N6KU+NlSC+5o+hQH/HOJrdVOmNTyGnPshmrsC40FQpKsTGSpfiBo/gY0kvuKDrUR7x8py6zZ4uAbSJw6wxqqUI3nhijLvbeWo5BdyG95IaiM33Eu6kfFoiEGAbjBA4hQWHMMJNoSr0Qt7fuiXQZ0ktuKDrUR7xb+LKjeLKuiGNEA06cQMkmRFXhdYdMNb31okeXIb3khqJDfcQ7Q5HS6LkhWJWwNzcTlDJ3V3kJE0doqh9UH48hveSGokN9xLuT2ojX+dxhYF4ndUtjQ427QzG3oiyTvyg/nkJ6yQ1Fh/qIV1BbCXVkCyAjRmDOArr98jALYV+HuL02dIwuQ3rJDUWH+oh3jx+SYgpogDOldVGMDDWOPVOvE2cqsc239s3RZUhP3FB0qI94V1PLDFWqQEx76oeGsqCODRoN7Rpmjq/NZ6LLkJ64oehQH/EupFexmepY9YYqcGkZjFIGLJNm6zxm/OKi+BTSEzcUHeoj3r1Tk+xdRRVKGH3V1Lyg7pJAMpeEVUqQt1xyugzpiRuKDvUR7/puY+KUZgfNtC6KM04wxQkhxD5LisKv5ZnoMqQn7ig61Ee8grqP1kLe18O8l2MoI5Qxw/pyLqi1cQgf1NSPIT1xR9GhPuLdLBsqsxaJQJV+POkZ2KC6y4+hLeVB+a3NoHQZ0hN3FB3qI16G9NpiuhAo5QbcWwPlYNAihVwG5xDemqRHlyE9cUfRoT7i3YQEqlGxJsilrJM6j7CgxgTEubUssa7T+iWo+S6kJ24oOtNHvDuo90zTPhNUTIvpuIefNto7b0sdo1ku4a3qgy9DeuKGokN9xDtDcZKqxgR91AFsaqCjrrra+gxRlPW1dbd8GdLLbig61Ee8i35IHUVmhihhj7JRhNpjAGytSgsldnurpObLkF52Q9GhPuLdM7VZKyGNBfV+/EDqULarmCfGPmKKs9gHUD+F9LIbig71ES9nnuaAhnvUWGdg4rINxQp1oGDQ2Or4ovx4CullNxQd6iPe7cbIUpr1Dr3XCjwW2SUKQsOWOVahLG+13fJlSC+7oehQH/F26Fgrswu0iQ045D3IlzIMyV2TymLvLUORL0N62Q1Fh/qId1M/SggYQgQZaMCL73VS2zqpex4xFF2fv7Vvji9DetkNRYf6iHcuea+xtzAW1LXsAQkCZTYFNaFeE7Gmt/JMfBnSy24oOtRHvJukZxMzqkHNrMCzJLBUEWTuKJPWIOGL148nRzG7o+hQH/EupJclx70cw35M0gtcQSlW6GKzj8K5pre6ufgypJfdUXSoj3gX/eBBTKuInjj32A/rq/IYGVrUfUjHjPWtJYp8GdJTdxQd6iNeQV1yJGmRoeEe9jFxL74VgsQNR6ltxtdCenwZ0lN3FB3qI969UzPTTDxWJV3WSd1jhtqTwpxU4yiq0956/Uh3IT11Q9GZPuJdnmloiY0EtMy8qo+WQKUEEBw8+iqoa3srpJcuQ3rqhqJDfcS7+UwpDJZ1PFPmPZ8pL6gXzTB7HoIqjPbW40e6DOmpG4oO9RHvqo9VdBApwYgWgUMSMJoDInfsQ5uV8pZLni5DeuqGokN9xMt1t3lo2N0udQ8d26uMSgwKKSiFxkmavDXzNF2G9NQNRYf6iHeGYhumgQhKxwSspUKlXIDaJI5NarYvauqnkJ66oehQH/EKak1ZiFKEKXHnmUqDkoYBTaqJwhhJ3sozpcuQnrqh6FAf8e71I8s6nZNB/+GSt9Cglry7BZBSyDmLvRX9SJchPXVD0aE+4t3rBzUmDhNSzxXYCKGuIgSC9oIyRgvhrV7ydBnSMzcUHeoj3rUo1tBypgAzYv218aVGqZBWoZ1qtcSvhfTSZUjP3FB0qI94F6ce65xOKtA3ypzzAJMRQTBGC8mG8Rcn9ZOjaO4oOtRHvJyQMEO0MaBQXTV1MAXLc0Jef/YlEaO1D8yXx5CeuaPoUB/x7vVj/e3eeyJIxfaEhJBBuTQYUrquq2IP862+23QZ0jN3FB3qI97FqWdTrTIgjU7rohgH1DErRIyZBrY++xcn9ZOjaO4oOtRHvBu5HnIdsuqNEffYj2EIGmyAmNaoJDJeuyjKXUjP3FB0po94xzRbaMUqUJEfhqKAhUwwkpWOvRCOt9LUchnSMzcUHeoj3rnkIVGijjBJcVUf1aCmhCCDFuwht/aa9yKXIT1zQ9GhPuLdM7ViKGEWQNl9L5j244caWBGsPBr311705DKkZ24oOtRHvGvm6tpTbwhNU1sltXbQsa6NmErjnELp84uT+iGkR8ENRYf6iHdLFKmThhyht7hO6rjKD21lAk/pNdCcPb/1+CF3IT0Kbig61Ee8m/pRa5ERKqSyQ3pzfbBIAdrs1qzPmeIXF8WHkB4FNxQd6iPelR9tUC/ToEtfJ3UpGUqxBiPOEZPmwvZFTf0Q0qPghqJDfcTL+UzM2tpOngYBzlhAOQrk1oaGnmfsb3VzyV1Ij4Ibig71Ee/eqWvX3ISg//BeaAzQUBKEQbr+4k+Mry1RlLuQHgU3FB3qI97lmSSXyKlCzDUBS9zNirmCzhLKxMhtvDV0TO5CehTcUXSoj3i3mysVGo3X9VB5z2eqDHVoAsxVcpRCUd4aZSN3IT0K7ig61Ee8rKllWBJeRUfY85nyHuQ7FIohyczcS2gfQP3gKFJwR9GhPuLlhATmZnvh3MwE3Kruk9qAwmxsqxrp8sGT3lNIj4I7ig71Ee+yH8TFxkDoSfoqP5pB1YYweBhJHLHMt6DOVyE9im4oOtNHvGu75RJQkWE0ncAjyjqoqa8v1zVR1hHO+NY9Md+F9Ci6oehQH/Fy4npm6bwuhtrCXqIYoU5RCMazayqVGn0A9VNJHd1QdKiPeFdS56GTFsWJdFUfsquPkgIEnrIqD4qCb3kv+S6kR9ENRYf6iHe95DmZcuLFM+7xkNlAp+1pvoE1Bd7h0w+gfgrpRTcUHeoj3kU/VoWRqEyQlAxYdZUfWgLURXsuudcy8AOon0J60Q1Fh/qI1xfFkShDrrvtds+IrCN1sBbZMmbh1xpf8mVIL7qh6FAf8QpqFJ5ZcgOpYS9RVN0hvXVwz9lyjFYGf3FRfArpRTcUHeoj3hmKknAOW0ez7uQppQFa0QBb6sUkjvcGJOTLkF50Q9GhPuJd+dHYeAaFOeKqqWXdEQti3evnKpcRQ9cvXj+eQnrRDUWH+oh3T3qWmULSdT2kVVNTsb1vbgJijtRybVje6hHIlyE9dEfRoT7iXYtipD5G4/3m0YBx0t4jsO6NOceg03C8tpsrX4b00B1Fh/qIdz0CC+qadzN5SnO/fhRYZUeEEeu6Ok5ObG+tu82XIT10R9GhPuLdeMgcdJSWgGysi6KlDiVpWmSb6sSYwvgC6idHEd1RdKiPeGmTN4xE62bItk5q3YvJiRMoDjGJaFHeilPrXUgP3VB0po94Fzzt2GtcTJdoq6S2XFdxvd9CcggVERO/VlLrZUgP3VB0qI9455KX0KtWAUszAM+8Cg/kCBP3XGquxK+F9PQypIduKDrUR7xczbXqjCEdZMwOTLJOatzzEhbVoyQiSuUDqB9LajcUHeoj3sWpaUFtgaGjEHAYq6TOIoCdRVOYPeNb6271MqSHbig61Ee8glpQZpwUIOyig3PiXyfpWZJaW0Tq6Yvy4ymkh24oOtRHvBuQECT1midEDRm4t7jbyHEd3NQnjVFwfPD48RjSIzcUHeoj3uWZ+lS2ksFa2ksU6/qMR4FRCtUwxvbJP4D6KaRHbig61Ee8e9KTnCqXPZqJ1kkdQ4fSe4POYSGtLdH8AuqnkB65oehQH/Eu+iG90MIX5tACzGVdFKV2iMJ5KiUc/a35THoZ0iM3FB3qI95dFGteVfXcC7karvKjGVjNBSKXNnu0oviWS66XIT1yR9GhPuId1BGt6miAiGHvcF4XxUgEMuOqTDrlFD+A+jGkR+4oOtRHvGsmj52LxXVIS+ZVU6tATSiQLGOds/YmX0D95CiSO4oO9RHvaurUWpfWICXePQLIUDDuPpg6c1hXxvjFk95jSI/cUXSoj/j/gfr3v/sf68v/8xP//k/llz/+qfz1v41f/vC3f/2f4/e/+43wj+/051/++Pef/z/+tdS/jP6HWf7yy/rO/+83/OPH/KX88rf/POaC+E///Of/Pv6wf+shZED+5xD+ieM/Rfr3QXTdR/G//v53//f3/sdP88uf/uV//fFf/vq39av+T+vjv/4y2ib5l/P/4N/89l9/hvOb8F/+NMbf/sOYf/7rn//xH8L+wT+p+wf9/nc/vusf/jf8ODU4npocAA==</AdaptiveCompressedXml>
</file>

<file path=customXml/item8.xml><?xml version="1.0" encoding="utf-8"?>
<AdaptiveCompressedXml id="58bbe7f60a424163a9ee8e8f1dd45a47">H4sIAAAAAAAEAO1dXW9cuZF9X2D/g+HnqZgsFr8GzgRBkocAi8Vik6d9EarI4liJLBmt9s54F/vftyjPOLLUlq8yfQdy+75IdnfrNu+tw1N1qorky9/9+Pri2X/r7vr86vK3z/1v3PPfffev//LyL69U98/+3H/7PBYRzSOBY0IgnwJwVYWiZfjeKTLl58/+nV/rb5//4Tfh2Z9+fKOX13r93C7z7NnL63mhP+o4vzzf21dc37xqr+/0zdVu/5eP3/3pTXv7De/21x/+++Hz/2Ev34wqMIlgdlBHTUCsDsSPDC5KqxU9K8vzW39vV/i3q8YffclPr5/3Z/t3b2z06fmzF3ffbHpx8fved3p9/Wx39YN98fNn7eri7Wt7WO7A5/+u777zL1/MXx99+YuD3/6y7c73ujvnu5fRC32tl/u/mA248xv7zM1NP7/zuTn6y+s9Xza9986t92zE3e7v6vX1t+8f4/nl92ed93z22t64gAD+/q3MQX/y4j8P8PrQ1/703rNzG/IPV7u/d373zU6/f3vB+6vduzM46/pmp+385nncv6Wba0yLPLOLnO/f/fXGOAdHOMf407cdGP0nxvjhDXu6d4x0wBwvX/wDeQ/gsUiM1ecBquKAXDQ85qzgA45QIlFt6+Axfh6PuOHxM3g8NzjuL96d8X6/O5e3e5YLPTNSmt911l7x7vuf+ezexb80oKKm3lwNQBoFKPUOLN2BJqXih4Sc1wFq+jxQwwbUh4Fql327m9c9ETCmkH1MAaH5MoBaKFADEaRO6mtBztWtAsb8eTDSBsaHwXihfD2HwJf9bGef5IuzdnW9PxWiHC71qhQg+dKBSrVYs/QBmYpGdNzU8SrY9P7z4IwbOD8DzvOm03m/B+eHN04JoKkPkz1xmByLEYh8gJrNkxc3Uqnqaq5xHYDS5wGaNoA+DNDLq/3Z+4HMYPNEIFlLzUTJZE8mU0EcEYRCBlZPuUhp3o11ILkguswbJB+G5NX+le5+EkMnxZSOWEaTBHWgaZ7qFCr3AsNcOHpz8yHTOsmiBeq8bLB8GJY2CD7fXd+48td8frnXyxOSQDV1rNEzcAkmgWrNICgMsY+WYmjFrZXIXECZdcPmw9jc848ngsOO0gNGhTRSNSmeDIc1OxAdibsrpXJeB4d1QUbdbUB8GIg/8OmkKEsq1LgNGKGasKnJJI5vFVxKzQWt3qV1oLhA1yDGtKUp/wHG+fedd/2b5J07EfwNpi7RdcCWjQp5dJBQytTZ0jrVkUJfR8W4ZQDclMwBAEbv84kAUEJNNLJCTF2BUAPUGE1QY5Xsh/NU0ioAXOCKJ/625M5h/NGJ4G8YxnKIBDWkBOQdQvW1gSZPrkoTJ7gK/soy/G3Z74P4c/VE8Ee+NcrNAffegFwnYEUG8VgUXU8YV3LAC7p7DIB566g4BEBEfyIA5NpzHslBwTRrf1TB9MjseRulRi/drZQw9LgMgFuL2UEAnowHxihJECs0h8aAs0WisHbwyqF47sh5pdrekn4yA+Dmgg9pYOfxRADoWFJ3BrsRAhsAK4PhLloIaMFhUmLvyjrpwGVJmLq15xyMAbGcCACLkdzouUFPyQAovUIts0nMo++IKdbc1gHgshiwblnAwwA8lSRMrjF1dhGklzyTMANqrQpsMAyZXEvBrwPAZTFg3UTIYQCmEwHgyN7NthmoWhCI0aDoXILqZVRF5SJhHQAuaECcANxEyGEAHhj+zee/NAD2EWMcPoOPMZgLth/FwkLIGnIgF1OQlWLAZXWQulWFDwPwZEQIeqzSMzjJApQNe5IHQw5tjBhi9LJOIRiXFULK1h9zGICnkgekxMTJe0g6ClDwBFKaKZHAw35X79M6hRBcVgkpW/PgYQCeSiuCo6ystYGE6g2AxQCojiFUqRLLcO5utHEsAC5YITUBuLUiHC4Fn0opTlQD594heNO+lNQb+bUIuXmOkQZ1t04lBBe0p04Abr0IhwF4KnlANpxVaQTqXAUavgNjHoCSSg19cPPr1IJxWSWkbJWQwwA8lTRMDC4K9QIYGgLhbNUP2UEfxQ1MAVNZSYQsq4SUrRJyGIDxRADIPWVPcUD3yURIMTkyvTKU5B13A+QI63QD4rJKSNkqIYcBeCp5wEJMTXOBqIPNBbe55LhkEN8rjpooxnVWdeKySkjZKiGHAXgqaZiGCRFbAGrdXLBKg9mgBXV053pro5Z1EtG4rBJStkrIYQCeShqGUyJsrYFnZww4l7RXKhYD+lwGiS9KK6ngZZWQslVCDndEn4oKjsETG88Bkkag0BMUVzNE7FzFACl3Bf+x+gGXVULyVgk5DMBTESFZk0/qBWroBsBZj5OZhnF9zF1AUzM/vA4Al1VC8lYJOQzAUxEhPocyk31QkPpck8TAGBBC7obBWnistdvRskpI3iohhwF4Ks0IWpwX6cZ7aS7F9Oih5uTA9+jK0BjLSosywyIGTH7LAx5qyfd3uzQ/fP5LA2DMSlg9gdZhLnjE2YwQGpSiGF0W5rvRxrEAuIgB7UlvADwIwFNRwSOi1ModckkEpDhAtCI01tHF4VwzvM6+HIsqIQm3NMwhF4wnsyipVReqhAqe58Ycsx2rmA+GiiLoHPrQ1klE06JKSMItDXMYgKfCgFUT46ACSqJADRGkGwNKNR/sexZH66RhaFElJPktDXNYhJwKAFsdLWJvkNmbCBnZAfMgyKlITy1k11YC4KJKSPJbGuYQAF09lX5AhznzPA0oSJs79psIYWdyxHxvyRK16EqLkmhRJST5LQ1zEIAnk4YpXpvgPH9qOl6aG8SIuAYeHQaK3XzyOgC8hb+5ScJBAPqvXYE0vtAJuT/dQuF49+07Pfvb28tvzESfqof8/Id/7t+Zt7Y4+tYLy3BbPoXbO2P63KRpjhYXbQ4A5/13fmqu3Pmuubbk7Gr3PV+e/88NRM52OnR3c3LBeV86ClPH7/97s2jv/PW37e31/ur1xxd2j57Xd8b65up6r//8mP529XZ3yRdn9uru3Zlha//2et7jLxuUXF39/dtxfnk2/3HWrl6/Xn6i2L0h3lzj8UP6lbOAtTRMYUCJsxnLBAkUrgG6CLeqHttYJwlzi//CJ/0v0dcugQ8y4JvbDPjN+3+fvXHefl9shLgR4mkR4l2bvl38kA4Qy8Nf9SvXoAXnpgwVONCYCXAP4iVAxlIbd7V5WtfmXvo094avPfvzGO7FM377/ca9G/du3PtFcC+iyX6ZZz0je6CIpvtdnmVIC3pDRrYAeG3u/ZTsn9z7tSc+H8O94exa32zcu3Hvxr1fBPdWphoiz20YNcxNABgENYH3GC3w5aiyTuvbLe499Pmfufdrz/k/hnvp7KrtN+7duHfj3i+CezGi5OELaMMO1L2HQgUhSyFJyC4PXZt78wPc+7Xvv/IY7o1nl1f/vXHvxr0b934R3BswxDRcBiQRoCAEMmKAFjLWNqpwWWcL6Fvce2BWf+Der33rocdwbzrr2jbu3bh3494vgnuxK3PmeWZ7i0DJNeDcFYrIIKfS6911Ncfn3voA937tq+0ew7357G/8qZmxce/Gvf/EoDbuvfPGcVcZpDR6JmiRae65ySBZHTQcnkg6iV9nndXtHttPN3lT+NpXmj6GfMvZUNnIdyPfjXy/DPJtDZMIQ4/IQMV4V7h68N4pikZHef0FDgdg+4F8v/bdFh9DvvXsNe828t3IdyPfL4J8O5HGphG08lxdJh7E9Qol1JiTYm0rHfhym3zxAfLdFpgtJl/vzvjNRr4b+W7k+4WQbyYl1wfUlOJs7I1QnDGwx1pVE7U+Vm8z8w+sbQvb2rbl5Ost8n23ke9Gvhv5fhHkmyWWpC7CqJGAkkcoZORLo7kR0GVcaXO32+T7wOI23Ba3LSdfnL838t3IdyPfL4J8O7WoQgPcKB2oKYIEDhBEkZtvJcd1mh1u7Wv4qayDf0S+94JFL+5eZK8/7r/7X/d/L1/c/OvOuzd/8kc1ZJ3P6/00eHMKHzH0jb0PbOJ2Y+mDxLVwYyMb1KErvHxxZ1x3bv/ujS5dQN5KjewV5mbSQI7MyTYe0NULcgoYyjpONi6w8yOKqpudP7NgKrfMQTs0jQUIgwOOohBZyCm7OmSdAnpaYOdHdC5tdv7M+eB5Lo1zBcRFAepKUD13m8/SMtKg4Naxc15g50d0B292/swpyIEk+NgBXVKzMylIGvZfHg0zlTTiOo3g3i8w9COW4GyGftjQqQvmnOLsd5qrrTQCh84gpTgJCZnXOmeJFhj6EetcN0N/Zhs1FlcUBUKezJ3b5HD2kJpH8imF0Fea0Utc9CM2k9gM/Zn9QsVM2bjBNKtJqzygtkHQQotthmejrWPosCTmfkRSazP0ZzR0y6Emh4CjTx/d1AydKqShTsx7c8Z1TigLC2b0Y04G2Az9GerW0CgXo+6GzqjbbFwcBjDmzkVdLSwrnYNTFxj6EQ0am6E/c96MqeUex815lwQUu4fae4fShnQX+hBaZ0bjgq2e8VTSYgez+b9y1M2OhVuDmuMAKr1CHS4C9tRiqqyC6/hoXLSnbdxMfbwMqDjxSRIkVYu7q5qXVpchof0k30O9u0r3+KZ+oMoYT4W+n4CpVdFCMfTAyYfJ4Q5q4AQqQzu3KA3X2bEPF+3YF08lJHsCpsaM3Gqu0MT8M6lEKIkJXAtpeJ5H1vDapn5ggzA6FZn1BExdMpasBcHks+lp8gg3qqtW01nDlcF5dV/9wH5EdCqpk6dg6hFDa/OkvRJtViccUJ1ZPmitbYRSnaxTlcZF25/QqaRDn4CpU/NEzAOKep5ny+Lc47xDLclmuBQsK50rhot2W6BTKXE8AVNj7+JSswntsszaNEGJNUHDLsS5SHCrE/hDi7vpVOqWT8DWvWdpzjTWUPIWgjcLwUkjjCQ1+Bpj6LS6rR9YS0qn0ovwBGytVTAZV4MvIVtgNiqUURsMNp0lo8uQ9bNlDyxdo1PpL3oCtjauHjkGb0F4NFun6kCqTW7nosSUivi4zkoZXLZShraM2fE43FVM2hh8GM04fGQQaQLBazCRXbyUdQ6dwWWN+bSlzI7XT9YophxNcRE7IB9mGC4BSinmq9nVVtdJmS3oPkGM6VTc9RMobjFrsGkdQMlFoNYqSBCBqFIx9+bj3TODj9WA4hbZOp9KevQp2FpSLa12cDyndUnzBDGJoM07VMx56DoV6yUFa5vWp5IefQKmplIql9QgBjQal0TAibqZuvbkeG7avo66LstMfSrp0Sdg6l5NWZVhEzqW2VlGBDW6AE1rzCFGjLwSgy9YtTMZfPPWx7N1SHn4bOK6x3kEmXooEm72RnQ4Yu+lr3MKg8dltj4Vcf0EbM0aO4XaTGG5NMseEVi5QwltBKdNXM3r2HpBx+i09akkw5+ArYejNNxsGo2zHWVEuil5QETtPnUqVNfZbC8sUlxpW3x5xHJmGdIt0gaXkgfi3iw0cwVKFaEslR2vU+MKi/x18qeSSHkCth4p5jqIIaWmQG4kKD4odK4RZ7cwlXUSKWGRv05+U9fHK2iW1qPpaRimr2bhQ0CwV+g5B7aAfLVto8KCxXlma7fJ66PZ2ln8RaJs/rozUE8dhNU0ti8oJSCHsRKHL8qamTvZbH00f42pmsB2EKXME5+9Axk1Q8guIopPbqWNkHFR2sy+frP1sWydc/aNbEqHYREZOS9Q1Nh85IClJEeZV+oVXpQ3S27TXEeztXTqricHVKP90I5QmCsUQXYtEVo0vo6tF+yaMG19Kg1IT8DWRQL6LgjRy1zC5dVsPQIM8qm1Li2VlfoKlyzKNFtvOdLjlT48Ygu5Ahpn27xGhMpZTIJJTqijqVtn72xclDdLbsuRHo/DYyYNmoCkzw2OWKFmk9sY0milDRNkKzUWLsubuS1vdrz11uIcKgfwJVocLqhgstri8NEb+dZCGSvF4cvyZm7Lmx3N1iEJY2wEvs91H5GLaa556qIj7r7WltZanrksb+a2vNnx8maompOYv25tAPVimitaqFZibrEgDikrLe9ZlDeLdcubHU9flyyukwOcrtrUNEOpmiHXVhJHGn6ljSdxWbdZ3fJmR1yMK4WwRmg4ax992JTGaE67Zq++h65uHX/tl7Wb1S1vdryFAKNjizkBRgo2r8VDnbsHey/iS4od00q9Csv6zeqWNztiTRNFKQZwOjeJFspQsutQexm+opcxVtqyblHeLNYtb3Y0W3tH2bPJrSHmtMkoHcow4VU9UxDOaayUNwvL8uHbnqNHtHUbIYYRITLNPtISoKbowHUcidIYOtbJpYRl+fBtI+Hj2brWGHnQXL2V0fS1JuBhmquJ81hb4yzr9CrQsrwZbvP6iCt8goucHSQ382ZttpoRqcVmnQeKSPPr5FJoWd4Mt3l9PA43g2aq5qDZIjLKoZjc8gPm8h7xvVdeaUEuLcub4VbnOl6dK8aeZcyNZqfmiiFBVQvGG0uR1DAOXWfdBy3rN8OtznU8fV2isiYEKdViMy5m60IdMAzj8xak9pXm9bJ+s5PZhfRXt/XLF2/sv/843enlK77+wyu+/F6vvxt8ca0vX9x65cOnzq//8NMpT3+6ZLnQ/vOH77/x4W8u+Hr/nzrMuK/+ev5av5tntYGr4OtfXfwWw7eRflMzEWH8rzn6jz/94TLXr65++MPV5d4e25/t5+5a27z56+/2u7c2gE++/Y87PNcd79qrd//x0Z3ffefjpzmf0r9fdX02/3HT0uG1CapC6XUekd0biLgGHmdbdewN8d6JevMqNq4/TYOf6/3j7Q4fbvfu9uF2h076euRZdouX/D98jt0Ncj59Ny+v3tw8958miwFbf3zDl/33w4wyNzU2uDx/1vXN/tXN1NYf28Xb/v6T59d/fHfJr8/bh8+9uIPtn83x8cvt1fmFkcc9zrlnvEWnPN5nm3vXWXRU75LrLDlvfcF1WmuYRBh6RAYq6kAsALNY21kAptFZSLboOnY/w24OmonxubqP50kgDhoOTyTdntVYch3sypzZvMVo9nySzQ/Os44qMsip9BoObYF17zrB7JGGy4AkAhSEQEYM0EK2ZzOqcDm0vdL98USLT4cvoA3nuSbem90LwiwVSEJ2edwD26HrzOOOQmR7xKIW+yS154MmYr3HWBtzVFlkd0TjEJkuFXn29qKRiLPHbkhSb/fGXWTJdbzgyN7N9fQ0Zs+R4cdLgIzFhtPVSOHQtnL3rhNrMQCFASUOuzlNDIVrABsGNxsStnFvXhhP3J925jU+waWPItnAZm807VjHTdwx8exHBhel1Yqe9W4/7AKSvX124g9Xu793fvfNTr9/e8H7q927MzgzUtppO7+JHQ7y7VK3ffhUxV9GnNPLfeBN/0nefP+xI9NmSYUatwHDeAmopgHsW50ryZoLWr1L9/YkXRMeKWQfU0Bovhjsm8nNGoggdVJfC3Ku9+KxXw6PC+Xrecat2eRsXoovztrV9f56g8ot0wxvdB3mOtKQbOb6uTWurw00eXJVmjhZ5NEk1EQjK8Q0jzNBo9saZ780Vsn2HZ7KIqYdbF41OpMsNzu58uggocz0hFFJpzpSuHcO65rQHS51k8sBkp9VrFKN44oFEtmcdkTHTR2vAN3zdnPU73vofnhjg+9d83DtOY/koGCa5iFzrW1Y4KKj1Oilm5deArvZGEi5OeApECxUJGC10Ew8FkXXE8ZfFXapD3OicUzcx7lttU2n3O023Uilqqu53pMYvxx2l1f7s/fac0rCDWgfRaSSBLFCcxb80XRmhbWDVw7Fczcf9qtGXLVMCZ4UfJ4VV44IQiEbav08bKg0f/coz2MA5Gr/Sndn/dzCrv3GRvfD+xzK4GZiBalPZ8rAaEgJNnX7qIVNxi5ho2zeN6kXc8rdZr/kuUQ4D7CLDN+7BXG9LZIJwZPRYTU5pjfHEiUjkJphnm9QhUyf+UMblt9n2ZQITbOCZ7slmjirVBx0n8swjVmUFrFsmxlAbKbEWsd57kKDyd+mGrqzW7KRlkXjKcTUNBeIOuXPaJMnSza27hVNgVCMi2Qv95Q9Gct2n4p5D5OZoha5lGSm64R+hEVBSwwmdKgXwNDsvkzvmMAzNdSH8bXpNEzl0BkA98fjOVrMRWBCsE453w0/ZncUI/3QJ7QOHEJ/IBizmzD93iH4qlP2ekOSCfvc7AsiDepukb0cZWW1aNCiu7kfczE5b/EOhCpVYpk7kSxKU1Bi4mRPN5lbtut4u04xPVIDD/tdvV+WNnHoLZzspivnlKAsCSQbAnJoY8QQzeEves59REOIz+BjNDCK/ShsF8saciBnUkUW4XBq+Um3UOcJE8QYQZxLFkHLqIrKRRY9H3PmqbOzv+6GYgueB9RaZwtkKcH4vaWwKG1SzA+Nnhv0lGbOYx5MVabi8ug7Yoo1L+INZw+jOyOuEQLP/XoZzMdFEwUmF5ISe3fv+azq7FJHi+ZsVpVgd1ONwgSFIfbRUgytuDXSC3v+cfNut1kuq6k5m7ta5yF3c/MhKaFBsQg5uixsCF6CLi3Oi3TzabNtaGLTYlsL4X2PrgyNsdyXimuiq6P0MDuO00jGui0Zuqqxt+hI3N3cITEfH10/8Pe6RU8fs3vObGIOgswFHs3wxc6Qhj6ULFGLLmPTNpPYaDIuG08ZTs2UzIMgpyIWO5ljbovYvWpiHFRAScyLNrQQe9aQpBrgfc/iaNF1WnXmMEO16GmmNKb3s+DdvASKoLlQb95rkbeJKLVyhzy3/CLFYRC18TTW0cXhzOP8onlz5/WfofNzPfIvr1T3d6qYs4730avzj16+uPnod/8PCrHF/K03AQA=</AdaptiveCompressedXml>
</file>

<file path=customXml/itemProps1.xml><?xml version="1.0" encoding="utf-8"?>
<ds:datastoreItem xmlns:ds="http://schemas.openxmlformats.org/officeDocument/2006/customXml" ds:itemID="{C4F3CE0D-79BF-4D95-89C7-FB6C016997F3}">
  <ds:schemaRefs>
    <ds:schemaRef ds:uri="http://schemas.openxmlformats.org/package/2006/metadata/core-properties"/>
    <ds:schemaRef ds:uri="http://purl.org/dc/terms/"/>
    <ds:schemaRef ds:uri="http://purl.org/dc/dcmitype/"/>
    <ds:schemaRef ds:uri="http://schemas.microsoft.com/sharepoint/v3"/>
    <ds:schemaRef ds:uri="http://purl.org/dc/elements/1.1/"/>
    <ds:schemaRef ds:uri="http://schemas.microsoft.com/office/2006/metadata/properties"/>
    <ds:schemaRef ds:uri="704da589-9a5f-45d1-b9c9-18eae98c3af3"/>
    <ds:schemaRef ds:uri="68339cd5-4ed0-4715-a10c-fb6cfca0aa9a"/>
    <ds:schemaRef ds:uri="http://schemas.microsoft.com/office/2006/documentManagement/typ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0A36571D-4C50-463E-B1E5-67CEEC4B2C0B}">
  <ds:schemaRefs/>
</ds:datastoreItem>
</file>

<file path=customXml/itemProps3.xml><?xml version="1.0" encoding="utf-8"?>
<ds:datastoreItem xmlns:ds="http://schemas.openxmlformats.org/officeDocument/2006/customXml" ds:itemID="{93C72AFA-0BAF-4EF8-9FF3-24CC858EA1AC}"/>
</file>

<file path=customXml/itemProps4.xml><?xml version="1.0" encoding="utf-8"?>
<ds:datastoreItem xmlns:ds="http://schemas.openxmlformats.org/officeDocument/2006/customXml" ds:itemID="{02A306A7-7C2D-4719-BD2F-32BA37BA8A96}">
  <ds:schemaRefs/>
</ds:datastoreItem>
</file>

<file path=customXml/itemProps5.xml><?xml version="1.0" encoding="utf-8"?>
<ds:datastoreItem xmlns:ds="http://schemas.openxmlformats.org/officeDocument/2006/customXml" ds:itemID="{A2961170-29C7-428C-B80A-E02BF3455E2D}">
  <ds:schemaRefs/>
</ds:datastoreItem>
</file>

<file path=customXml/itemProps6.xml><?xml version="1.0" encoding="utf-8"?>
<ds:datastoreItem xmlns:ds="http://schemas.openxmlformats.org/officeDocument/2006/customXml" ds:itemID="{32CD4418-8363-44B8-8DDA-C853712D1A2E}">
  <ds:schemaRefs>
    <ds:schemaRef ds:uri="http://schemas.microsoft.com/sharepoint/v3/contenttype/forms"/>
  </ds:schemaRefs>
</ds:datastoreItem>
</file>

<file path=customXml/itemProps7.xml><?xml version="1.0" encoding="utf-8"?>
<ds:datastoreItem xmlns:ds="http://schemas.openxmlformats.org/officeDocument/2006/customXml" ds:itemID="{6A0D4304-06A5-4AE6-8C4E-1C1A46CE7977}">
  <ds:schemaRefs/>
</ds:datastoreItem>
</file>

<file path=customXml/itemProps8.xml><?xml version="1.0" encoding="utf-8"?>
<ds:datastoreItem xmlns:ds="http://schemas.openxmlformats.org/officeDocument/2006/customXml" ds:itemID="{28F69C1A-60C4-4753-BCED-623AF07F54A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26</vt:i4>
      </vt:variant>
      <vt:variant>
        <vt:lpstr>Named Ranges</vt:lpstr>
      </vt:variant>
      <vt:variant>
        <vt:i4>6</vt:i4>
      </vt:variant>
    </vt:vector>
  </HeadingPairs>
  <TitlesOfParts>
    <vt:vector size="32"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Asset useful life</vt:lpstr>
      <vt:lpstr>3.2 Asset impairment</vt:lpstr>
      <vt:lpstr>3.3 Depreciation amortisation</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Auditor's Review Report WAP</vt:lpstr>
      <vt:lpstr>6. Notes</vt:lpstr>
      <vt:lpstr>Amendment record</vt:lpstr>
      <vt:lpstr>APA Amendment record</vt:lpstr>
      <vt:lpstr>Data Validation List</vt:lpstr>
      <vt:lpstr>ABN</vt:lpstr>
      <vt:lpstr>'Amendment record'!Print_Area</vt:lpstr>
      <vt:lpstr>'APA Amendment record'!Print_Area</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Chai, Melvin</cp:lastModifiedBy>
  <cp:lastPrinted>2024-10-15T00:38:35Z</cp:lastPrinted>
  <dcterms:created xsi:type="dcterms:W3CDTF">2012-02-16T03:44:14Z</dcterms:created>
  <dcterms:modified xsi:type="dcterms:W3CDTF">2025-10-28T05:12:09Z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0x010100EDDAEAF38ABD6242B101A0845373A80B</vt:lpwstr>
  </property>
  <property fmtid="{D5CDD505-2E9C-101B-9397-08002B2CF9AE}" pid="4" name="SV_QUERY_LIST_4F35BF76-6C0D-4D9B-82B2-816C12CF3733">
    <vt:lpwstr>empty_477D106A-C0D6-4607-AEBD-E2C9D60EA279</vt:lpwstr>
  </property>
  <property fmtid="{D5CDD505-2E9C-101B-9397-08002B2CF9AE}" pid="5" name="MSIP_Label_8e2e509a-f02b-496b-97a8-09ffbb9893ea_Enabled">
    <vt:lpwstr>true</vt:lpwstr>
  </property>
  <property fmtid="{D5CDD505-2E9C-101B-9397-08002B2CF9AE}" pid="6" name="MSIP_Label_8e2e509a-f02b-496b-97a8-09ffbb9893ea_SetDate">
    <vt:lpwstr>2023-10-30T04:26:19Z</vt:lpwstr>
  </property>
  <property fmtid="{D5CDD505-2E9C-101B-9397-08002B2CF9AE}" pid="7" name="MSIP_Label_8e2e509a-f02b-496b-97a8-09ffbb9893ea_Method">
    <vt:lpwstr>Privileged</vt:lpwstr>
  </property>
  <property fmtid="{D5CDD505-2E9C-101B-9397-08002B2CF9AE}" pid="8" name="MSIP_Label_8e2e509a-f02b-496b-97a8-09ffbb9893ea_Name">
    <vt:lpwstr>APA-Internal</vt:lpwstr>
  </property>
  <property fmtid="{D5CDD505-2E9C-101B-9397-08002B2CF9AE}" pid="9" name="MSIP_Label_8e2e509a-f02b-496b-97a8-09ffbb9893ea_SiteId">
    <vt:lpwstr>234ac309-c216-4661-a5ba-18879f6c4c75</vt:lpwstr>
  </property>
  <property fmtid="{D5CDD505-2E9C-101B-9397-08002B2CF9AE}" pid="10" name="MSIP_Label_8e2e509a-f02b-496b-97a8-09ffbb9893ea_ActionId">
    <vt:lpwstr>c72b1fba-30ba-44d0-97f4-d344a8cfc192</vt:lpwstr>
  </property>
  <property fmtid="{D5CDD505-2E9C-101B-9397-08002B2CF9AE}" pid="11" name="MSIP_Label_8e2e509a-f02b-496b-97a8-09ffbb9893ea_ContentBits">
    <vt:lpwstr>0</vt:lpwstr>
  </property>
  <property fmtid="{D5CDD505-2E9C-101B-9397-08002B2CF9AE}" pid="12" name="AdaptiveDocumentId">
    <vt:lpwstr>cd8ef31c-a7e1-4233-af88-c972afdf3f34</vt:lpwstr>
  </property>
  <property fmtid="{D5CDD505-2E9C-101B-9397-08002B2CF9AE}" pid="13" name="AdaptiveReportingVersion">
    <vt:lpwstr>5</vt:lpwstr>
  </property>
  <property fmtid="{D5CDD505-2E9C-101B-9397-08002B2CF9AE}" pid="14" name="AdaptiveReportingRevision">
    <vt:lpwstr>0</vt:lpwstr>
  </property>
  <property fmtid="{D5CDD505-2E9C-101B-9397-08002B2CF9AE}" pid="15" name="AdaptiveCustomXmlPartId">
    <vt:lpwstr>0a36571d-4c50-463e-b1e5-67ceec4b2c0b</vt:lpwstr>
  </property>
  <property fmtid="{D5CDD505-2E9C-101B-9397-08002B2CF9AE}" pid="16" name="MediaServiceImageTags">
    <vt:lpwstr/>
  </property>
</Properties>
</file>