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tables/table1.xml" ContentType="application/vnd.openxmlformats-officedocument.spreadsheetml.table+xml"/>
  <Override PartName="/xl/drawings/drawing25.xml" ContentType="application/vnd.openxmlformats-officedocument.drawing+xml"/>
  <Override PartName="/xl/tables/table2.xml" ContentType="application/vnd.openxmlformats-officedocument.spreadsheetml.table+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customXml/itemProps7.xml" ContentType="application/vnd.openxmlformats-officedocument.customXmlProperties+xml"/>
  <Override PartName="/docMetadata/LabelInfo.xml" ContentType="application/vnd.ms-office.classificationlabel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microsoft.com/office/2011/relationships/webextensiontaskpanes" Target="xl/webextensions/taskpanes.xml"/><Relationship Id="rId2" Type="http://schemas.microsoft.com/office/2020/02/relationships/classificationlabels" Target="docMetadata/LabelInfo.xml"/><Relationship Id="rId1" Type="http://schemas.openxmlformats.org/officeDocument/2006/relationships/officeDocument" Target="xl/workbook.xml"/><Relationship Id="rId6" Type="http://schemas.openxmlformats.org/officeDocument/2006/relationships/custom-properties" Target="docProps/custom.xml"/><Relationship Id="rId5" Type="http://schemas.openxmlformats.org/officeDocument/2006/relationships/extended-properties" Target="docProps/app.xml"/><Relationship Id="rId4"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fileSharing readOnlyRecommended="1"/>
  <workbookPr codeName="ThisWorkbook" hidePivotFieldList="1"/>
  <mc:AlternateContent xmlns:mc="http://schemas.openxmlformats.org/markup-compatibility/2006">
    <mc:Choice Requires="x15">
      <x15ac:absPath xmlns:x15ac="http://schemas.microsoft.com/office/spreadsheetml/2010/11/ac" url="https://apamscloud.sharepoint.com/sites/RegulatoryReportingTeam/Shared Documents/Part 23/FY26/1. Non Scheme Financial Reporting Template/1. PGP (WA)/z. Publication/"/>
    </mc:Choice>
  </mc:AlternateContent>
  <xr:revisionPtr revIDLastSave="2441" documentId="14_{9347D5D2-B49D-4F34-97B9-D15B20437778}" xr6:coauthVersionLast="47" xr6:coauthVersionMax="47" xr10:uidLastSave="{60EB2252-A3AB-4D12-9913-BD5539C48C5D}"/>
  <bookViews>
    <workbookView xWindow="-120" yWindow="-120" windowWidth="51840" windowHeight="21120" tabRatio="712" xr2:uid="{00000000-000D-0000-FFFF-FFFF00000000}"/>
  </bookViews>
  <sheets>
    <sheet name="Cover" sheetId="11" r:id="rId1"/>
    <sheet name="Contents" sheetId="71" r:id="rId2"/>
    <sheet name="Summary" sheetId="68" r:id="rId3"/>
    <sheet name="CrossfireHiddenWorksheet" sheetId="141" state="veryHidden" r:id="rId4"/>
    <sheet name="OfficeConnectCellHighlights" sheetId="142" state="veryHidden" r:id="rId5"/>
    <sheet name="1. Pipeline information" sheetId="44" r:id="rId6"/>
    <sheet name="1.1 Financial performance" sheetId="52" r:id="rId7"/>
    <sheet name="2. Revenues and expenses" sheetId="5" r:id="rId8"/>
    <sheet name="2.1 Revenue by service" sheetId="56" r:id="rId9"/>
    <sheet name="2.2 Revenue contributions " sheetId="57" r:id="rId10"/>
    <sheet name="2.3 Indirect revenue" sheetId="45" r:id="rId11"/>
    <sheet name="2.4 Shared costs" sheetId="16" r:id="rId12"/>
    <sheet name="3. Statement of pipeline assets" sheetId="6" r:id="rId13"/>
    <sheet name="3.1 Asset useful life" sheetId="55" r:id="rId14"/>
    <sheet name="3.2 Asset impairment" sheetId="63" r:id="rId15"/>
    <sheet name="3.3 Depreciation amortisation" sheetId="34" r:id="rId16"/>
    <sheet name="3.4 Shared supporting assets" sheetId="59" r:id="rId17"/>
    <sheet name="Auditor's Report Statements" sheetId="113" r:id="rId18"/>
    <sheet name="4. Recovered capital" sheetId="47" r:id="rId19"/>
    <sheet name="4.1 Pipelines capex" sheetId="66" r:id="rId20"/>
    <sheet name="Auditor's Review Report RCM" sheetId="112" r:id="rId21"/>
    <sheet name="5. Weighted average price" sheetId="54" r:id="rId22"/>
    <sheet name="5.1 Exempt WAP services" sheetId="60" r:id="rId23"/>
    <sheet name="Auditor's Review Report WAP" sheetId="114" r:id="rId24"/>
    <sheet name="6. Notes" sheetId="64" r:id="rId25"/>
    <sheet name="Amendment record" sheetId="101" r:id="rId26"/>
    <sheet name="APA Amendment record" sheetId="104" r:id="rId27"/>
    <sheet name="H.3 PPE Prior Yr Adj Comparativ" sheetId="120" state="hidden" r:id="rId28"/>
    <sheet name="H.4 FY23 CWIP 177700" sheetId="122" state="hidden" r:id="rId29"/>
    <sheet name="H.5 FY23 CWIP 177100" sheetId="121" state="hidden" r:id="rId30"/>
    <sheet name="Data Validation List" sheetId="61" state="hidden" r:id="rId31"/>
  </sheets>
  <definedNames>
    <definedName name="\0">#REF!</definedName>
    <definedName name="\A">#REF!</definedName>
    <definedName name="\B">#REF!</definedName>
    <definedName name="\C">#REF!</definedName>
    <definedName name="\M">#REF!</definedName>
    <definedName name="______UAG99">#REF!</definedName>
    <definedName name="_____cpi1">#REF!</definedName>
    <definedName name="_____CPI2">#REF!</definedName>
    <definedName name="_____IRR1">#REF!</definedName>
    <definedName name="_____LUT1">#REF!</definedName>
    <definedName name="_____NPV1">#REF!</definedName>
    <definedName name="_____UAG99">#REF!</definedName>
    <definedName name="____cpi1">#REF!</definedName>
    <definedName name="____CPI2">#REF!</definedName>
    <definedName name="____IRR1">#REF!</definedName>
    <definedName name="____IZS2">#REF!</definedName>
    <definedName name="____LUT1">#REF!</definedName>
    <definedName name="____NPV1">#REF!</definedName>
    <definedName name="____NPV2">#REF!</definedName>
    <definedName name="____UAG99">#REF!</definedName>
    <definedName name="___cpi1">#REF!</definedName>
    <definedName name="___CPI2">#REF!</definedName>
    <definedName name="___IRR1">#REF!</definedName>
    <definedName name="___IZS2">#REF!</definedName>
    <definedName name="___LUT1">#REF!</definedName>
    <definedName name="___May08">#REF!</definedName>
    <definedName name="___NPV1">#REF!</definedName>
    <definedName name="___NPV2">#REF!</definedName>
    <definedName name="___Tot220">#REF!</definedName>
    <definedName name="___Tot237">#REF!</definedName>
    <definedName name="___Tot257">#REF!</definedName>
    <definedName name="___Tot258">#REF!</definedName>
    <definedName name="___UAG99">#REF!</definedName>
    <definedName name="__123Graph_A" hidden="1">#REF!</definedName>
    <definedName name="__123Graph_A5YRAVER" hidden="1">#REF!</definedName>
    <definedName name="__123Graph_AAVDDAYS" hidden="1">#REF!</definedName>
    <definedName name="__123Graph_B" hidden="1">#REF!</definedName>
    <definedName name="__123Graph_B5YRAVER" hidden="1">#REF!</definedName>
    <definedName name="__123Graph_BAVDDAYS" hidden="1">#REF!</definedName>
    <definedName name="__123Graph_C" hidden="1">#REF!</definedName>
    <definedName name="__123Graph_CAVDDAYS" hidden="1">#REF!</definedName>
    <definedName name="__123Graph_D5YRAVER" hidden="1">#REF!</definedName>
    <definedName name="__123Graph_X" hidden="1">#REF!</definedName>
    <definedName name="__123Graph_X5YRAVER" hidden="1">#REF!</definedName>
    <definedName name="__123Graph_XAVDDAYS" hidden="1">#REF!</definedName>
    <definedName name="__cpi1">#REF!</definedName>
    <definedName name="__CPI2">#REF!</definedName>
    <definedName name="__DAT1">#REF!</definedName>
    <definedName name="__DAT14">#REF!</definedName>
    <definedName name="__DAT5">#REF!</definedName>
    <definedName name="__DAT6">#REF!</definedName>
    <definedName name="__DataSet1__">#REF!</definedName>
    <definedName name="__DataSet2__">#REF!</definedName>
    <definedName name="__DataSet3__">#REF!</definedName>
    <definedName name="__DataSet4__">#REF!</definedName>
    <definedName name="__int997">#REF!</definedName>
    <definedName name="__IRR1">#REF!</definedName>
    <definedName name="__IZS2">#REF!</definedName>
    <definedName name="__JUN09">#REF!</definedName>
    <definedName name="__LUT1">#REF!</definedName>
    <definedName name="__MAIN__">#REF!</definedName>
    <definedName name="__May08">#REF!</definedName>
    <definedName name="__NPV1">#REF!</definedName>
    <definedName name="__NPV2">#REF!</definedName>
    <definedName name="__PL1">#REF!</definedName>
    <definedName name="__TableData__">#REF!</definedName>
    <definedName name="__TB1">#REF!</definedName>
    <definedName name="__Tot220">#REF!</definedName>
    <definedName name="__Tot221">#REF!</definedName>
    <definedName name="__Tot232">#REF!</definedName>
    <definedName name="__Tot237">#REF!</definedName>
    <definedName name="__Tot257">#REF!</definedName>
    <definedName name="__Tot258">#REF!</definedName>
    <definedName name="__UAG99">#REF!</definedName>
    <definedName name="_0020">#REF!</definedName>
    <definedName name="_0030">#REF!</definedName>
    <definedName name="_0270">#REF!</definedName>
    <definedName name="_0700">#REF!</definedName>
    <definedName name="_0701">#REF!</definedName>
    <definedName name="_0710">#REF!</definedName>
    <definedName name="_1__123Graph_ACHART_1" hidden="1">#REF!</definedName>
    <definedName name="_10__123Graph_ACHART_2" hidden="1">#REF!</definedName>
    <definedName name="_10__123Graph_ACHART_3" hidden="1">#REF!</definedName>
    <definedName name="_10__123Graph_ACHART_9" hidden="1">#REF!</definedName>
    <definedName name="_100__123Graph_ACHART_9" hidden="1">#REF!</definedName>
    <definedName name="_100__123Graph_DCHART_25" hidden="1">#REF!</definedName>
    <definedName name="_101__123Graph_CCHART_2" hidden="1">#REF!</definedName>
    <definedName name="_102__123Graph_CCHART_26" hidden="1">#REF!</definedName>
    <definedName name="_103__123Graph_BCHART_5" hidden="1">#REF!</definedName>
    <definedName name="_104__123Graph_DCHART_7" hidden="1">#REF!</definedName>
    <definedName name="_105__123Graph_ECHART_26" hidden="1">#REF!</definedName>
    <definedName name="_107__123Graph_CCHART_4" hidden="1">#REF!</definedName>
    <definedName name="_109__123Graph_XCHART_1" hidden="1">#REF!</definedName>
    <definedName name="_11__123Graph_ACHART_1" hidden="1">#REF!</definedName>
    <definedName name="_11__123Graph_ACHART_25" hidden="1">#REF!</definedName>
    <definedName name="_11__123Graph_ACHART_5" hidden="1">#REF!</definedName>
    <definedName name="_11__123Graph_BCHART_1" hidden="1">#REF!</definedName>
    <definedName name="_110__123Graph_BCHART_6" hidden="1">#REF!</definedName>
    <definedName name="_111__123Graph_BCHART_1" hidden="1">#REF!</definedName>
    <definedName name="_112__123Graph_BCHART_13" hidden="1">#REF!</definedName>
    <definedName name="_112__123Graph_CCHART_5" hidden="1">#REF!</definedName>
    <definedName name="_113__123Graph_BCHART_19" hidden="1">#REF!</definedName>
    <definedName name="_113__123Graph_XCHART_8" hidden="1">#REF!</definedName>
    <definedName name="_117__123Graph_BCHART_7" hidden="1">#REF!</definedName>
    <definedName name="_117__123Graph_CCHART_6" hidden="1">#REF!</definedName>
    <definedName name="_12__123Graph_BCHART_13" hidden="1">#REF!</definedName>
    <definedName name="_122__123Graph_CCHART_7" hidden="1">#REF!</definedName>
    <definedName name="_123__123Graph_DCHART_25" hidden="1">#REF!</definedName>
    <definedName name="_123Graph_A1" hidden="1">#REF!</definedName>
    <definedName name="_124__123Graph_BCHART_2" hidden="1">#REF!</definedName>
    <definedName name="_124__123Graph_BCHART_8" hidden="1">#REF!</definedName>
    <definedName name="_125__123Graph_BCHART_25" hidden="1">#REF!</definedName>
    <definedName name="_126__123Graph_BCHART_26" hidden="1">#REF!</definedName>
    <definedName name="_128__123Graph_DCHART_7" hidden="1">#REF!</definedName>
    <definedName name="_129__123Graph_ECHART_26" hidden="1">#REF!</definedName>
    <definedName name="_13__123Graph_ACHART_3" hidden="1">#REF!</definedName>
    <definedName name="_13__123Graph_ACHART_4" hidden="1">#REF!</definedName>
    <definedName name="_13__123Graph_ACHART_6" hidden="1">#REF!</definedName>
    <definedName name="_13__123Graph_BCHART_19" hidden="1">#REF!</definedName>
    <definedName name="_131__123Graph_BCHART_9" hidden="1">#REF!</definedName>
    <definedName name="_132__123Graph_CCHART_12" hidden="1">#REF!</definedName>
    <definedName name="_134__123Graph_XCHART_1" hidden="1">#REF!</definedName>
    <definedName name="_137__123Graph_BCHART_3" hidden="1">#REF!</definedName>
    <definedName name="_139__123Graph_CCHART_2" hidden="1">#REF!</definedName>
    <definedName name="_139__123Graph_XCHART_8" hidden="1">#REF!</definedName>
    <definedName name="_14__123Graph_ACHART_2" hidden="1">#REF!</definedName>
    <definedName name="_14__123Graph_BCHART_2" hidden="1">#REF!</definedName>
    <definedName name="_140__123Graph_CCHART_26" hidden="1">#REF!</definedName>
    <definedName name="_147__123Graph_CCHART_4" hidden="1">#REF!</definedName>
    <definedName name="_148__123Graph_BCHART_4" hidden="1">#REF!</definedName>
    <definedName name="_15__123Graph_ACHART_25" hidden="1">#REF!</definedName>
    <definedName name="_15__123Graph_ACHART_7" hidden="1">#REF!</definedName>
    <definedName name="_15__123Graph_BCHART_25" hidden="1">#REF!</definedName>
    <definedName name="_154__123Graph_CCHART_5" hidden="1">#REF!</definedName>
    <definedName name="_159__123Graph_BCHART_5" hidden="1">#REF!</definedName>
    <definedName name="_16__123Graph_ACHART_3" hidden="1">#REF!</definedName>
    <definedName name="_16__123Graph_ACHART_5" hidden="1">#REF!</definedName>
    <definedName name="_16__123Graph_BCHART_26" hidden="1">#REF!</definedName>
    <definedName name="_161__123Graph_CCHART_6" hidden="1">#REF!</definedName>
    <definedName name="_1620">#REF!</definedName>
    <definedName name="_1621">#REF!</definedName>
    <definedName name="_1630">#REF!</definedName>
    <definedName name="_1631">#REF!</definedName>
    <definedName name="_1632">#REF!</definedName>
    <definedName name="_1633">#REF!</definedName>
    <definedName name="_1636">#REF!</definedName>
    <definedName name="_1638">#REF!</definedName>
    <definedName name="_1640">#REF!</definedName>
    <definedName name="_1642">#REF!</definedName>
    <definedName name="_1649">#REF!</definedName>
    <definedName name="_1670">#REF!</definedName>
    <definedName name="_1671">#REF!</definedName>
    <definedName name="_168__123Graph_CCHART_7" hidden="1">#REF!</definedName>
    <definedName name="_169__123Graph_DCHART_25" hidden="1">#REF!</definedName>
    <definedName name="_17__123Graph_ACHART_4" hidden="1">#REF!</definedName>
    <definedName name="_17__123Graph_ACHART_8" hidden="1">#REF!</definedName>
    <definedName name="_17__123Graph_BCHART_3" hidden="1">#REF!</definedName>
    <definedName name="_170__123Graph_BCHART_6" hidden="1">#REF!</definedName>
    <definedName name="_1711">#REF!</definedName>
    <definedName name="_1720">#REF!</definedName>
    <definedName name="_176__123Graph_DCHART_7" hidden="1">#REF!</definedName>
    <definedName name="_177__123Graph_ECHART_26" hidden="1">#REF!</definedName>
    <definedName name="_18__123Graph_BCHART_4" hidden="1">#REF!</definedName>
    <definedName name="_181__123Graph_BCHART_7" hidden="1">#REF!</definedName>
    <definedName name="_184__123Graph_XCHART_1" hidden="1">#REF!</definedName>
    <definedName name="_19__123Graph_ACHART_6" hidden="1">#REF!</definedName>
    <definedName name="_19__123Graph_ACHART_9" hidden="1">#REF!</definedName>
    <definedName name="_19__123Graph_BCHART_5" hidden="1">#REF!</definedName>
    <definedName name="_191__123Graph_XCHART_8" hidden="1">#REF!</definedName>
    <definedName name="_192__123Graph_BCHART_8" hidden="1">#REF!</definedName>
    <definedName name="_1BriCY">OFFSET(#REF!,,COUNT(#REF!)-36,,36)</definedName>
    <definedName name="_1BriMAT">OFFSET(#REF!,,COUNT(#REF!)-36,,36)</definedName>
    <definedName name="_1BriPY">OFFSET(#REF!,,COUNT(#REF!)-36,,24)</definedName>
    <definedName name="_1GlaCY">OFFSET(#REF!,,COUNT(#REF!)-36,,36)</definedName>
    <definedName name="_1GlaMAT">OFFSET(#REF!,,COUNT(#REF!)-36,,36)</definedName>
    <definedName name="_1GlaPY">OFFSET(#REF!,,COUNT(#REF!)-36,,24)</definedName>
    <definedName name="_1Ips_RivCY">OFFSET(#REF!,,COUNT(#REF!)-36,,36)</definedName>
    <definedName name="_1Ips_RivMAT">OFFSET(#REF!,,COUNT(#REF!)-36,,36)</definedName>
    <definedName name="_1Ips_RivPY">OFFSET(#REF!,,COUNT(#REF!)-36,,24)</definedName>
    <definedName name="_1IpsCY">OFFSET(#REF!,,COUNT(#REF!)-36,,36)</definedName>
    <definedName name="_1IpsMAT">OFFSET(#REF!,,COUNT(#REF!)-36,,36)</definedName>
    <definedName name="_1IpsPY">OFFSET(#REF!,,COUNT(#REF!)-36,,24)</definedName>
    <definedName name="_1LocCY">OFFSET(#REF!,,COUNT(#REF!)-36,,36)</definedName>
    <definedName name="_1LocMAT">OFFSET(#REF!,,COUNT(#REF!)-36,,36)</definedName>
    <definedName name="_1LocPY">OFFSET(#REF!,,COUNT(#REF!)-36,,24)</definedName>
    <definedName name="_1QldCY">OFFSET(#REF!,,COUNT(#REF!)-36,,36)</definedName>
    <definedName name="_1QldMAT">OFFSET(#REF!,,COUNT(#REF!)-36,,36)</definedName>
    <definedName name="_1QldPY">OFFSET(#REF!,,COUNT(#REF!)-36,,24)</definedName>
    <definedName name="_1RocCY">OFFSET(#REF!,,COUNT(#REF!)-36,,36)</definedName>
    <definedName name="_1RocMAT">OFFSET(#REF!,,COUNT(#REF!)-36,,36)</definedName>
    <definedName name="_1RocPY">OFFSET(#REF!,,COUNT(#REF!)-36,,24)</definedName>
    <definedName name="_1WidCY">OFFSET(#REF!,,COUNT(#REF!)-36,,36)</definedName>
    <definedName name="_1WidMAT">OFFSET(#REF!,,COUNT(#REF!)-36,,36)</definedName>
    <definedName name="_1WidPY">OFFSET(#REF!,,COUNT(#REF!)-36,,24)</definedName>
    <definedName name="_2__123Graph_ACHART_1" hidden="1">#REF!</definedName>
    <definedName name="_2__123Graph_ACHART_2" hidden="1">#REF!</definedName>
    <definedName name="_20__123Graph_BCHART_6" hidden="1">#REF!</definedName>
    <definedName name="_200501">#REF!</definedName>
    <definedName name="_203__123Graph_BCHART_9" hidden="1">#REF!</definedName>
    <definedName name="_204__123Graph_CCHART_12" hidden="1">#REF!</definedName>
    <definedName name="_21__123Graph_ACHART_4" hidden="1">#REF!</definedName>
    <definedName name="_21__123Graph_ACHART_5" hidden="1">#REF!</definedName>
    <definedName name="_21__123Graph_BCHART_1" hidden="1">#REF!</definedName>
    <definedName name="_21__123Graph_BCHART_7" hidden="1">#REF!</definedName>
    <definedName name="_215__123Graph_CCHART_2" hidden="1">#REF!</definedName>
    <definedName name="_216__123Graph_CCHART_26" hidden="1">#REF!</definedName>
    <definedName name="_22__123Graph_ACHART_2" hidden="1">#REF!</definedName>
    <definedName name="_22__123Graph_ACHART_3" hidden="1">#REF!</definedName>
    <definedName name="_22__123Graph_ACHART_7" hidden="1">#REF!</definedName>
    <definedName name="_22__123Graph_BCHART_13" hidden="1">#REF!</definedName>
    <definedName name="_22__123Graph_BCHART_8" hidden="1">#REF!</definedName>
    <definedName name="_227__123Graph_CCHART_4" hidden="1">#REF!</definedName>
    <definedName name="_23__123Graph_ACHART_25" hidden="1">#REF!</definedName>
    <definedName name="_23__123Graph_BCHART_19" hidden="1">#REF!</definedName>
    <definedName name="_23__123Graph_BCHART_9" hidden="1">#REF!</definedName>
    <definedName name="_238__123Graph_CCHART_5" hidden="1">#REF!</definedName>
    <definedName name="_24__123Graph_CCHART_12" hidden="1">#REF!</definedName>
    <definedName name="_249__123Graph_CCHART_6" hidden="1">#REF!</definedName>
    <definedName name="_25__123Graph_ACHART_6" hidden="1">#REF!</definedName>
    <definedName name="_25__123Graph_ACHART_8" hidden="1">#REF!</definedName>
    <definedName name="_25__123Graph_BCHART_2" hidden="1">#REF!</definedName>
    <definedName name="_25__123Graph_CCHART_2" hidden="1">#REF!</definedName>
    <definedName name="_2500">#REF!</definedName>
    <definedName name="_26__123Graph_ACHART_5" hidden="1">#REF!</definedName>
    <definedName name="_26__123Graph_BCHART_25" hidden="1">#REF!</definedName>
    <definedName name="_26__123Graph_CCHART_26" hidden="1">#REF!</definedName>
    <definedName name="_260__123Graph_CCHART_7" hidden="1">#REF!</definedName>
    <definedName name="_261__123Graph_DCHART_25" hidden="1">#REF!</definedName>
    <definedName name="_2632">#REF!</definedName>
    <definedName name="_2636">#REF!</definedName>
    <definedName name="_27__123Graph_BCHART_26" hidden="1">#REF!</definedName>
    <definedName name="_27__123Graph_CCHART_4" hidden="1">#REF!</definedName>
    <definedName name="_272__123Graph_DCHART_7" hidden="1">#REF!</definedName>
    <definedName name="_273__123Graph_ECHART_26" hidden="1">#REF!</definedName>
    <definedName name="_28__123Graph_ACHART_9" hidden="1">#REF!</definedName>
    <definedName name="_28__123Graph_CCHART_5" hidden="1">#REF!</definedName>
    <definedName name="_284__123Graph_XCHART_1" hidden="1">#REF!</definedName>
    <definedName name="_29__123Graph_ACHART_4" hidden="1">#REF!</definedName>
    <definedName name="_29__123Graph_ACHART_7" hidden="1">#REF!</definedName>
    <definedName name="_29__123Graph_BCHART_3" hidden="1">#REF!</definedName>
    <definedName name="_29__123Graph_CCHART_6" hidden="1">#REF!</definedName>
    <definedName name="_295__123Graph_XCHART_8" hidden="1">#REF!</definedName>
    <definedName name="_2981">#REF!</definedName>
    <definedName name="_2TJ_Day">#REF!</definedName>
    <definedName name="_3__123Graph_ACHART_1" hidden="1">#REF!</definedName>
    <definedName name="_3__123Graph_ACHART_25" hidden="1">#REF!</definedName>
    <definedName name="_30__123Graph_CCHART_7" hidden="1">#REF!</definedName>
    <definedName name="_30_Sep_08">#REF!</definedName>
    <definedName name="_31__123Graph_ACHART_6" hidden="1">#REF!</definedName>
    <definedName name="_31__123Graph_BCHART_1" hidden="1">#REF!</definedName>
    <definedName name="_31__123Graph_BCHART_4" hidden="1">#REF!</definedName>
    <definedName name="_31__123Graph_DCHART_25" hidden="1">#REF!</definedName>
    <definedName name="_3110">#REF!</definedName>
    <definedName name="_3133_313301">#REF!</definedName>
    <definedName name="_32__123Graph_BCHART_13" hidden="1">#REF!</definedName>
    <definedName name="_32__123Graph_DCHART_7" hidden="1">#REF!</definedName>
    <definedName name="_3200">#REF!</definedName>
    <definedName name="_3201">#REF!</definedName>
    <definedName name="_3231">#REF!</definedName>
    <definedName name="_3270">#REF!</definedName>
    <definedName name="_3271">#REF!</definedName>
    <definedName name="_33__123Graph_ACHART_8" hidden="1">#REF!</definedName>
    <definedName name="_33__123Graph_BCHART_19" hidden="1">#REF!</definedName>
    <definedName name="_33__123Graph_BCHART_5" hidden="1">#REF!</definedName>
    <definedName name="_33__123Graph_ECHART_26" hidden="1">#REF!</definedName>
    <definedName name="_34__123Graph_ACHART_3" hidden="1">#REF!</definedName>
    <definedName name="_34__123Graph_XCHART_1" hidden="1">#REF!</definedName>
    <definedName name="_35__123Graph_BCHART_6" hidden="1">#REF!</definedName>
    <definedName name="_35__123Graph_XCHART_8" hidden="1">#REF!</definedName>
    <definedName name="_3500">#REF!</definedName>
    <definedName name="_3503">#REF!</definedName>
    <definedName name="_3509">#REF!</definedName>
    <definedName name="_36__123Graph_ACHART_5" hidden="1">#REF!</definedName>
    <definedName name="_36__123Graph_ACHART_7" hidden="1">#REF!</definedName>
    <definedName name="_36__123Graph_BCHART_2" hidden="1">#REF!</definedName>
    <definedName name="_37__123Graph_ACHART_9" hidden="1">#REF!</definedName>
    <definedName name="_37__123Graph_BCHART_25" hidden="1">#REF!</definedName>
    <definedName name="_37__123Graph_BCHART_7" hidden="1">#REF!</definedName>
    <definedName name="_38__123Graph_BCHART_26" hidden="1">#REF!</definedName>
    <definedName name="_39__123Graph_BCHART_8" hidden="1">#REF!</definedName>
    <definedName name="_4__123Graph_ACHART_1" hidden="1">#REF!</definedName>
    <definedName name="_4__123Graph_ACHART_2" hidden="1">#REF!</definedName>
    <definedName name="_4__123Graph_ACHART_3" hidden="1">#REF!</definedName>
    <definedName name="_41__123Graph_ACHART_8" hidden="1">#REF!</definedName>
    <definedName name="_41__123Graph_BCHART_1" hidden="1">#REF!</definedName>
    <definedName name="_41__123Graph_BCHART_3" hidden="1">#REF!</definedName>
    <definedName name="_41__123Graph_BCHART_9" hidden="1">#REF!</definedName>
    <definedName name="_42__123Graph_BCHART_13" hidden="1">#REF!</definedName>
    <definedName name="_42__123Graph_CCHART_12" hidden="1">#REF!</definedName>
    <definedName name="_43__123Graph_ACHART_6" hidden="1">#REF!</definedName>
    <definedName name="_43__123Graph_BCHART_19" hidden="1">#REF!</definedName>
    <definedName name="_44__123Graph_BCHART_4" hidden="1">#REF!</definedName>
    <definedName name="_44__123Graph_CCHART_2" hidden="1">#REF!</definedName>
    <definedName name="_45__123Graph_ACHART_4" hidden="1">#REF!</definedName>
    <definedName name="_45__123Graph_CCHART_26" hidden="1">#REF!</definedName>
    <definedName name="_46__123Graph_ACHART_9" hidden="1">#REF!</definedName>
    <definedName name="_47__123Graph_BCHART_2" hidden="1">#REF!</definedName>
    <definedName name="_47__123Graph_BCHART_5" hidden="1">#REF!</definedName>
    <definedName name="_47__123Graph_CCHART_4" hidden="1">#REF!</definedName>
    <definedName name="_48__123Graph_BCHART_25" hidden="1">#REF!</definedName>
    <definedName name="_49__123Graph_BCHART_26" hidden="1">#REF!</definedName>
    <definedName name="_49__123Graph_CCHART_5" hidden="1">#REF!</definedName>
    <definedName name="_5__123Graph_ACHART_1" hidden="1">#REF!</definedName>
    <definedName name="_5__123Graph_ACHART_25" hidden="1">#REF!</definedName>
    <definedName name="_5__123Graph_ACHART_4" hidden="1">#REF!</definedName>
    <definedName name="_5_day_Peak">#REF!</definedName>
    <definedName name="_50__123Graph_ACHART_7" hidden="1">#REF!</definedName>
    <definedName name="_50__123Graph_BCHART_6" hidden="1">#REF!</definedName>
    <definedName name="_51__123Graph_BCHART_1" hidden="1">#REF!</definedName>
    <definedName name="_51__123Graph_CCHART_6" hidden="1">#REF!</definedName>
    <definedName name="_52__123Graph_BCHART_13" hidden="1">#REF!</definedName>
    <definedName name="_53__123Graph_BCHART_19" hidden="1">#REF!</definedName>
    <definedName name="_53__123Graph_BCHART_3" hidden="1">#REF!</definedName>
    <definedName name="_53__123Graph_BCHART_7" hidden="1">#REF!</definedName>
    <definedName name="_53__123Graph_CCHART_7" hidden="1">#REF!</definedName>
    <definedName name="_54__123Graph_DCHART_25" hidden="1">#REF!</definedName>
    <definedName name="_56__123Graph_ACHART_5" hidden="1">#REF!</definedName>
    <definedName name="_56__123Graph_BCHART_8" hidden="1">#REF!</definedName>
    <definedName name="_56__123Graph_DCHART_7" hidden="1">#REF!</definedName>
    <definedName name="_57__123Graph_ACHART_8" hidden="1">#REF!</definedName>
    <definedName name="_57__123Graph_BCHART_4" hidden="1">#REF!</definedName>
    <definedName name="_57__123Graph_ECHART_26" hidden="1">#REF!</definedName>
    <definedName name="_58__123Graph_BCHART_2" hidden="1">#REF!</definedName>
    <definedName name="_59__123Graph_BCHART_25" hidden="1">#REF!</definedName>
    <definedName name="_59__123Graph_BCHART_9" hidden="1">#REF!</definedName>
    <definedName name="_59__123Graph_XCHART_1" hidden="1">#REF!</definedName>
    <definedName name="_6__123Graph_ACHART_2" hidden="1">#REF!</definedName>
    <definedName name="_6__123Graph_ACHART_5" hidden="1">#REF!</definedName>
    <definedName name="_60__123Graph_BCHART_26" hidden="1">#REF!</definedName>
    <definedName name="_60__123Graph_CCHART_12" hidden="1">#REF!</definedName>
    <definedName name="_61__123Graph_BCHART_5" hidden="1">#REF!</definedName>
    <definedName name="_61__123Graph_XCHART_8" hidden="1">#REF!</definedName>
    <definedName name="_63__123Graph_CCHART_2" hidden="1">#REF!</definedName>
    <definedName name="_64__123Graph_ACHART_9" hidden="1">#REF!</definedName>
    <definedName name="_64__123Graph_CCHART_26" hidden="1">#REF!</definedName>
    <definedName name="_65__123Graph_BCHART_3" hidden="1">#REF!</definedName>
    <definedName name="_65__123Graph_BCHART_6" hidden="1">#REF!</definedName>
    <definedName name="_67__123Graph_ACHART_6" hidden="1">#REF!</definedName>
    <definedName name="_67__123Graph_CCHART_4" hidden="1">#REF!</definedName>
    <definedName name="_69__123Graph_BCHART_7" hidden="1">#REF!</definedName>
    <definedName name="_7__123Graph_ACHART_1" hidden="1">#REF!</definedName>
    <definedName name="_7__123Graph_ACHART_25" hidden="1">#REF!</definedName>
    <definedName name="_7__123Graph_ACHART_3" hidden="1">#REF!</definedName>
    <definedName name="_7__123Graph_ACHART_6" hidden="1">#REF!</definedName>
    <definedName name="_70__123Graph_BCHART_4" hidden="1">#REF!</definedName>
    <definedName name="_70__123Graph_CCHART_5" hidden="1">#REF!</definedName>
    <definedName name="_71__123Graph_BCHART_1" hidden="1">#REF!</definedName>
    <definedName name="_72__123Graph_BCHART_13" hidden="1">#REF!</definedName>
    <definedName name="_73__123Graph_BCHART_19" hidden="1">#REF!</definedName>
    <definedName name="_73__123Graph_BCHART_8" hidden="1">#REF!</definedName>
    <definedName name="_73__123Graph_CCHART_6" hidden="1">#REF!</definedName>
    <definedName name="_75__123Graph_BCHART_5" hidden="1">#REF!</definedName>
    <definedName name="_76__123Graph_CCHART_7" hidden="1">#REF!</definedName>
    <definedName name="_77__123Graph_BCHART_9" hidden="1">#REF!</definedName>
    <definedName name="_77__123Graph_DCHART_25" hidden="1">#REF!</definedName>
    <definedName name="_78__123Graph_ACHART_7" hidden="1">#REF!</definedName>
    <definedName name="_78__123Graph_CCHART_12" hidden="1">#REF!</definedName>
    <definedName name="_8__123Graph_ACHART_2" hidden="1">#REF!</definedName>
    <definedName name="_8__123Graph_ACHART_7" hidden="1">#REF!</definedName>
    <definedName name="_80__123Graph_BCHART_2" hidden="1">#REF!</definedName>
    <definedName name="_80__123Graph_BCHART_6" hidden="1">#REF!</definedName>
    <definedName name="_80__123Graph_DCHART_7" hidden="1">#REF!</definedName>
    <definedName name="_81__123Graph_BCHART_25" hidden="1">#REF!</definedName>
    <definedName name="_81__123Graph_ECHART_26" hidden="1">#REF!</definedName>
    <definedName name="_82__123Graph_BCHART_26" hidden="1">#REF!</definedName>
    <definedName name="_82__123Graph_CCHART_2" hidden="1">#REF!</definedName>
    <definedName name="_83__123Graph_CCHART_26" hidden="1">#REF!</definedName>
    <definedName name="_84__123Graph_XCHART_1" hidden="1">#REF!</definedName>
    <definedName name="_85__123Graph_BCHART_7" hidden="1">#REF!</definedName>
    <definedName name="_87__123Graph_CCHART_4" hidden="1">#REF!</definedName>
    <definedName name="_87__123Graph_XCHART_8" hidden="1">#REF!</definedName>
    <definedName name="_89__123Graph_ACHART_8" hidden="1">#REF!</definedName>
    <definedName name="_89__123Graph_BCHART_3" hidden="1">#REF!</definedName>
    <definedName name="_9__123Graph_ACHART_25" hidden="1">#REF!</definedName>
    <definedName name="_9__123Graph_ACHART_4" hidden="1">#REF!</definedName>
    <definedName name="_9__123Graph_ACHART_8" hidden="1">#REF!</definedName>
    <definedName name="_90__123Graph_BCHART_8" hidden="1">#REF!</definedName>
    <definedName name="_91__123Graph_CCHART_5" hidden="1">#REF!</definedName>
    <definedName name="_95__123Graph_BCHART_9" hidden="1">#REF!</definedName>
    <definedName name="_95__123Graph_CCHART_6" hidden="1">#REF!</definedName>
    <definedName name="_96__123Graph_BCHART_4" hidden="1">#REF!</definedName>
    <definedName name="_96__123Graph_CCHART_12" hidden="1">#REF!</definedName>
    <definedName name="_99__123Graph_CCHART_7" hidden="1">#REF!</definedName>
    <definedName name="_ADDIN_LOAD__L_">#REF!</definedName>
    <definedName name="_AtRisk_SimSetting_AutomaticallyGenerateReports" hidden="1">FALSE</definedName>
    <definedName name="_AtRisk_SimSetting_AutomaticResultsDisplayMode" hidden="1">1</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GoalSeekTargetValue" hidden="1">0</definedName>
    <definedName name="_AtRisk_SimSetting_LiveUpdate" hidden="1">TRUE</definedName>
    <definedName name="_AtRisk_SimSetting_LiveUpdatePeriod" hidden="1">-1</definedName>
    <definedName name="_AtRisk_SimSetting_MacroMode" hidden="1">0</definedName>
    <definedName name="_AtRisk_SimSetting_MacroRecalculationBehavior" hidden="1">0</definedName>
    <definedName name="_AtRisk_SimSetting_MultipleCPUManualCount" hidden="1">4</definedName>
    <definedName name="_AtRisk_SimSetting_MultipleCPUMode" hidden="1">0</definedName>
    <definedName name="_AtRisk_SimSetting_RandomNumberGenerator" hidden="1">0</definedName>
    <definedName name="_AtRisk_SimSetting_ReportOptionCustomItemCumulativeOverlay01" hidden="1">0</definedName>
    <definedName name="_AtRisk_SimSetting_ReportOptionCustomItemCumulativeOverlay02" hidden="1">0</definedName>
    <definedName name="_AtRisk_SimSetting_ReportOptionCustomItemCumulativeOverlay03" hidden="1">0</definedName>
    <definedName name="_AtRisk_SimSetting_ReportOptionCustomItemCumulativeOverlay04" hidden="1">0</definedName>
    <definedName name="_AtRisk_SimSetting_ReportOptionCustomItemCumulativeOverlay05" hidden="1">0</definedName>
    <definedName name="_AtRisk_SimSetting_ReportOptionCustomItemCumulativeOverlay06" hidden="1">0</definedName>
    <definedName name="_AtRisk_SimSetting_ReportOptionCustomItemDistributionFormat01" hidden="1">1</definedName>
    <definedName name="_AtRisk_SimSetting_ReportOptionCustomItemDistributionFormat02" hidden="1">1</definedName>
    <definedName name="_AtRisk_SimSetting_ReportOptionCustomItemDistributionFormat03" hidden="1">4</definedName>
    <definedName name="_AtRisk_SimSetting_ReportOptionCustomItemDistributionFormat04" hidden="1">1</definedName>
    <definedName name="_AtRisk_SimSetting_ReportOptionCustomItemDistributionFormat05" hidden="1">1</definedName>
    <definedName name="_AtRisk_SimSetting_ReportOptionCustomItemDistributionFormat06" hidden="1">1</definedName>
    <definedName name="_AtRisk_SimSetting_ReportOptionCustomItemGraphFormat01" hidden="1">1</definedName>
    <definedName name="_AtRisk_SimSetting_ReportOptionCustomItemGraphFormat02" hidden="1">1</definedName>
    <definedName name="_AtRisk_SimSetting_ReportOptionCustomItemGraphFormat03" hidden="1">1</definedName>
    <definedName name="_AtRisk_SimSetting_ReportOptionCustomItemGraphFormat04" hidden="1">1</definedName>
    <definedName name="_AtRisk_SimSetting_ReportOptionCustomItemGraphFormat05" hidden="1">1</definedName>
    <definedName name="_AtRisk_SimSetting_ReportOptionCustomItemGraphFormat06" hidden="1">1</definedName>
    <definedName name="_AtRisk_SimSetting_ReportOptionCustomItemItemIndex01" hidden="1">0</definedName>
    <definedName name="_AtRisk_SimSetting_ReportOptionCustomItemItemIndex02" hidden="1">1</definedName>
    <definedName name="_AtRisk_SimSetting_ReportOptionCustomItemItemIndex03" hidden="1">2</definedName>
    <definedName name="_AtRisk_SimSetting_ReportOptionCustomItemItemIndex04" hidden="1">3</definedName>
    <definedName name="_AtRisk_SimSetting_ReportOptionCustomItemItemIndex05" hidden="1">4</definedName>
    <definedName name="_AtRisk_SimSetting_ReportOptionCustomItemItemIndex06" hidden="1">5</definedName>
    <definedName name="_AtRisk_SimSetting_ReportOptionCustomItemItemSize01" hidden="1">0</definedName>
    <definedName name="_AtRisk_SimSetting_ReportOptionCustomItemItemSize02" hidden="1">0</definedName>
    <definedName name="_AtRisk_SimSetting_ReportOptionCustomItemItemSize03" hidden="1">0</definedName>
    <definedName name="_AtRisk_SimSetting_ReportOptionCustomItemItemSize04" hidden="1">0</definedName>
    <definedName name="_AtRisk_SimSetting_ReportOptionCustomItemItemSize05" hidden="1">0</definedName>
    <definedName name="_AtRisk_SimSetting_ReportOptionCustomItemItemSize06" hidden="1">0</definedName>
    <definedName name="_AtRisk_SimSetting_ReportOptionCustomItemItemType01" hidden="1">1</definedName>
    <definedName name="_AtRisk_SimSetting_ReportOptionCustomItemItemType02" hidden="1">5</definedName>
    <definedName name="_AtRisk_SimSetting_ReportOptionCustomItemItemType03" hidden="1">1</definedName>
    <definedName name="_AtRisk_SimSetting_ReportOptionCustomItemItemType04" hidden="1">3</definedName>
    <definedName name="_AtRisk_SimSetting_ReportOptionCustomItemItemType05" hidden="1">2</definedName>
    <definedName name="_AtRisk_SimSetting_ReportOptionCustomItemItemType06" hidden="1">4</definedName>
    <definedName name="_AtRisk_SimSetting_ReportOptionCustomItemLegendType01" hidden="1">0</definedName>
    <definedName name="_AtRisk_SimSetting_ReportOptionCustomItemLegendType02" hidden="1">0</definedName>
    <definedName name="_AtRisk_SimSetting_ReportOptionCustomItemLegendType03" hidden="1">0</definedName>
    <definedName name="_AtRisk_SimSetting_ReportOptionCustomItemLegendType04" hidden="1">0</definedName>
    <definedName name="_AtRisk_SimSetting_ReportOptionCustomItemLegendType05" hidden="1">0</definedName>
    <definedName name="_AtRisk_SimSetting_ReportOptionCustomItemLegendType06" hidden="1">0</definedName>
    <definedName name="_AtRisk_SimSetting_ReportOptionCustomItemsCount" hidden="1">0</definedName>
    <definedName name="_AtRisk_SimSetting_ReportOptionCustomItemSensitivityFormat01" hidden="1">1</definedName>
    <definedName name="_AtRisk_SimSetting_ReportOptionCustomItemSensitivityFormat02" hidden="1">1</definedName>
    <definedName name="_AtRisk_SimSetting_ReportOptionCustomItemSensitivityFormat03" hidden="1">1</definedName>
    <definedName name="_AtRisk_SimSetting_ReportOptionCustomItemSensitivityFormat04" hidden="1">1</definedName>
    <definedName name="_AtRisk_SimSetting_ReportOptionCustomItemSensitivityFormat05" hidden="1">1</definedName>
    <definedName name="_AtRisk_SimSetting_ReportOptionCustomItemSensitivityFormat06" hidden="1">1</definedName>
    <definedName name="_AtRisk_SimSetting_ReportOptionCustomItemSummaryGraphType01" hidden="1">0</definedName>
    <definedName name="_AtRisk_SimSetting_ReportOptionCustomItemSummaryGraphType02" hidden="1">0</definedName>
    <definedName name="_AtRisk_SimSetting_ReportOptionCustomItemSummaryGraphType03" hidden="1">0</definedName>
    <definedName name="_AtRisk_SimSetting_ReportOptionCustomItemSummaryGraphType04" hidden="1">0</definedName>
    <definedName name="_AtRisk_SimSetting_ReportOptionCustomItemSummaryGraphType05" hidden="1">0</definedName>
    <definedName name="_AtRisk_SimSetting_ReportOptionCustomItemSummaryGraphType06" hidden="1">0</definedName>
    <definedName name="_AtRisk_SimSetting_ReportOptionDataMode" hidden="1">1</definedName>
    <definedName name="_AtRisk_SimSetting_ReportOptionReportMultiSimType" hidden="1">1</definedName>
    <definedName name="_AtRisk_SimSetting_ReportOptionReportPlacement" hidden="1">1</definedName>
    <definedName name="_AtRisk_SimSetting_ReportOptionReportSelection" hidden="1">0</definedName>
    <definedName name="_AtRisk_SimSetting_ReportOptionReportsFileType" hidden="1">1</definedName>
    <definedName name="_AtRisk_SimSetting_ReportOptionReportStyle" hidden="1">1</definedName>
    <definedName name="_AtRisk_SimSetting_ReportOptionSelectiveQR" hidden="1">FALSE</definedName>
    <definedName name="_AtRisk_SimSetting_ReportsList" hidden="1">0</definedName>
    <definedName name="_AtRisk_SimSetting_ShowSimulationProgressWindow" hidden="1">TRUE</definedName>
    <definedName name="_AtRisk_SimSetting_SimNameCount" hidden="1">0</definedName>
    <definedName name="_AtRisk_SimSetting_SmartSensitivityAnalysisEnabled" hidden="1">TRUE</definedName>
    <definedName name="_AtRisk_SimSetting_StatisticFunctionUpdating" hidden="1">1</definedName>
    <definedName name="_AtRisk_SimSetting_StdRecalcActiveSimulationNumber" hidden="1">1</definedName>
    <definedName name="_AtRisk_SimSetting_StdRecalcBehavior" hidden="1">0</definedName>
    <definedName name="_AtRisk_SimSetting_StdRecalcWithoutRiskStatic" hidden="1">0</definedName>
    <definedName name="_AtRisk_SimSetting_StdRecalcWithoutRiskStaticPercentile" hidden="1">0.5</definedName>
    <definedName name="_cpi1">#REF!</definedName>
    <definedName name="_CPI2">#REF!</definedName>
    <definedName name="_DAT1">#REF!</definedName>
    <definedName name="_DAT10">#REF!</definedName>
    <definedName name="_DAT11">#REF!</definedName>
    <definedName name="_DAT12">#REF!</definedName>
    <definedName name="_DAT13">#REF!</definedName>
    <definedName name="_DAT14">#REF!</definedName>
    <definedName name="_DAT15">#REF!</definedName>
    <definedName name="_DAT16">#REF!</definedName>
    <definedName name="_DAT17">#REF!</definedName>
    <definedName name="_DAT18">#REF!</definedName>
    <definedName name="_DAT19">#REF!</definedName>
    <definedName name="_DAT2">#REF!</definedName>
    <definedName name="_DAT20">#REF!</definedName>
    <definedName name="_DAT21">#REF!</definedName>
    <definedName name="_DAT3">#REF!</definedName>
    <definedName name="_DAT4">#REF!</definedName>
    <definedName name="_DAT5">#REF!</definedName>
    <definedName name="_DAT500">#REF!</definedName>
    <definedName name="_DAT6">#REF!</definedName>
    <definedName name="_DAT7">#REF!</definedName>
    <definedName name="_DAT8">#REF!</definedName>
    <definedName name="_DAT9">#REF!</definedName>
    <definedName name="_Fill" hidden="1">#REF!</definedName>
    <definedName name="_xlnm._FilterDatabase" localSheetId="29" hidden="1">'H.5 FY23 CWIP 177100'!$A$6:$AK$191</definedName>
    <definedName name="_INT22">#REF!</definedName>
    <definedName name="_int997">#REF!</definedName>
    <definedName name="_IRR1">#REF!</definedName>
    <definedName name="_IZS2">#REF!</definedName>
    <definedName name="_Jnl26">#REF!</definedName>
    <definedName name="_JUN09">#REF!</definedName>
    <definedName name="_Key1" hidden="1">#REF!</definedName>
    <definedName name="_Key2" hidden="1">#REF!</definedName>
    <definedName name="_LUT1">#REF!</definedName>
    <definedName name="_May08">#REF!</definedName>
    <definedName name="_MAY09">#REF!</definedName>
    <definedName name="_NPV1">#REF!</definedName>
    <definedName name="_NPV2">#REF!</definedName>
    <definedName name="_Order1" hidden="1">255</definedName>
    <definedName name="_Order2" hidden="1">255</definedName>
    <definedName name="_pdCalendarDate">#REF!</definedName>
    <definedName name="_pdCalendarDay">#REF!</definedName>
    <definedName name="_pdCommencementDate">#REF!</definedName>
    <definedName name="_pdFirstPaymentDate">#REF!</definedName>
    <definedName name="_pdFrequency">#REF!</definedName>
    <definedName name="_pdInstrumentCalendarDate">#REF!</definedName>
    <definedName name="_pdInstrumentCommencement">#REF!</definedName>
    <definedName name="_pdInstrumentFirstRegularDate">#REF!</definedName>
    <definedName name="_pdInstrumentNoOfPayments">#REF!</definedName>
    <definedName name="_pdNoOfPayments">#REF!</definedName>
    <definedName name="_pdPaymentFrequency">#REF!</definedName>
    <definedName name="_pdUnadjustedDates">OFFSET(#REF!,1,0,_pdNoOfPayments+1,1)</definedName>
    <definedName name="_PL1">#REF!</definedName>
    <definedName name="_sch2">#REF!</definedName>
    <definedName name="_sch3">#REF!</definedName>
    <definedName name="_smChart1InFolders" hidden="1">"_0"</definedName>
    <definedName name="_smChartCount" hidden="1">1</definedName>
    <definedName name="_smChartName1" hidden="1">"LVRChart"</definedName>
    <definedName name="_smCustomSelectedCount" hidden="1">0</definedName>
    <definedName name="_smFldName1" hidden="1">"Schematics"</definedName>
    <definedName name="_smFldSelected1" hidden="1">"All Sheets"</definedName>
    <definedName name="_smFoldersCount" hidden="1">1</definedName>
    <definedName name="_smStandardSelectedCount" hidden="1">1</definedName>
    <definedName name="_smWarning" hidden="1">"WARNING! All names beginning with ""_sm"" or ending with ""InFolders"" are required by the Sheet Manager Add-In and should not be modified."</definedName>
    <definedName name="_Sort" hidden="1">#REF!</definedName>
    <definedName name="_tab1">#REF!</definedName>
    <definedName name="_TB1">#REF!</definedName>
    <definedName name="_Tot199">#REF!</definedName>
    <definedName name="_Tot20015">#REF!</definedName>
    <definedName name="_Tot20686">#REF!</definedName>
    <definedName name="_Tot20983">#REF!</definedName>
    <definedName name="_Tot21233">#REF!</definedName>
    <definedName name="_Tot220">#REF!</definedName>
    <definedName name="_Tot221">#REF!</definedName>
    <definedName name="_Tot222">#REF!</definedName>
    <definedName name="_Tot229">#REF!</definedName>
    <definedName name="_Tot230">#REF!</definedName>
    <definedName name="_Tot232">#REF!</definedName>
    <definedName name="_Tot237">#REF!</definedName>
    <definedName name="_Tot238">#REF!</definedName>
    <definedName name="_Tot241">#REF!</definedName>
    <definedName name="_Tot242">#REF!</definedName>
    <definedName name="_Tot243">#REF!</definedName>
    <definedName name="_Tot244">#REF!</definedName>
    <definedName name="_tot245">#REF!</definedName>
    <definedName name="_tot253">#REF!</definedName>
    <definedName name="_Tot255">#REF!</definedName>
    <definedName name="_Tot257">#REF!</definedName>
    <definedName name="_Tot258">#REF!</definedName>
    <definedName name="_Tot259">#REF!</definedName>
    <definedName name="_Tot261">#REF!</definedName>
    <definedName name="_Tot262">#REF!</definedName>
    <definedName name="_Tot263">#REF!</definedName>
    <definedName name="_Tot265">#REF!</definedName>
    <definedName name="_Tot266">#REF!</definedName>
    <definedName name="_Tot30235">#REF!</definedName>
    <definedName name="_Tot30241">#REF!</definedName>
    <definedName name="_Tot30242">#REF!</definedName>
    <definedName name="_Tot30243">#REF!</definedName>
    <definedName name="_Tot30357">#REF!</definedName>
    <definedName name="_Tot30490">#REF!</definedName>
    <definedName name="_UAG99">#REF!</definedName>
    <definedName name="_User">#REF!</definedName>
    <definedName name="_WP234">#REF!</definedName>
    <definedName name="A">#REF!</definedName>
    <definedName name="A_Resid_Input">#REF!</definedName>
    <definedName name="A_Resid_Mrgins">#REF!</definedName>
    <definedName name="A10remlife">#REF!</definedName>
    <definedName name="A10stdlife">#REF!</definedName>
    <definedName name="A10taxremlife">#REF!</definedName>
    <definedName name="A10taxstdlife">#REF!</definedName>
    <definedName name="A10taxvalue">#REF!</definedName>
    <definedName name="A10value">#REF!</definedName>
    <definedName name="A11remlife">#REF!</definedName>
    <definedName name="A11stdlife">#REF!</definedName>
    <definedName name="A11taxremlife">#REF!</definedName>
    <definedName name="A11taxstdlife">#REF!</definedName>
    <definedName name="A11taxvalue">#REF!</definedName>
    <definedName name="A11value">#REF!</definedName>
    <definedName name="A12remlife">#REF!</definedName>
    <definedName name="A12stdlife">#REF!</definedName>
    <definedName name="A12taxremlife">#REF!</definedName>
    <definedName name="A12taxstdlife">#REF!</definedName>
    <definedName name="A12taxvalue">#REF!</definedName>
    <definedName name="A12value">#REF!</definedName>
    <definedName name="A13remlife">#REF!</definedName>
    <definedName name="A13stdlife">#REF!</definedName>
    <definedName name="A13taxremlife">#REF!</definedName>
    <definedName name="A13taxstdlife">#REF!</definedName>
    <definedName name="A13taxvalue">#REF!</definedName>
    <definedName name="A13value">#REF!</definedName>
    <definedName name="A14remlife">#REF!</definedName>
    <definedName name="A14stdlife">#REF!</definedName>
    <definedName name="A14taxremlife">#REF!</definedName>
    <definedName name="A14taxstdlife">#REF!</definedName>
    <definedName name="A14taxvalue">#REF!</definedName>
    <definedName name="A14value">#REF!</definedName>
    <definedName name="A15remlife">#REF!</definedName>
    <definedName name="A15stdlife">#REF!</definedName>
    <definedName name="A15taxremlife">#REF!</definedName>
    <definedName name="A15taxstdlife">#REF!</definedName>
    <definedName name="A15taxvalue">#REF!</definedName>
    <definedName name="A15value">#REF!</definedName>
    <definedName name="A16remlife">#REF!</definedName>
    <definedName name="A16stdlife">#REF!</definedName>
    <definedName name="A16taxremlife">#REF!</definedName>
    <definedName name="A16taxstdlife">#REF!</definedName>
    <definedName name="A16taxvalue">#REF!</definedName>
    <definedName name="A16value">#REF!</definedName>
    <definedName name="A17remlife">#REF!</definedName>
    <definedName name="A17stdlife">#REF!</definedName>
    <definedName name="A17taxremlife">#REF!</definedName>
    <definedName name="A17taxstdlife">#REF!</definedName>
    <definedName name="A17taxvalue">#REF!</definedName>
    <definedName name="A17value">#REF!</definedName>
    <definedName name="A18remlife">#REF!</definedName>
    <definedName name="A18stdlife">#REF!</definedName>
    <definedName name="A18taxremlife">#REF!</definedName>
    <definedName name="A18taxstdlife">#REF!</definedName>
    <definedName name="A18taxvalue">#REF!</definedName>
    <definedName name="A18value">#REF!</definedName>
    <definedName name="A19remlife">#REF!</definedName>
    <definedName name="A19stdlife">#REF!</definedName>
    <definedName name="A19taxremlife">#REF!</definedName>
    <definedName name="A19taxstdlife">#REF!</definedName>
    <definedName name="A19taxvalue">#REF!</definedName>
    <definedName name="A19value">#REF!</definedName>
    <definedName name="A1remlife">#REF!</definedName>
    <definedName name="A1stdlife">#REF!</definedName>
    <definedName name="A1taxremlife">#REF!</definedName>
    <definedName name="A1taxstdlife">#REF!</definedName>
    <definedName name="A1taxvalue">#REF!</definedName>
    <definedName name="A1value">#REF!</definedName>
    <definedName name="A20remlife">#REF!</definedName>
    <definedName name="A20stdlife">#REF!</definedName>
    <definedName name="A20taxremlife">#REF!</definedName>
    <definedName name="A20taxstdlife">#REF!</definedName>
    <definedName name="A20taxvalue">#REF!</definedName>
    <definedName name="A20value">#REF!</definedName>
    <definedName name="A21remlife">#REF!</definedName>
    <definedName name="A21stdlife">#REF!</definedName>
    <definedName name="A21taxremlife">#REF!</definedName>
    <definedName name="A21taxstdlife">#REF!</definedName>
    <definedName name="A21taxvalue">#REF!</definedName>
    <definedName name="A21value">#REF!</definedName>
    <definedName name="A22remlife">#REF!</definedName>
    <definedName name="A22stdlife">#REF!</definedName>
    <definedName name="A22taxremlife">#REF!</definedName>
    <definedName name="A22taxstdlife">#REF!</definedName>
    <definedName name="A22taxvalue">#REF!</definedName>
    <definedName name="A22value">#REF!</definedName>
    <definedName name="A2325806K">#REF!,#REF!</definedName>
    <definedName name="A2325806K_Data">#REF!</definedName>
    <definedName name="A2325806K_Latest">#REF!</definedName>
    <definedName name="A2325807L">#REF!,#REF!</definedName>
    <definedName name="A2325807L_Data">#REF!</definedName>
    <definedName name="A2325807L_Latest">#REF!</definedName>
    <definedName name="A2325810A">#REF!,#REF!</definedName>
    <definedName name="A2325810A_Data">#REF!</definedName>
    <definedName name="A2325810A_Latest">#REF!</definedName>
    <definedName name="A2325811C">#REF!,#REF!</definedName>
    <definedName name="A2325811C_Data">#REF!</definedName>
    <definedName name="A2325811C_Latest">#REF!</definedName>
    <definedName name="A2325812F">#REF!,#REF!</definedName>
    <definedName name="A2325812F_Data">#REF!</definedName>
    <definedName name="A2325812F_Latest">#REF!</definedName>
    <definedName name="A2325815L">#REF!,#REF!</definedName>
    <definedName name="A2325815L_Data">#REF!</definedName>
    <definedName name="A2325815L_Latest">#REF!</definedName>
    <definedName name="A2325816R">#REF!,#REF!</definedName>
    <definedName name="A2325816R_Data">#REF!</definedName>
    <definedName name="A2325816R_Latest">#REF!</definedName>
    <definedName name="A2325817T">#REF!,#REF!</definedName>
    <definedName name="A2325817T_Data">#REF!</definedName>
    <definedName name="A2325817T_Latest">#REF!</definedName>
    <definedName name="A2325820F">#REF!,#REF!</definedName>
    <definedName name="A2325820F_Data">#REF!</definedName>
    <definedName name="A2325820F_Latest">#REF!</definedName>
    <definedName name="A2325821J">#REF!,#REF!</definedName>
    <definedName name="A2325821J_Data">#REF!</definedName>
    <definedName name="A2325821J_Latest">#REF!</definedName>
    <definedName name="A2325822K">#REF!,#REF!</definedName>
    <definedName name="A2325822K_Data">#REF!</definedName>
    <definedName name="A2325822K_Latest">#REF!</definedName>
    <definedName name="A2325825T">#REF!,#REF!</definedName>
    <definedName name="A2325825T_Data">#REF!</definedName>
    <definedName name="A2325825T_Latest">#REF!</definedName>
    <definedName name="A2325826V">#REF!,#REF!</definedName>
    <definedName name="A2325826V_Data">#REF!</definedName>
    <definedName name="A2325826V_Latest">#REF!</definedName>
    <definedName name="A2325827W">#REF!,#REF!</definedName>
    <definedName name="A2325827W_Data">#REF!</definedName>
    <definedName name="A2325827W_Latest">#REF!</definedName>
    <definedName name="A2325830K">#REF!,#REF!</definedName>
    <definedName name="A2325830K_Data">#REF!</definedName>
    <definedName name="A2325830K_Latest">#REF!</definedName>
    <definedName name="A2325831L">#REF!,#REF!</definedName>
    <definedName name="A2325831L_Data">#REF!</definedName>
    <definedName name="A2325831L_Latest">#REF!</definedName>
    <definedName name="A2325832R">#REF!,#REF!</definedName>
    <definedName name="A2325832R_Data">#REF!</definedName>
    <definedName name="A2325832R_Latest">#REF!</definedName>
    <definedName name="A2325835W">#REF!,#REF!</definedName>
    <definedName name="A2325835W_Data">#REF!</definedName>
    <definedName name="A2325835W_Latest">#REF!</definedName>
    <definedName name="A2325836X">#REF!,#REF!</definedName>
    <definedName name="A2325836X_Data">#REF!</definedName>
    <definedName name="A2325836X_Latest">#REF!</definedName>
    <definedName name="A2325837A">#REF!,#REF!</definedName>
    <definedName name="A2325837A_Data">#REF!</definedName>
    <definedName name="A2325837A_Latest">#REF!</definedName>
    <definedName name="A2325840R">#REF!,#REF!</definedName>
    <definedName name="A2325840R_Data">#REF!</definedName>
    <definedName name="A2325840R_Latest">#REF!</definedName>
    <definedName name="A2325841T">#REF!,#REF!</definedName>
    <definedName name="A2325841T_Data">#REF!</definedName>
    <definedName name="A2325841T_Latest">#REF!</definedName>
    <definedName name="A2325842V">#REF!,#REF!</definedName>
    <definedName name="A2325842V_Data">#REF!</definedName>
    <definedName name="A2325842V_Latest">#REF!</definedName>
    <definedName name="A2325845A">#REF!,#REF!</definedName>
    <definedName name="A2325845A_Data">#REF!</definedName>
    <definedName name="A2325845A_Latest">#REF!</definedName>
    <definedName name="A2325846C">#REF!,#REF!</definedName>
    <definedName name="A2325846C_Data">#REF!</definedName>
    <definedName name="A2325846C_Latest">#REF!</definedName>
    <definedName name="A2325847F">#REF!,#REF!</definedName>
    <definedName name="A2325847F_Data">#REF!</definedName>
    <definedName name="A2325847F_Latest">#REF!</definedName>
    <definedName name="A2325850V">#REF!,#REF!</definedName>
    <definedName name="A2325850V_Data">#REF!</definedName>
    <definedName name="A2325850V_Latest">#REF!</definedName>
    <definedName name="A2325891R">#REF!,#REF!</definedName>
    <definedName name="A2325892T">#REF!,#REF!</definedName>
    <definedName name="A2325895X">#REF!,#REF!</definedName>
    <definedName name="A2325936J">#REF!,#REF!</definedName>
    <definedName name="A2325937K">#REF!,#REF!</definedName>
    <definedName name="A2325940X">#REF!,#REF!</definedName>
    <definedName name="A2325981V">#REF!,#REF!</definedName>
    <definedName name="A2325982W">#REF!,#REF!</definedName>
    <definedName name="A2325985C">#REF!,#REF!</definedName>
    <definedName name="A2326026R">#REF!,#REF!</definedName>
    <definedName name="A2326027T">#REF!,#REF!</definedName>
    <definedName name="A2326030F">#REF!,#REF!</definedName>
    <definedName name="A2326071A">#REF!,#REF!</definedName>
    <definedName name="A2326072C">#REF!,#REF!</definedName>
    <definedName name="A2326075K">#REF!,#REF!</definedName>
    <definedName name="A2326116V">#REF!,#REF!</definedName>
    <definedName name="A2326117W">#REF!,#REF!</definedName>
    <definedName name="A2326120K">#REF!,#REF!</definedName>
    <definedName name="A2331111C">#REF!,#REF!</definedName>
    <definedName name="A2331112F">#REF!,#REF!</definedName>
    <definedName name="A2331115L">#REF!,#REF!</definedName>
    <definedName name="A2331201J">#REF!,#REF!</definedName>
    <definedName name="A2331202K">#REF!,#REF!</definedName>
    <definedName name="A2331205T">#REF!,#REF!</definedName>
    <definedName name="A2331246L">#REF!,#REF!</definedName>
    <definedName name="A2331247R">#REF!,#REF!</definedName>
    <definedName name="A2331250C">#REF!,#REF!</definedName>
    <definedName name="A2331426W">#REF!,#REF!</definedName>
    <definedName name="A2331427X">#REF!,#REF!</definedName>
    <definedName name="A2331430L">#REF!,#REF!</definedName>
    <definedName name="A2332596F">#REF!,#REF!</definedName>
    <definedName name="A2332597J">#REF!,#REF!</definedName>
    <definedName name="A2332600K">#REF!,#REF!</definedName>
    <definedName name="A23remlife">#REF!</definedName>
    <definedName name="A23stdlife">#REF!</definedName>
    <definedName name="A23taxremlife">#REF!</definedName>
    <definedName name="A23taxstdlife">#REF!</definedName>
    <definedName name="A23taxvalue">#REF!</definedName>
    <definedName name="A23value">#REF!</definedName>
    <definedName name="A24remlife">#REF!</definedName>
    <definedName name="A24stdlife">#REF!</definedName>
    <definedName name="A24taxremlife">#REF!</definedName>
    <definedName name="A24taxstdlife">#REF!</definedName>
    <definedName name="A24taxvalue">#REF!</definedName>
    <definedName name="A24value">#REF!</definedName>
    <definedName name="A25remlife">#REF!</definedName>
    <definedName name="A25stdlife">#REF!</definedName>
    <definedName name="A25taxremlife">#REF!</definedName>
    <definedName name="A25taxstdlife">#REF!</definedName>
    <definedName name="A25taxvalue">#REF!</definedName>
    <definedName name="A25value">#REF!</definedName>
    <definedName name="A26remlife">#REF!</definedName>
    <definedName name="A26stdlife">#REF!</definedName>
    <definedName name="A26taxremlife">#REF!</definedName>
    <definedName name="A26taxstdlife">#REF!</definedName>
    <definedName name="A26taxvalue">#REF!</definedName>
    <definedName name="A26value">#REF!</definedName>
    <definedName name="A27remlife">#REF!</definedName>
    <definedName name="A27stdlife">#REF!</definedName>
    <definedName name="A27taxremlife">#REF!</definedName>
    <definedName name="A27taxstdlife">#REF!</definedName>
    <definedName name="A27taxvalue">#REF!</definedName>
    <definedName name="A27value">#REF!</definedName>
    <definedName name="A28remlife">#REF!</definedName>
    <definedName name="A28stdlife">#REF!</definedName>
    <definedName name="A28taxremlife">#REF!</definedName>
    <definedName name="A28taxstdlife">#REF!</definedName>
    <definedName name="A28taxvalue">#REF!</definedName>
    <definedName name="A28value">#REF!</definedName>
    <definedName name="A29remlife">#REF!</definedName>
    <definedName name="A29stdlife">#REF!</definedName>
    <definedName name="A29taxremlife">#REF!</definedName>
    <definedName name="A29taxstdlife">#REF!</definedName>
    <definedName name="A29taxvalue">#REF!</definedName>
    <definedName name="A29value">#REF!</definedName>
    <definedName name="A2remlife">#REF!</definedName>
    <definedName name="A2stdlife">#REF!</definedName>
    <definedName name="A2taxremlife">#REF!</definedName>
    <definedName name="A2taxstdlife">#REF!</definedName>
    <definedName name="A2taxvalue">#REF!</definedName>
    <definedName name="A2value">#REF!</definedName>
    <definedName name="A30remlife">#REF!</definedName>
    <definedName name="A30stdlife">#REF!</definedName>
    <definedName name="A30taxremlife">#REF!</definedName>
    <definedName name="A30taxstdlife">#REF!</definedName>
    <definedName name="A30taxvalue">#REF!</definedName>
    <definedName name="A30value">#REF!</definedName>
    <definedName name="A3remlife">#REF!</definedName>
    <definedName name="A3stdlife">#REF!</definedName>
    <definedName name="A3taxremlife">#REF!</definedName>
    <definedName name="A3taxstdlife">#REF!</definedName>
    <definedName name="A3taxvalue">#REF!</definedName>
    <definedName name="A3value">#REF!</definedName>
    <definedName name="A4remlife">#REF!</definedName>
    <definedName name="A4stdlife">#REF!</definedName>
    <definedName name="A4taxremlife">#REF!</definedName>
    <definedName name="A4taxstdlife">#REF!</definedName>
    <definedName name="A4taxvalue">#REF!</definedName>
    <definedName name="A4value">#REF!</definedName>
    <definedName name="A5remlife">#REF!</definedName>
    <definedName name="A5stdlife">#REF!</definedName>
    <definedName name="A5taxremlife">#REF!</definedName>
    <definedName name="A5taxstdlife">#REF!</definedName>
    <definedName name="A5taxvalue">#REF!</definedName>
    <definedName name="A5value">#REF!</definedName>
    <definedName name="A6remlife">#REF!</definedName>
    <definedName name="A6stdlife">#REF!</definedName>
    <definedName name="A6taxremlife">#REF!</definedName>
    <definedName name="A6taxstdlife">#REF!</definedName>
    <definedName name="A6taxvalue">#REF!</definedName>
    <definedName name="A6value">#REF!</definedName>
    <definedName name="A7remlife">#REF!</definedName>
    <definedName name="A7stdlife">#REF!</definedName>
    <definedName name="A7taxremlife">#REF!</definedName>
    <definedName name="A7taxstdlife">#REF!</definedName>
    <definedName name="A7taxvalue">#REF!</definedName>
    <definedName name="A7value">#REF!</definedName>
    <definedName name="A8remlife">#REF!</definedName>
    <definedName name="A8stdlife">#REF!</definedName>
    <definedName name="A8taxremlife">#REF!</definedName>
    <definedName name="A8taxstdlife">#REF!</definedName>
    <definedName name="A8taxvalue">#REF!</definedName>
    <definedName name="A8value">#REF!</definedName>
    <definedName name="A9remlife">#REF!</definedName>
    <definedName name="A9stdlife">#REF!</definedName>
    <definedName name="A9taxremlife">#REF!</definedName>
    <definedName name="A9taxstdlife">#REF!</definedName>
    <definedName name="A9taxvalue">#REF!</definedName>
    <definedName name="A9value">#REF!</definedName>
    <definedName name="aa">#REF!</definedName>
    <definedName name="AAabove_tbl">#REF!</definedName>
    <definedName name="AB">INDEX(INDIRECT(CountryShortCode&amp;"Codes"),MATCH(Item,INDIRECT(CountryShortCode&amp;"Desc"),0))</definedName>
    <definedName name="ABN">Cover!$C$17</definedName>
    <definedName name="acc_prepay">#REF!</definedName>
    <definedName name="ACCAUST">#REF!</definedName>
    <definedName name="ACCC_CAPMLookupValue">#REF!</definedName>
    <definedName name="ACCC_ColIndexNum">#REF!</definedName>
    <definedName name="ACCC_CumActInflIndex">#REF!</definedName>
    <definedName name="ACCC_DebtValue">#REF!</definedName>
    <definedName name="ACCC_EquityValue">#REF!</definedName>
    <definedName name="ACCC_InflationRate">#REF!</definedName>
    <definedName name="ACCC_NominalVanillaWACC">#REF!</definedName>
    <definedName name="ACCC_PerfBonus1">#REF!</definedName>
    <definedName name="ACCC_PerfBonus2">#REF!</definedName>
    <definedName name="ACCC_PerfBonus3">#REF!</definedName>
    <definedName name="ACCC_PerfSens">#REF!</definedName>
    <definedName name="ACCC_PostTaxNominalReturnOnEquity">#REF!</definedName>
    <definedName name="ACCC_RAB">#REF!</definedName>
    <definedName name="Account_Manager">#REF!</definedName>
    <definedName name="ACCOUNTEDPERIODTYPE1">#REF!</definedName>
    <definedName name="ACCOUNTING">#REF!</definedName>
    <definedName name="Acct_Names">#REF!</definedName>
    <definedName name="AcctCodes">#REF!</definedName>
    <definedName name="AcctngDist">#REF!</definedName>
    <definedName name="Acquisition_NCA">#REF!</definedName>
    <definedName name="Act_LPGD">#REF!</definedName>
    <definedName name="ACTDEC09">#REF!</definedName>
    <definedName name="ActFinClose">#REF!</definedName>
    <definedName name="ACTIVITY">#REF!</definedName>
    <definedName name="activityview">#REF!</definedName>
    <definedName name="ActOTDAMDStartDate">#REF!</definedName>
    <definedName name="ACTPRICE">#REF!</definedName>
    <definedName name="ActTaxDepn">#REF!</definedName>
    <definedName name="Actual___by_month">#REF!</definedName>
    <definedName name="Actual___Year_to_date">#REF!</definedName>
    <definedName name="Actual_CBIT98">#REF!</definedName>
    <definedName name="ACTUAL_PRICE">#REF!</definedName>
    <definedName name="ACTUAL_REVENUE">#REF!</definedName>
    <definedName name="ACTUAL_TRANSPORT1">#REF!</definedName>
    <definedName name="ACTUAL_TRANSPORT2">#REF!</definedName>
    <definedName name="ACTUAL_YTDMIL">#REF!</definedName>
    <definedName name="ACTUAL_YTDTJ">#REF!</definedName>
    <definedName name="ActualCBIT">#REF!</definedName>
    <definedName name="Actuals">#REF!</definedName>
    <definedName name="Additional_MDQ">#REF!</definedName>
    <definedName name="AdditionalOM">#REF!</definedName>
    <definedName name="AdditionalOMDate">#REF!</definedName>
    <definedName name="Adelaide_Postcodes_Table">#REF!</definedName>
    <definedName name="AdelFixedAA_tbl">#REF!</definedName>
    <definedName name="AdelVarAA_tbl">#REF!</definedName>
    <definedName name="Adjustment">#REF!</definedName>
    <definedName name="adsc">#REF!</definedName>
    <definedName name="ADSWAPCount">#REF!</definedName>
    <definedName name="AEP">#REF!</definedName>
    <definedName name="afdvwrt">#REF!</definedName>
    <definedName name="AgencyFeePaymentMonths">#REF!</definedName>
    <definedName name="AGL_GAS_NETWORKS">"YTD-ACTUAL99"</definedName>
    <definedName name="AGLEIntProfit">#REF!</definedName>
    <definedName name="Agreed_Fees_Actual___by_month">#REF!</definedName>
    <definedName name="Agreed_Fees_Actual___Year_to_date">#REF!</definedName>
    <definedName name="Agreed_Fees_Budget___by_month">#REF!</definedName>
    <definedName name="Agreed_Fees_Budget___Year_to_date">#REF!</definedName>
    <definedName name="Agreed_Fees_Prior_Year___2000_2001____by_month">#REF!</definedName>
    <definedName name="Agreed_Fees_Prior_Year___2000_2001____Year_to_date">#REF!</definedName>
    <definedName name="Albury_April">#REF!</definedName>
    <definedName name="Albury_August">#REF!</definedName>
    <definedName name="Albury_December">#REF!</definedName>
    <definedName name="Albury_February">#REF!</definedName>
    <definedName name="Albury_January">#REF!</definedName>
    <definedName name="Albury_July">#REF!</definedName>
    <definedName name="Albury_June">#REF!</definedName>
    <definedName name="Albury_March">#REF!</definedName>
    <definedName name="Albury_May">#REF!</definedName>
    <definedName name="Albury_November">#REF!</definedName>
    <definedName name="Albury_October">#REF!</definedName>
    <definedName name="Albury_September">#REF!</definedName>
    <definedName name="ALFG">#REF!,#REF!</definedName>
    <definedName name="Allc">#REF!</definedName>
    <definedName name="Allco">#REF!</definedName>
    <definedName name="Alloc">#REF!</definedName>
    <definedName name="am">#REF!</definedName>
    <definedName name="amadeuscons">#REF!</definedName>
    <definedName name="amadeusdetailed">#REF!</definedName>
    <definedName name="AMADEUSSUMMARY">#REF!</definedName>
    <definedName name="Amcor">#REF!</definedName>
    <definedName name="AMDQ">#REF!</definedName>
    <definedName name="AMT">#REF!</definedName>
    <definedName name="AnalysisCommencementDate">#REF!</definedName>
    <definedName name="AnalysisFirstRegularDate">#REF!</definedName>
    <definedName name="AnalysisNoOfPayments">#REF!</definedName>
    <definedName name="AnalysisPaymentFrequency">#REF!</definedName>
    <definedName name="Ann">#REF!</definedName>
    <definedName name="AnnOverheadCosts">#REF!</definedName>
    <definedName name="Annual_Load">#REF!</definedName>
    <definedName name="ANP2_Holding">#REF!</definedName>
    <definedName name="ANP3_Holding">#REF!</definedName>
    <definedName name="ANZISDevFee">#REF!</definedName>
    <definedName name="AOS_1">#REF!</definedName>
    <definedName name="AOS_2">#REF!</definedName>
    <definedName name="AP">OFFSET(CalculatedDatesHeading,2,0,_pdNoOfPayments+1,1)</definedName>
    <definedName name="APA_op_savings">#REF!</definedName>
    <definedName name="APA_Performance_Factor">#REF!</definedName>
    <definedName name="APARefundIndicator">#REF!</definedName>
    <definedName name="APARefundNonAPAPerc">#REF!</definedName>
    <definedName name="APARefundofPurchasePrice">#REF!</definedName>
    <definedName name="APAShare">#REF!</definedName>
    <definedName name="APBriCY">OFFSET(#REF!,,#REF!-24,,24)</definedName>
    <definedName name="APBriMAT">OFFSET(#REF!,,#REF!-24,,24)</definedName>
    <definedName name="APBriPY">OFFSET(#REF!,,#REF!-24,,12)</definedName>
    <definedName name="APN">#REF!</definedName>
    <definedName name="APOakCY">OFFSET(#REF!,,#REF!-24,,24)</definedName>
    <definedName name="APOakMAT">OFFSET(#REF!,,#REF!-24,,24)</definedName>
    <definedName name="APOakPY">OFFSET(#REF!,,#REF!-24,,12)</definedName>
    <definedName name="Approvals">#REF!</definedName>
    <definedName name="APPSUSERNAME1">#REF!</definedName>
    <definedName name="APQldCY">OFFSET(#REF!,,#REF!-24,,24)</definedName>
    <definedName name="APQldMAT">OFFSET(#REF!,,#REF!-24,,24)</definedName>
    <definedName name="APQldPY">OFFSET(#REF!,,#REF!-24,,12)</definedName>
    <definedName name="Apr">#REF!</definedName>
    <definedName name="APR09SPEND">#REF!</definedName>
    <definedName name="APRivCY">OFFSET(#REF!,,#REF!-24,,24)</definedName>
    <definedName name="APRivMAT">OFFSET(#REF!,,#REF!-24,,24)</definedName>
    <definedName name="APRivPY">OFFSET(#REF!,,#REF!-24,,12)</definedName>
    <definedName name="APTIT_Profit">#REF!</definedName>
    <definedName name="APTooCY">OFFSET(#REF!,,#REF!-24,,24)</definedName>
    <definedName name="APTooMAT">OFFSET(#REF!,,#REF!-24,,24)</definedName>
    <definedName name="APTooPY">OFFSET(#REF!,,#REF!-24,,12)</definedName>
    <definedName name="APXAXIS">OFFSET(#REF!,,#REF!-24,,24)</definedName>
    <definedName name="arb">#REF!</definedName>
    <definedName name="Area">#REF!</definedName>
    <definedName name="AS2DocOpenMode" hidden="1">"AS2DocumentEdit"</definedName>
    <definedName name="ASD">#REF!</definedName>
    <definedName name="asdads">#REF!</definedName>
    <definedName name="asdc">#REF!</definedName>
    <definedName name="asdcasd">#REF!</definedName>
    <definedName name="Asset_Code_WA">#REF!</definedName>
    <definedName name="Asset_Life">#REF!</definedName>
    <definedName name="Asset1">#REF!</definedName>
    <definedName name="Asset10">#REF!</definedName>
    <definedName name="Asset10Life">#REF!</definedName>
    <definedName name="Asset10TaxLife">#REF!</definedName>
    <definedName name="Asset11">#REF!</definedName>
    <definedName name="Asset12">#REF!</definedName>
    <definedName name="Asset13">#REF!</definedName>
    <definedName name="Asset14">#REF!</definedName>
    <definedName name="Asset15">#REF!</definedName>
    <definedName name="Asset16">#REF!</definedName>
    <definedName name="Asset17">#REF!</definedName>
    <definedName name="Asset18">#REF!</definedName>
    <definedName name="Asset19">#REF!</definedName>
    <definedName name="Asset1Life">#REF!</definedName>
    <definedName name="Asset1TaxLife">#REF!</definedName>
    <definedName name="Asset2">#REF!</definedName>
    <definedName name="Asset20">#REF!</definedName>
    <definedName name="Asset21">#REF!</definedName>
    <definedName name="Asset22">#REF!</definedName>
    <definedName name="Asset23">#REF!</definedName>
    <definedName name="Asset24">#REF!</definedName>
    <definedName name="Asset25">#REF!</definedName>
    <definedName name="Asset26">#REF!</definedName>
    <definedName name="Asset27">#REF!</definedName>
    <definedName name="Asset28">#REF!</definedName>
    <definedName name="Asset29">#REF!</definedName>
    <definedName name="Asset2Life">#REF!</definedName>
    <definedName name="Asset2TaxLife">#REF!</definedName>
    <definedName name="Asset3">#REF!</definedName>
    <definedName name="Asset30">#REF!</definedName>
    <definedName name="Asset3Life">#REF!</definedName>
    <definedName name="Asset3TaxLife">#REF!</definedName>
    <definedName name="Asset4">#REF!</definedName>
    <definedName name="Asset4Life">#REF!</definedName>
    <definedName name="Asset4TaxLife">#REF!</definedName>
    <definedName name="Asset5">#REF!</definedName>
    <definedName name="Asset5Life">#REF!</definedName>
    <definedName name="Asset5TaxLife">#REF!</definedName>
    <definedName name="Asset6">#REF!</definedName>
    <definedName name="Asset6Life">#REF!</definedName>
    <definedName name="Asset6TaxLife">#REF!</definedName>
    <definedName name="Asset7">#REF!</definedName>
    <definedName name="Asset7Life">#REF!</definedName>
    <definedName name="Asset7TaxLife">#REF!</definedName>
    <definedName name="Asset8">#REF!</definedName>
    <definedName name="Asset8Life">#REF!</definedName>
    <definedName name="Asset8TaxLife">#REF!</definedName>
    <definedName name="Asset9">#REF!</definedName>
    <definedName name="Asset9Life">#REF!</definedName>
    <definedName name="Asset9TaxLife">#REF!</definedName>
    <definedName name="Assumed_MDQ_MAP">#REF!</definedName>
    <definedName name="Assumed_MDQ_SE">#REF!</definedName>
    <definedName name="Aug">#REF!</definedName>
    <definedName name="AUG08SPEND">#REF!</definedName>
    <definedName name="augvar">#REF!,#REF!,#REF!,#REF!,#REF!,#REF!,#REF!,#REF!,#REF!,#REF!,#REF!,#REF!,#REF!,#REF!,#REF!,#REF!,#REF!,#REF!,#REF!,#REF!,#REF!</definedName>
    <definedName name="AUSTDIVS">#REF!</definedName>
    <definedName name="Austicks">#REF!</definedName>
    <definedName name="AustralBricks">#REF!</definedName>
    <definedName name="AustralianFarmCorporation">#REF!</definedName>
    <definedName name="AustralianMeatHoldings">#REF!</definedName>
    <definedName name="AUTable">#REF!</definedName>
    <definedName name="Author">#REF!</definedName>
    <definedName name="Avail4SaleMTM_B002">#REF!</definedName>
    <definedName name="Avail4SaleMTM_B003">#REF!</definedName>
    <definedName name="B">#REF!</definedName>
    <definedName name="B002_BH_Equity">#REF!</definedName>
    <definedName name="B002_BH_Units">#REF!</definedName>
    <definedName name="B003_DebtMTM">#REF!</definedName>
    <definedName name="B003_FECMTM">#REF!</definedName>
    <definedName name="balancesheet">#REF!</definedName>
    <definedName name="Balancing_Margin">#REF!</definedName>
    <definedName name="BAPAYR">#REF!</definedName>
    <definedName name="BaseDeal">1000000</definedName>
    <definedName name="BaseSwapRateInput">#REF!</definedName>
    <definedName name="bb">#REF!</definedName>
    <definedName name="BBSW3M">#REF!</definedName>
    <definedName name="BBSW6M">#REF!</definedName>
    <definedName name="BBSY">#REF!</definedName>
    <definedName name="BBSY1M">#REF!</definedName>
    <definedName name="BBSY3M">#REF!</definedName>
    <definedName name="BBSY3MAllco">#REF!</definedName>
    <definedName name="BBSY6M">#REF!</definedName>
    <definedName name="BCCToowong">#REF!</definedName>
    <definedName name="Bcost_B003">#REF!</definedName>
    <definedName name="BCost_B014">#REF!</definedName>
    <definedName name="BCost_B094">#REF!</definedName>
    <definedName name="BCost_Total">#REF!</definedName>
    <definedName name="Be">#REF!</definedName>
    <definedName name="BEL">#REF!</definedName>
    <definedName name="BEP">#REF!</definedName>
    <definedName name="BH">#REF!</definedName>
    <definedName name="BHole_B003">#REF!</definedName>
    <definedName name="BHole_B007">#REF!</definedName>
    <definedName name="BHole_B009">#REF!</definedName>
    <definedName name="BHole_B010">#REF!</definedName>
    <definedName name="BHole_B014">#REF!</definedName>
    <definedName name="BHole_B022">#REF!</definedName>
    <definedName name="BHole_B028">#REF!</definedName>
    <definedName name="BHole_B036">#REF!</definedName>
    <definedName name="BHole_B047">#REF!</definedName>
    <definedName name="BHole_B055">#REF!</definedName>
    <definedName name="BHole_B082">#REF!</definedName>
    <definedName name="BHole_B094">#REF!</definedName>
    <definedName name="BHole_B121">#REF!</definedName>
    <definedName name="BHole_B122">#REF!</definedName>
    <definedName name="BHole_B124">#REF!</definedName>
    <definedName name="BHole_B135">#REF!</definedName>
    <definedName name="BHole_B136">#REF!</definedName>
    <definedName name="BHole_B151">#REF!</definedName>
    <definedName name="BHole_B152">#REF!</definedName>
    <definedName name="BHole_B159">#REF!</definedName>
    <definedName name="BHole_B162">#REF!</definedName>
    <definedName name="BHole_Equity">#REF!</definedName>
    <definedName name="BHole_Units">#REF!</definedName>
    <definedName name="Bill">#REF!</definedName>
    <definedName name="Bill_Start">#REF!</definedName>
    <definedName name="Billed_Margin">#REF!</definedName>
    <definedName name="Billion">#REF!</definedName>
    <definedName name="Billions">#REF!</definedName>
    <definedName name="BkPymtDate">#REF!</definedName>
    <definedName name="BLUE">#REF!</definedName>
    <definedName name="BonaparteAdditionalCapex2008">#REF!</definedName>
    <definedName name="BonaparteAdditionalDrawdownDate">#REF!</definedName>
    <definedName name="BonaparteAdditionalOpex2008">#REF!</definedName>
    <definedName name="BonaparteCapexBookDepnRate">#REF!</definedName>
    <definedName name="BonaparteCapexFacAmtExclInt">#REF!</definedName>
    <definedName name="BonaparteCapexSens">#REF!</definedName>
    <definedName name="BonaparteContractEnd">#REF!</definedName>
    <definedName name="BonaparteContractEndDate">#REF!</definedName>
    <definedName name="BonaparteEndDateFlag">#REF!</definedName>
    <definedName name="BonaparteNLCOptionDate">#REF!</definedName>
    <definedName name="BonaparteOMMargin">#REF!</definedName>
    <definedName name="BonaparteOpexContingency">#REF!</definedName>
    <definedName name="BonaparteOpexSens">#REF!</definedName>
    <definedName name="BonaparteOpsFlag">#REF!</definedName>
    <definedName name="BonaparteOptionSolveIndicator">#REF!</definedName>
    <definedName name="BonaparteRealYrlyRevenue">#REF!</definedName>
    <definedName name="BonaparteRevPerc">#REF!</definedName>
    <definedName name="BonaparteRevPostContract">#REF!</definedName>
    <definedName name="BonaparteRevPostContractEndDate">#REF!</definedName>
    <definedName name="BonaparteRevSens">#REF!</definedName>
    <definedName name="BonaparteStartOps">#REF!</definedName>
    <definedName name="Bookedgas">#REF!</definedName>
    <definedName name="BP_1">#REF!</definedName>
    <definedName name="BP_2">#REF!</definedName>
    <definedName name="BP_StandBy">#REF!</definedName>
    <definedName name="brad1">#REF!</definedName>
    <definedName name="brad10">#REF!</definedName>
    <definedName name="brad11">#REF!</definedName>
    <definedName name="brad12">#REF!</definedName>
    <definedName name="brad2">#REF!</definedName>
    <definedName name="brad3">#REF!</definedName>
    <definedName name="brad4">#REF!</definedName>
    <definedName name="brad5">#REF!</definedName>
    <definedName name="brad6">#REF!</definedName>
    <definedName name="brad7">#REF!</definedName>
    <definedName name="brad8">#REF!</definedName>
    <definedName name="brad9">#REF!</definedName>
    <definedName name="Brisbane">#REF!</definedName>
    <definedName name="Brisbane_cost">#REF!</definedName>
    <definedName name="BrisbaneCityCouncil">#REF!</definedName>
    <definedName name="BrisStep1">#REF!</definedName>
    <definedName name="BrisStep2">#REF!</definedName>
    <definedName name="BrisStep3">#REF!</definedName>
    <definedName name="BrisStep4">#REF!</definedName>
    <definedName name="BrisStep5">#REF!</definedName>
    <definedName name="BrisStep6">#REF!</definedName>
    <definedName name="BS">#REF!</definedName>
    <definedName name="BS_RepItems">#REF!</definedName>
    <definedName name="bssumm">#REF!</definedName>
    <definedName name="BTARIFF_BUD99">#REF!</definedName>
    <definedName name="Bud_catergory">#REF!</definedName>
    <definedName name="BUD_PRICE">#REF!</definedName>
    <definedName name="BUD_RECEIPTS">#REF!</definedName>
    <definedName name="BUD_YTDMIL">#REF!</definedName>
    <definedName name="BUD_YTDTJ">#REF!</definedName>
    <definedName name="BUD_YTTJ">#REF!</definedName>
    <definedName name="Budget">#REF!</definedName>
    <definedName name="Budget___by_month">#REF!</definedName>
    <definedName name="Budget___Year_to_date">#REF!</definedName>
    <definedName name="BUDGET_TRANSPORT1">#REF!</definedName>
    <definedName name="BUDGET_TRANSPORT2">#REF!</definedName>
    <definedName name="budget_variance9900">#REF!</definedName>
    <definedName name="BudgetCBIT">#REF!</definedName>
    <definedName name="BudgetCurrencyCode1">#REF!</definedName>
    <definedName name="BudgetName1">#REF!</definedName>
    <definedName name="BudgetOrg1">#REF!</definedName>
    <definedName name="BUDSTAT">#REF!</definedName>
    <definedName name="BUDVARTJ">#REF!</definedName>
    <definedName name="Bundaberg">#REF!</definedName>
    <definedName name="Bundaberg_Cost">#REF!</definedName>
    <definedName name="Bundled_Fixed_Allocation">#REF!</definedName>
    <definedName name="Bundled_Uplift">#REF!</definedName>
    <definedName name="business99">#REF!</definedName>
    <definedName name="BWIZS">#REF!</definedName>
    <definedName name="BWIZS2">#REF!</definedName>
    <definedName name="BWMLP">#REF!</definedName>
    <definedName name="C_">#REF!</definedName>
    <definedName name="C_unit">#REF!</definedName>
    <definedName name="CADEOMSPOT">#REF!</definedName>
    <definedName name="Cairns">#REF!</definedName>
    <definedName name="Cairns_Cost">#REF!</definedName>
    <definedName name="CalculatedDatesHeading">#REF!</definedName>
    <definedName name="CAMS_equity">#REF!</definedName>
    <definedName name="CAMS_equity1">#REF!</definedName>
    <definedName name="Cap_June">#REF!</definedName>
    <definedName name="CAPACT_98">#REF!</definedName>
    <definedName name="CAPACT98">#REF!</definedName>
    <definedName name="CAPACT99">#REF!</definedName>
    <definedName name="CAPBUD99">#REF!</definedName>
    <definedName name="capex">#REF!,#REF!</definedName>
    <definedName name="capex_proj">#REF!</definedName>
    <definedName name="capex_types">#REF!</definedName>
    <definedName name="CapexDepn">#REF!</definedName>
    <definedName name="CapexSensitivityInd">#REF!</definedName>
    <definedName name="CapexSensitivityTable">#REF!</definedName>
    <definedName name="Capital_Category">#REF!</definedName>
    <definedName name="CAPITAL_EXPENDITURE">#REF!</definedName>
    <definedName name="CAPITALMAY09">#REF!</definedName>
    <definedName name="Capral">#REF!</definedName>
    <definedName name="CAPVAR99">#REF!</definedName>
    <definedName name="CARPDETAILED">#REF!</definedName>
    <definedName name="carpsumm">#REF!</definedName>
    <definedName name="CashAccrualIndicator">#REF!</definedName>
    <definedName name="CashAcctIndicator">#REF!</definedName>
    <definedName name="CashAcctOpen">#REF!</definedName>
    <definedName name="CASHBOOK">#REF!</definedName>
    <definedName name="CastlemainePerkins">#REF!</definedName>
    <definedName name="Category">#REF!</definedName>
    <definedName name="CB_1">#REF!</definedName>
    <definedName name="CB_10">#REF!</definedName>
    <definedName name="CB_11">#REF!</definedName>
    <definedName name="CB_12">#REF!</definedName>
    <definedName name="CB_13">#REF!</definedName>
    <definedName name="CB_14">#REF!</definedName>
    <definedName name="CB_15">#REF!</definedName>
    <definedName name="CB_16">#REF!</definedName>
    <definedName name="CB_17">#REF!</definedName>
    <definedName name="CB_18">#REF!</definedName>
    <definedName name="CB_19">#REF!</definedName>
    <definedName name="CB_2">#REF!</definedName>
    <definedName name="CB_20">#REF!</definedName>
    <definedName name="CB_21">#REF!</definedName>
    <definedName name="CB_22">#REF!</definedName>
    <definedName name="CB_23">#REF!</definedName>
    <definedName name="CB_24">#REF!</definedName>
    <definedName name="CB_25">#REF!</definedName>
    <definedName name="CB_26">#REF!</definedName>
    <definedName name="CB_27">#REF!</definedName>
    <definedName name="CB_28">#REF!</definedName>
    <definedName name="CB_29">#REF!</definedName>
    <definedName name="CB_3">#REF!</definedName>
    <definedName name="CB_30">#REF!</definedName>
    <definedName name="CB_31">#REF!</definedName>
    <definedName name="CB_32">#REF!</definedName>
    <definedName name="CB_33">#REF!</definedName>
    <definedName name="CB_34">#REF!</definedName>
    <definedName name="CB_35">#REF!</definedName>
    <definedName name="CB_36">#REF!</definedName>
    <definedName name="CB_37">#REF!</definedName>
    <definedName name="CB_38">#REF!</definedName>
    <definedName name="CB_39">#REF!</definedName>
    <definedName name="CB_4">#REF!</definedName>
    <definedName name="CB_40">#REF!</definedName>
    <definedName name="CB_41">#REF!</definedName>
    <definedName name="CB_42">#REF!</definedName>
    <definedName name="CB_43">#REF!</definedName>
    <definedName name="CB_44">#REF!</definedName>
    <definedName name="CB_45">#REF!</definedName>
    <definedName name="CB_46">#REF!</definedName>
    <definedName name="CB_47">#REF!</definedName>
    <definedName name="CB_5">#REF!</definedName>
    <definedName name="CB_6">#REF!</definedName>
    <definedName name="CB_7">#REF!</definedName>
    <definedName name="CB_8">#REF!</definedName>
    <definedName name="CB_9">#REF!</definedName>
    <definedName name="CBIT99">#REF!</definedName>
    <definedName name="cBoard">1</definedName>
    <definedName name="Charge">#REF!</definedName>
    <definedName name="CHART">#REF!</definedName>
    <definedName name="CHARTOFACCOUNTSID1">#REF!</definedName>
    <definedName name="CHQREQ">#REF!</definedName>
    <definedName name="CINo_Tbl">#REF!</definedName>
    <definedName name="citysheet">#REF!</definedName>
    <definedName name="Claimed_to_Date">#REF!,#REF!,#REF!,#REF!,#REF!,#REF!</definedName>
    <definedName name="CLIENTCODE">#REF!</definedName>
    <definedName name="CLIENTTAB">#REF!</definedName>
    <definedName name="CM">#REF!</definedName>
    <definedName name="cManual">0</definedName>
    <definedName name="Code">INDEX(INDIRECT(CountryShortCode&amp;"Codes"),MATCH(Item,INDIRECT(CountryShortCode&amp;"Desc"),0))</definedName>
    <definedName name="CoG">#REF!</definedName>
    <definedName name="COG_2000">#REF!</definedName>
    <definedName name="COG_Fixed">#REF!</definedName>
    <definedName name="col">#REF!</definedName>
    <definedName name="combine">#REF!</definedName>
    <definedName name="Companies">#REF!</definedName>
    <definedName name="COMPANY">#REF!</definedName>
    <definedName name="COMPANY1">#REF!</definedName>
    <definedName name="Compressor">#REF!</definedName>
    <definedName name="CONAME">#REF!</definedName>
    <definedName name="ConInt_B007">#REF!</definedName>
    <definedName name="ConInt_B008">#REF!</definedName>
    <definedName name="ConInt_B010">#REF!</definedName>
    <definedName name="ConInt_B015">#REF!</definedName>
    <definedName name="ConInt_B022">#REF!</definedName>
    <definedName name="ConInt_B027">#REF!</definedName>
    <definedName name="ConInt_B028">#REF!</definedName>
    <definedName name="ConInt_B036">#REF!</definedName>
    <definedName name="ConInt_Total">#REF!</definedName>
    <definedName name="CONNECTSTRING1">#REF!</definedName>
    <definedName name="cons">#REF!</definedName>
    <definedName name="consdetailed">#REF!</definedName>
    <definedName name="ConsolidateRutile">#REF!</definedName>
    <definedName name="consRT2">#REF!</definedName>
    <definedName name="ConsRT3">#REF!</definedName>
    <definedName name="ConsRT4">#REF!</definedName>
    <definedName name="ConsRT5">#REF!</definedName>
    <definedName name="CONSSUMMARY">#REF!</definedName>
    <definedName name="ContIntang_J117">#REF!</definedName>
    <definedName name="CONTRACT">#REF!</definedName>
    <definedName name="Contract_Lift">#REF!</definedName>
    <definedName name="Contract_Term">#REF!</definedName>
    <definedName name="Contract_TOP">#REF!</definedName>
    <definedName name="Contract_Values">#REF!,#REF!,#REF!,#REF!,#REF!,#REF!</definedName>
    <definedName name="CONTRACTCUST_BUD99">#REF!</definedName>
    <definedName name="ContractMDQ">#REF!</definedName>
    <definedName name="ContractsIntangible">#REF!</definedName>
    <definedName name="CONTRACTTRANSPORT">#REF!</definedName>
    <definedName name="CONTROL">#REF!</definedName>
    <definedName name="Copy_Area">#REF!</definedName>
    <definedName name="cor_var">#REF!</definedName>
    <definedName name="CorporateRevDSCRTable">#REF!</definedName>
    <definedName name="CorpTaxRate">#REF!</definedName>
    <definedName name="counter">COUNTA(INDEX(valdata,,MATCH(#REF!,#REF!,0)))</definedName>
    <definedName name="counter2">COUNTA(INDEX(valdata2,,MATCH(#REF!,#REF!,0)))</definedName>
    <definedName name="counter3">COUNTA(INDEX(valdata3,,MATCH(#REF!,#REF!,0)))</definedName>
    <definedName name="counter4">COUNTA(INDEX(valdata4,,MATCH(#REF!,#REF!,0)))</definedName>
    <definedName name="Countries">#REF!</definedName>
    <definedName name="Country">#REF!</definedName>
    <definedName name="CountryShortCode">VLOOKUP(Country,CountryTable,2,FALSE)</definedName>
    <definedName name="CountryTable">#REF!</definedName>
    <definedName name="CPI">#REF!</definedName>
    <definedName name="CPI_Indexation">#REF!</definedName>
    <definedName name="CPI_tbl">#REF!</definedName>
    <definedName name="Cr_Int_Rate">#REF!</definedName>
    <definedName name="CRCP_y4">#REF!</definedName>
    <definedName name="CRCP_y5">#REF!</definedName>
    <definedName name="CREATESUMMARYJNLS1">#REF!</definedName>
    <definedName name="CredEntAcqu_NC_J117">#REF!</definedName>
    <definedName name="CreditorDays">#REF!</definedName>
    <definedName name="CRITERIACOLUMN1">#REF!</definedName>
    <definedName name="CT">#REF!</definedName>
    <definedName name="CtnAgencyFees">#REF!</definedName>
    <definedName name="CtnAgencySecurityFees">#REF!</definedName>
    <definedName name="CtnAmount">#REF!</definedName>
    <definedName name="CtnCommitmentFeePerc">#REF!</definedName>
    <definedName name="CtnEndDate">#REF!</definedName>
    <definedName name="CtnEndDateMonth">#REF!</definedName>
    <definedName name="CtnMarginTable">#REF!</definedName>
    <definedName name="CtnMinHedgeLevelTable">#REF!</definedName>
    <definedName name="CtnMonths">#REF!</definedName>
    <definedName name="CtnProjectCostsBookDepn">#REF!</definedName>
    <definedName name="CtnSecurityFees">#REF!</definedName>
    <definedName name="CtnStartDate">#REF!</definedName>
    <definedName name="CtnSwapRateTable">#REF!</definedName>
    <definedName name="CtnYieldReqt">#REF!</definedName>
    <definedName name="Cur_Catergory">#REF!</definedName>
    <definedName name="Cur_period">#REF!</definedName>
    <definedName name="Currency">#REF!</definedName>
    <definedName name="Current_valuations">#REF!</definedName>
    <definedName name="CurrentMonth">#REF!</definedName>
    <definedName name="CurrentYear">#REF!</definedName>
    <definedName name="Cust_Status">#REF!</definedName>
    <definedName name="Cust_Table">#REF!</definedName>
    <definedName name="CUSTBUD99">#REF!</definedName>
    <definedName name="CUSTGAINS">#REF!</definedName>
    <definedName name="CUSTGAINS99">#REF!</definedName>
    <definedName name="CUSTMENU">#REF!</definedName>
    <definedName name="Customer_Name">#REF!</definedName>
    <definedName name="CUSTOMER_SITES">#REF!</definedName>
    <definedName name="Customer_Table">#REF!</definedName>
    <definedName name="CUSTOMER_TABLE_2">#REF!</definedName>
    <definedName name="Customer_Type">#REF!</definedName>
    <definedName name="CUSTOMERS">#REF!</definedName>
    <definedName name="CUSTOMERSITES">#REF!</definedName>
    <definedName name="CUSTOMERTABLE">#REF!</definedName>
    <definedName name="Cylinder">#REF!</definedName>
    <definedName name="d">#REF!</definedName>
    <definedName name="DaandineAdminFee">#REF!</definedName>
    <definedName name="DaandineAnnualVariableOM">#REF!</definedName>
    <definedName name="DaandineBookBase">#REF!</definedName>
    <definedName name="DaandineBookLife">#REF!</definedName>
    <definedName name="DaandineEndOps">#REF!</definedName>
    <definedName name="DaandineOMMargin">#REF!</definedName>
    <definedName name="DaandineOpexContingency">#REF!</definedName>
    <definedName name="DaandineOpexSens">#REF!</definedName>
    <definedName name="DaandineOpsFlag">#REF!</definedName>
    <definedName name="DaandineOpsStart">#REF!</definedName>
    <definedName name="DaandineOptionAmount">#REF!</definedName>
    <definedName name="DaandineOptionExerciseDate">#REF!</definedName>
    <definedName name="DaandineOptionIndicator">#REF!</definedName>
    <definedName name="DaandineRealInsurance">#REF!</definedName>
    <definedName name="DaandineRealRev">#REF!</definedName>
    <definedName name="DaandineRevSens">#REF!</definedName>
    <definedName name="DaandineTaxBase">#REF!</definedName>
    <definedName name="data">#REF!</definedName>
    <definedName name="data_budget">IF(UPPER(#REF!)="JULY",#REF!,#REF!)</definedName>
    <definedName name="data_chart">IF(UPPER(#REF!)="JULY",#REF!,IF(UPPER(#REF!)="AUGUST",#REF!,#REF!))</definedName>
    <definedName name="data2">#REF!</definedName>
    <definedName name="data3">#REF!</definedName>
    <definedName name="Data30Jun">#REF!</definedName>
    <definedName name="Data31Dec">#REF!</definedName>
    <definedName name="data4">#REF!</definedName>
    <definedName name="_xlnm.Database">#REF!</definedName>
    <definedName name="DataRange">#REF!</definedName>
    <definedName name="DATE">#REF!</definedName>
    <definedName name="date_">#REF!</definedName>
    <definedName name="Date_Range">#REF!,#REF!</definedName>
    <definedName name="Date_Range_Data">#REF!</definedName>
    <definedName name="DateColumn">OFFSET(DateHeading,0,0,_pdNoOfPayments+3,1)</definedName>
    <definedName name="DateHeading">#REF!</definedName>
    <definedName name="Dates">OFFSET(CalculatedDatesHeading,2,0,_pdNoOfPayments+1,1)</definedName>
    <definedName name="DATOk">#REF!</definedName>
    <definedName name="DATXS">#REF!</definedName>
    <definedName name="days">#REF!</definedName>
    <definedName name="Days_In_Wk">#REF!</definedName>
    <definedName name="DaysWhole">#REF!</definedName>
    <definedName name="DB">"WIREAUPROD"</definedName>
    <definedName name="DBNAME1">#REF!</definedName>
    <definedName name="DBPath">#REF!</definedName>
    <definedName name="DBUSERNAME1">#REF!</definedName>
    <definedName name="DD_Denom">#REF!</definedName>
    <definedName name="DD_Ent_Val_CF_Timing">#REF!</definedName>
    <definedName name="DD_Fin_YE_Mth">#REF!</definedName>
    <definedName name="DD_Model_Per_Type">#REF!</definedName>
    <definedName name="dDaysSeniorPymt">#REF!</definedName>
    <definedName name="dddd">#REF!</definedName>
    <definedName name="DealerSwapInput">#REF!</definedName>
    <definedName name="DEALLIST">#REF!</definedName>
    <definedName name="Debt_Case">#REF!</definedName>
    <definedName name="DebtorDays">#REF!</definedName>
    <definedName name="DebtRepaymentDate">#REF!</definedName>
    <definedName name="Dec">#REF!</definedName>
    <definedName name="Dec08spend">#REF!</definedName>
    <definedName name="DEC09SPEND">#REF!</definedName>
    <definedName name="Ded_Div43">#REF!</definedName>
    <definedName name="DefA1">#REF!</definedName>
    <definedName name="DefA2">#REF!</definedName>
    <definedName name="degrates10">#REF!</definedName>
    <definedName name="DELETELOGICTYPE1">#REF!</definedName>
    <definedName name="DepositRateTable">#REF!</definedName>
    <definedName name="DEPT">#REF!</definedName>
    <definedName name="desc">#REF!</definedName>
    <definedName name="DETAILEDCONSOLIDATION">#REF!</definedName>
    <definedName name="Details">#REF!</definedName>
    <definedName name="DF_GRID_2">Movement #REF!</definedName>
    <definedName name="DinStep1">#REF!</definedName>
    <definedName name="DinStep2">#REF!</definedName>
    <definedName name="DinStep3">#REF!</definedName>
    <definedName name="DinStep4">#REF!</definedName>
    <definedName name="DinStep5">#REF!</definedName>
    <definedName name="DinStep6">#REF!</definedName>
    <definedName name="disc_rate">#REF!</definedName>
    <definedName name="Discount">#REF!</definedName>
    <definedName name="DiscR">#REF!</definedName>
    <definedName name="Distn_Envestra">#REF!</definedName>
    <definedName name="DistnRec_ANPSPV">#REF!</definedName>
    <definedName name="DistnRec_Eii">#REF!</definedName>
    <definedName name="DistnRec_Envestra">#REF!</definedName>
    <definedName name="Distributor">#REF!</definedName>
    <definedName name="Div43Claim_B055">#REF!</definedName>
    <definedName name="DLACCC_CorpTaxRate">#REF!</definedName>
    <definedName name="DLACCC_InflationRate">#REF!</definedName>
    <definedName name="DLACCC_LTPropDebtFunding">#REF!</definedName>
    <definedName name="DLACCC_LTPropEquityFunding">#REF!</definedName>
    <definedName name="DLACCC_NomPreTaxCostOfDebt">#REF!</definedName>
    <definedName name="DLACCC_PerfBonus1">#REF!</definedName>
    <definedName name="DLACCC_PerfBonus2">#REF!</definedName>
    <definedName name="DLACCC_PerfBonus3">#REF!</definedName>
    <definedName name="DLACCC_PropFrankingCredits">#REF!</definedName>
    <definedName name="DLACCC_RealAssetLife_1">#REF!</definedName>
    <definedName name="DLACCC_RealAssetLife_2">#REF!</definedName>
    <definedName name="DLACCC_RealAssetLife_3">#REF!</definedName>
    <definedName name="DLACCC_RealAssetValue_1">#REF!</definedName>
    <definedName name="DLACCC_RealAssetValue_2">#REF!</definedName>
    <definedName name="DLACCC_RealAssetValue_3">#REF!</definedName>
    <definedName name="DLACCC_RealAssetValueOB_1">#REF!</definedName>
    <definedName name="DLACCC_RealAssetValueOB_2">#REF!</definedName>
    <definedName name="DLACCC_RealAssetValueOB_3">#REF!</definedName>
    <definedName name="DLACCC_Sens">#REF!</definedName>
    <definedName name="DLACCC_TaxAssetLife_1">#REF!</definedName>
    <definedName name="DLACCC_TaxAssetLife_2">#REF!</definedName>
    <definedName name="DLACCC_TaxAssetLife_3">#REF!</definedName>
    <definedName name="DLACCC_TaxAssetValue_1">#REF!</definedName>
    <definedName name="DLACCC_TaxAssetValue_2">#REF!</definedName>
    <definedName name="DLACCC_TaxAssetValue_3">#REF!</definedName>
    <definedName name="DLACCC_TaxAssetValueOB_1">#REF!</definedName>
    <definedName name="DLACCC_TaxAssetValueOB_2">#REF!</definedName>
    <definedName name="DLACCC_TaxAssetValueOB_3">#REF!</definedName>
    <definedName name="DLAssetClass_1BookOriginal">#REF!</definedName>
    <definedName name="DLAssetClass_1TaxOriginal">#REF!</definedName>
    <definedName name="DLAssetClass_2BookOriginal">#REF!</definedName>
    <definedName name="DLAssetClass_2TaxOriginal">#REF!</definedName>
    <definedName name="DLAssetClass_3BookOriginal">#REF!</definedName>
    <definedName name="DLAssetClass_3TaxOriginal">#REF!</definedName>
    <definedName name="DLAssetClass_4BookOriginal">#REF!</definedName>
    <definedName name="DLAssetClass_4TaxOriginal">#REF!</definedName>
    <definedName name="DLAssetClass_5BookOriginal">#REF!</definedName>
    <definedName name="DLBookDepnRateAssetClass_1">#REF!</definedName>
    <definedName name="DLBookDepnRateAssetClass_2">#REF!</definedName>
    <definedName name="DLBookDepnRateAssetClass_3">#REF!</definedName>
    <definedName name="DLBookDepnRateAssetClass_4">#REF!</definedName>
    <definedName name="DLBookDepnRateAssetClass_5">#REF!</definedName>
    <definedName name="DLBookDepnRateCapex">#REF!</definedName>
    <definedName name="DLCapexBaseDate">#REF!</definedName>
    <definedName name="DLCapexInd">#REF!</definedName>
    <definedName name="DLEndOps">#REF!</definedName>
    <definedName name="DLFifthRegResetDate">#REF!</definedName>
    <definedName name="DLFirstRegResetDate">#REF!</definedName>
    <definedName name="DLFourthRegResetDate">#REF!</definedName>
    <definedName name="DLOMMargin">#REF!</definedName>
    <definedName name="DLOMPerformancePerc">#REF!</definedName>
    <definedName name="DLOpexContingency">#REF!</definedName>
    <definedName name="DLOpexEscDate">#REF!</definedName>
    <definedName name="DLOpexSens">#REF!</definedName>
    <definedName name="DLOpsFlag">#REF!</definedName>
    <definedName name="DLRABCapexAssetLife">#REF!</definedName>
    <definedName name="DLRegCostsInd">#REF!</definedName>
    <definedName name="DLRegPeriodStart">#REF!</definedName>
    <definedName name="DLRegResetAssTable">#REF!</definedName>
    <definedName name="DLTaxDepnRateAssetClass_1">#REF!</definedName>
    <definedName name="DLTaxDepnRateAssetClass_2">#REF!</definedName>
    <definedName name="DLTaxDepnRateAssetClass_3">#REF!</definedName>
    <definedName name="DLTaxDepnRateAssetClass_4">#REF!</definedName>
    <definedName name="DLTaxDepnRateCapex">#REF!</definedName>
    <definedName name="DLThirdRegResetDate">#REF!</definedName>
    <definedName name="DLYearsRegReset">#REF!</definedName>
    <definedName name="dms_DollarReal">#REF!</definedName>
    <definedName name="dms_Header_Span">#REF!</definedName>
    <definedName name="dms_Model">#REF!</definedName>
    <definedName name="dms_Model_List">#REF!</definedName>
    <definedName name="dms_MultiYear_ResponseFlag">#REF!</definedName>
    <definedName name="dms_TradingName">#REF!</definedName>
    <definedName name="dms_TradingName_List">#REF!</definedName>
    <definedName name="dms_TradingNameFull_List">#REF!</definedName>
    <definedName name="dms_Worksheet_List">#REF!</definedName>
    <definedName name="Doc_number">#REF!</definedName>
    <definedName name="dOldSFAdt">#REF!</definedName>
    <definedName name="Dollars">#REF!</definedName>
    <definedName name="DomLF">#REF!</definedName>
    <definedName name="DownArrow">#REF!</definedName>
    <definedName name="dProjCompDt">#REF!</definedName>
    <definedName name="Dr">#REF!</definedName>
    <definedName name="dRefidate1">#REF!</definedName>
    <definedName name="dRefiDate2">#REF!</definedName>
    <definedName name="Drp">#REF!</definedName>
    <definedName name="DRR">#REF!</definedName>
    <definedName name="DSRA_CF_Diff">#REF!</definedName>
    <definedName name="DSRA_Pasted">#REF!</definedName>
    <definedName name="DSRA_Target">#REF!</definedName>
    <definedName name="DSRADrawdownDate">#REF!</definedName>
    <definedName name="DSRAEndDate">#REF!</definedName>
    <definedName name="DSRAFlag">#REF!</definedName>
    <definedName name="DSRAPeriods">#REF!</definedName>
    <definedName name="DTA_ChgToEquity">#REF!</definedName>
    <definedName name="DTA_ClosBal">#REF!</definedName>
    <definedName name="Duke">#REF!</definedName>
    <definedName name="DUOSRIVPL">#REF!</definedName>
    <definedName name="Dv">#REF!</definedName>
    <definedName name="DZone">#REF!</definedName>
    <definedName name="e">#REF!</definedName>
    <definedName name="ear">OFFSET(InstrumentPeriodNumberHeading,2,0,_pdInstrumentNoOfPayments+1,1)</definedName>
    <definedName name="efqwef">OFFSET(ADSWAPCount,0,1+ItemsCols,1,ADSWAPCount)</definedName>
    <definedName name="Elgas">#REF!</definedName>
    <definedName name="EMPBUD99">#REF!</definedName>
    <definedName name="EMPLOYEES">#REF!</definedName>
    <definedName name="EN">#REF!</definedName>
    <definedName name="End_Date">#REF!</definedName>
    <definedName name="EndPeriodName1">#REF!</definedName>
    <definedName name="ene_var">#REF!</definedName>
    <definedName name="Engineering">#REF!</definedName>
    <definedName name="ENT">#REF!</definedName>
    <definedName name="EntNotTaxEffected">#REF!</definedName>
    <definedName name="Env_Servfee">#REF!</definedName>
    <definedName name="Envestra_equity">#REF!</definedName>
    <definedName name="Epic_PLcharge">#REF!</definedName>
    <definedName name="EqAcctInvest_B111">#REF!</definedName>
    <definedName name="EqAcctInvest_J002">#REF!</definedName>
    <definedName name="EqAcctInvest_J074">#REF!</definedName>
    <definedName name="EqiInjDate">#REF!</definedName>
    <definedName name="EqInc_Cams">#REF!</definedName>
    <definedName name="EqInc_Cams1">#REF!</definedName>
    <definedName name="EqInc_SeaGas">#REF!</definedName>
    <definedName name="EqInc_SeaGas1">#REF!</definedName>
    <definedName name="Equipment_Environmental_Requirements">#REF!</definedName>
    <definedName name="EquityAcc_Envestra">#REF!</definedName>
    <definedName name="EquityLCAmount">#REF!</definedName>
    <definedName name="EquityLCEstabFee">#REF!</definedName>
    <definedName name="EquityOrdinary">#REF!</definedName>
    <definedName name="Esc_Date">#REF!</definedName>
    <definedName name="ESTIMATED_REVENUE">#REF!</definedName>
    <definedName name="Ethane_other_3P">#REF!</definedName>
    <definedName name="EUREOMSPOT">#REF!</definedName>
    <definedName name="EUSWECodes">#REF!</definedName>
    <definedName name="EUSWECount">#REF!</definedName>
    <definedName name="EUSWEItems">#REF!</definedName>
    <definedName name="EUTable">#REF!</definedName>
    <definedName name="EXECUTIVE_SUMMARY">#REF!</definedName>
    <definedName name="Exit_Date">#REF!</definedName>
    <definedName name="Exit_PE_Multiple">#REF!</definedName>
    <definedName name="Export_Member_Data_by_PLAN">#REF!</definedName>
    <definedName name="EYRFlag">#REF!</definedName>
    <definedName name="EYRInterestInput">#REF!</definedName>
    <definedName name="f">#REF!</definedName>
    <definedName name="F_Capex_Expense_Type_Forecast">#REF!</definedName>
    <definedName name="F_Other_Income_Forecast">#REF!</definedName>
    <definedName name="FAFee">#REF!</definedName>
    <definedName name="FAFeeDiff">#REF!</definedName>
    <definedName name="FAFeePaste">#REF!</definedName>
    <definedName name="fbt_total_operating_cost">#REF!</definedName>
    <definedName name="Fcast_Pers">#REF!</definedName>
    <definedName name="FCMIYAUG05D">#REF!</definedName>
    <definedName name="FCMIYAUG95D">#REF!</definedName>
    <definedName name="FCMIYAUG98D">#REF!</definedName>
    <definedName name="FCMYAPR00D">#REF!</definedName>
    <definedName name="FCMYAPR95D">#REF!</definedName>
    <definedName name="FCMYAUG03D">#REF!</definedName>
    <definedName name="FCMYAUG08D">#REF!</definedName>
    <definedName name="FCMYAUG98D">#REF!</definedName>
    <definedName name="FCMYFEB06D">#REF!</definedName>
    <definedName name="FCMYJAN01D">#REF!</definedName>
    <definedName name="FCMYJAN98D">#REF!</definedName>
    <definedName name="FCMYJUL00D">#REF!</definedName>
    <definedName name="FCMYJUL05D">#REF!</definedName>
    <definedName name="FCMYJUL96D">#REF!</definedName>
    <definedName name="FCMYJUL99D">#REF!</definedName>
    <definedName name="FCMYMAR02D">#REF!</definedName>
    <definedName name="FCMYMAR97D">#REF!</definedName>
    <definedName name="FCMYMAR99D">#REF!</definedName>
    <definedName name="FCMYNOV01D">#REF!</definedName>
    <definedName name="FCMYNOV06D">#REF!</definedName>
    <definedName name="FCMYOCT02D">#REF!</definedName>
    <definedName name="FCMYOCT07D">#REF!</definedName>
    <definedName name="FCMYSEP04D">#REF!</definedName>
    <definedName name="FCMYSEP94D">#REF!</definedName>
    <definedName name="FCMYSEP95D">#REF!</definedName>
    <definedName name="FCMYSEP97D">#REF!</definedName>
    <definedName name="FDS">#REF!</definedName>
    <definedName name="Feb">#REF!</definedName>
    <definedName name="FEB10_SPEND">#REF!</definedName>
    <definedName name="FFAPPCOLNAME1_1">#REF!</definedName>
    <definedName name="FFAPPCOLNAME2_1">#REF!</definedName>
    <definedName name="FFAPPCOLNAME3_1">#REF!</definedName>
    <definedName name="FFAPPCOLNAME4_1">#REF!</definedName>
    <definedName name="FFAPPCOLNAME5_1">#REF!</definedName>
    <definedName name="FFAPPCOLNAME6_1">#REF!</definedName>
    <definedName name="FFAPPCOLNAME7_1">#REF!</definedName>
    <definedName name="ffgfgf">#REF!,#REF!</definedName>
    <definedName name="FFSEGMENT1_1">#REF!</definedName>
    <definedName name="FFSEGMENT2_1">#REF!</definedName>
    <definedName name="FFSEGMENT3_1">#REF!</definedName>
    <definedName name="FFSEGMENT4_1">#REF!</definedName>
    <definedName name="FFSEGMENT5_1">#REF!</definedName>
    <definedName name="FFSEGMENT6_1">#REF!</definedName>
    <definedName name="FFSEGMENT7_1">#REF!</definedName>
    <definedName name="FFSEGSEPARATOR1">#REF!</definedName>
    <definedName name="FIELDNAMECOLUMN1">#REF!</definedName>
    <definedName name="FIELDNAMEROW1">#REF!</definedName>
    <definedName name="FinClose">#REF!</definedName>
    <definedName name="FinCloseEqInjInd">#REF!</definedName>
    <definedName name="FinCloseQtr">#REF!</definedName>
    <definedName name="FIRSTDATAROW1">#REF!</definedName>
    <definedName name="FirstDistDate">#REF!</definedName>
    <definedName name="FixedAA_tbl">#REF!</definedName>
    <definedName name="FloatingRateTable">#REF!</definedName>
    <definedName name="FNDNAM1">#REF!</definedName>
    <definedName name="FNDUSERID1">#REF!</definedName>
    <definedName name="Fone">#REF!</definedName>
    <definedName name="Forecast">#REF!</definedName>
    <definedName name="FormatOffset">#REF!</definedName>
    <definedName name="FRCP_y1">#REF!</definedName>
    <definedName name="FRCP_y2">#REF!</definedName>
    <definedName name="FRCP_y3">#REF!</definedName>
    <definedName name="FRCP_y4">#REF!</definedName>
    <definedName name="FRCP_y5">#REF!</definedName>
    <definedName name="FREQ">#REF!</definedName>
    <definedName name="FSFSDGSFGH">#REF!</definedName>
    <definedName name="fsProtoMapReport">#REF!</definedName>
    <definedName name="Fthree">#REF!</definedName>
    <definedName name="Ftwo">#REF!</definedName>
    <definedName name="FUEL">#REF!</definedName>
    <definedName name="Full_year">#REF!</definedName>
    <definedName name="FULLAUSTDIV">#REF!</definedName>
    <definedName name="Function_Code">#REF!</definedName>
    <definedName name="FUNCTIONALCURRENCY1">#REF!</definedName>
    <definedName name="FunctionType">#REF!</definedName>
    <definedName name="FutIncRights_B082">#REF!</definedName>
    <definedName name="FVU_Actual___by_month">#REF!</definedName>
    <definedName name="FVU_Actual___Year_to_date">#REF!</definedName>
    <definedName name="FVU_Budget___by_month">#REF!</definedName>
    <definedName name="FVU_Budget___Year_to_date">#REF!</definedName>
    <definedName name="FVU_Prior_Year___2000_2001____by_month">#REF!</definedName>
    <definedName name="FVU_Prior_Year___2000_2001____Year_to_date">#REF!</definedName>
    <definedName name="FY">#REF!</definedName>
    <definedName name="g">#REF!</definedName>
    <definedName name="Gamma">#REF!</definedName>
    <definedName name="GasP1">#REF!</definedName>
    <definedName name="GasP2">#REF!</definedName>
    <definedName name="GASRECEIPTS">#REF!</definedName>
    <definedName name="GASSALES">#REF!</definedName>
    <definedName name="GASTRANSPORT">#REF!</definedName>
    <definedName name="GBPEOMSPOT">#REF!</definedName>
    <definedName name="GBPEOMSPOTFY13">#REF!</definedName>
    <definedName name="Gdwill_Impairment">#REF!</definedName>
    <definedName name="Gearing">#REF!</definedName>
    <definedName name="george">#REF!</definedName>
    <definedName name="Gladstone">#REF!</definedName>
    <definedName name="Gladstone_Costs">#REF!</definedName>
    <definedName name="GoalMargin">#REF!</definedName>
    <definedName name="Gold_Coast">#REF!</definedName>
    <definedName name="Gold_Coast_Cost">#REF!</definedName>
    <definedName name="Governance">#REF!</definedName>
    <definedName name="GPE">#REF!</definedName>
    <definedName name="Grade">#REF!</definedName>
    <definedName name="Graphs">#REF!</definedName>
    <definedName name="gst">#REF!</definedName>
    <definedName name="GSTCredit">#REF!</definedName>
    <definedName name="GWYUID1">#REF!</definedName>
    <definedName name="Gympie">#REF!</definedName>
    <definedName name="Gympie_Cost">#REF!</definedName>
    <definedName name="H4PurchaseConsideration">#REF!</definedName>
    <definedName name="Half_1">#REF!</definedName>
    <definedName name="Half_2">#REF!</definedName>
    <definedName name="Half_Yr_Name">#REF!</definedName>
    <definedName name="Halves_In_Yr">#REF!</definedName>
    <definedName name="HealthIndicators">#REF!</definedName>
    <definedName name="HedgeAssetMTM_B003">#REF!</definedName>
    <definedName name="HES">#REF!</definedName>
    <definedName name="HPRINT">#REF!</definedName>
    <definedName name="HR_Structure">#REF!</definedName>
    <definedName name="HRESPONSE">#REF!</definedName>
    <definedName name="Hrs_In_Day">#REF!</definedName>
    <definedName name="Hundred">#REF!</definedName>
    <definedName name="Hybrid_Conversion">#REF!</definedName>
    <definedName name="hyperion">#REF!</definedName>
    <definedName name="HYPWORK">#REF!</definedName>
    <definedName name="I_CLF">#REF!</definedName>
    <definedName name="ia_qld_other_income">#REF!</definedName>
    <definedName name="ia_sa_other_income">#REF!</definedName>
    <definedName name="ia_vic_other_income">#REF!</definedName>
    <definedName name="ib_qld_other_income">#REF!</definedName>
    <definedName name="ib_sa_other_income">#REF!</definedName>
    <definedName name="ib_vic_other_income">#REF!</definedName>
    <definedName name="ICT">#REF!</definedName>
    <definedName name="IDC">#REF!</definedName>
    <definedName name="IEProfit_ShareSales">#REF!</definedName>
    <definedName name="if_Other_income_full_year_forcast">#REF!</definedName>
    <definedName name="impact">#REF!</definedName>
    <definedName name="impact_rating">#REF!</definedName>
    <definedName name="Impact_Values">#REF!</definedName>
    <definedName name="ImpCredits_B002">#REF!</definedName>
    <definedName name="ImpCredits_B074">#REF!</definedName>
    <definedName name="implicitrate">#REF!</definedName>
    <definedName name="IMPORTDFF1">#REF!</definedName>
    <definedName name="Importrange">#REF!</definedName>
    <definedName name="INDACT98">#REF!</definedName>
    <definedName name="INDACT99">#REF!</definedName>
    <definedName name="INDBUD99">#REF!</definedName>
    <definedName name="INDVAR99">#REF!</definedName>
    <definedName name="inflation">#REF!</definedName>
    <definedName name="InstrumentCalculatedDatesHeading">#REF!</definedName>
    <definedName name="InstrumentDateColumn">OFFSET(InstrumentDateHeading,0,0,_pdInstrumentNoOfPayments+3,1)</definedName>
    <definedName name="InstrumentDateColumn2">OFFSET(InstrumentDateHeading,0,0,_pdInstrumentNoOfPayments+3,1)</definedName>
    <definedName name="InstrumentDateHeading">#REF!</definedName>
    <definedName name="InstrumentDates">OFFSET(InstrumentCalculatedDatesHeading,2,0,_pdInstrumentNoOfPayments+1,1)</definedName>
    <definedName name="InstrumentPeriodNumberColumn">OFFSET(InstrumentPeriodNumberHeading,0,0,_pdInstrumentNoOfPayments+3,1)</definedName>
    <definedName name="InstrumentPeriodNumberHeading">#REF!</definedName>
    <definedName name="InstrumentPeriodNumbers">OFFSET(InstrumentPeriodNumberHeading,2,0,_pdInstrumentNoOfPayments+1,1)</definedName>
    <definedName name="Insurance">#REF!</definedName>
    <definedName name="InsuranceFlag">#REF!</definedName>
    <definedName name="InsuranceSensitivity">#REF!</definedName>
    <definedName name="InsurRec_B002">#REF!</definedName>
    <definedName name="InsurRec_B007">#REF!</definedName>
    <definedName name="int_rate">#REF!</definedName>
    <definedName name="InterestbtwActModFinClose">#REF!</definedName>
    <definedName name="InterestTiming">#REF!</definedName>
    <definedName name="INVENTORY">#REF!</definedName>
    <definedName name="InvestAllow">#REF!</definedName>
    <definedName name="InvestmentAllowanceAmount">#REF!</definedName>
    <definedName name="InvoiceA27">#REF!</definedName>
    <definedName name="IQ_ACCOUNT_CHANGE" hidden="1">"c1449"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GROWTH" hidden="1">"c1924"</definedName>
    <definedName name="IQ_ACCT_RECV_1YR_ANN_GROWTH" hidden="1">"c1919"</definedName>
    <definedName name="IQ_ACCT_RECV_2YR_ANN_GROWTH" hidden="1">"c1920"</definedName>
    <definedName name="IQ_ACCT_RECV_3YR_ANN_GROWTH" hidden="1">"c1921"</definedName>
    <definedName name="IQ_ACCT_RECV_5YR_ANN_GROWTH" hidden="1">"c1922"</definedName>
    <definedName name="IQ_ACCT_RECV_7YR_ANN_GROWTH" hidden="1">"c1923"</definedName>
    <definedName name="IQ_ACCUM_DEP" hidden="1">"c1340"</definedName>
    <definedName name="IQ_ACCUMULATED_PENSION_OBLIGATION" hidden="1">"c2244"</definedName>
    <definedName name="IQ_ACQ_COST_SUB" hidden="1">"c2125"</definedName>
    <definedName name="IQ_ACQ_COSTS_CAPITALIZED" hidden="1">"c5"</definedName>
    <definedName name="IQ_ACQUIRE_REAL_ESTATE_CF" hidden="1">"c6"</definedName>
    <definedName name="IQ_ACQUISITION_RE_ASSETS" hidden="1">"c1628"</definedName>
    <definedName name="IQ_AD" hidden="1">"c7"</definedName>
    <definedName name="IQ_ADD_PAID_IN" hidden="1">"c1344"</definedName>
    <definedName name="IQ_ADVERTISING" hidden="1">"c2246"</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IT" hidden="1">"c13"</definedName>
    <definedName name="IQ_AE_UTI" hidden="1">"c14"</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GROWTH" hidden="1">"c18"</definedName>
    <definedName name="IQ_ALLOWANCE_1YR_ANN_GROWTH" hidden="1">"c19"</definedName>
    <definedName name="IQ_ALLOWANCE_2YR_ANN_GROWTH" hidden="1">"c20"</definedName>
    <definedName name="IQ_ALLOWANCE_3YR_ANN_GROWTH" hidden="1">"c21"</definedName>
    <definedName name="IQ_ALLOWANCE_5YR_ANN_GROWTH" hidden="1">"c22"</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ORTIZATION" hidden="1">"c1591"</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IT" hidden="1">"c43"</definedName>
    <definedName name="IQ_AR_TURNS" hidden="1">"c44"</definedName>
    <definedName name="IQ_AR_UTI" hidden="1">"c45"</definedName>
    <definedName name="IQ_ARPU" hidden="1">"c2126"</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IT" hidden="1">"c60"</definedName>
    <definedName name="IQ_ASSET_WRITEDOWN_UTI" hidden="1">"c61"</definedName>
    <definedName name="IQ_ASSETS_CAP_LEASE_DEPR" hidden="1">"c2068"</definedName>
    <definedName name="IQ_ASSETS_CAP_LEASE_GROSS" hidden="1">"c2069"</definedName>
    <definedName name="IQ_ASSETS_OPER_LEASE_DEPR" hidden="1">"c2070"</definedName>
    <definedName name="IQ_ASSETS_OPER_LEASE_GROSS" hidden="1">"c2071"</definedName>
    <definedName name="IQ_AUDITOR_NAME" hidden="1">"c1539"</definedName>
    <definedName name="IQ_AUDITOR_OPINION" hidden="1">"c1540"</definedName>
    <definedName name="IQ_AUTO_WRITTEN" hidden="1">"c62"</definedName>
    <definedName name="IQ_AVG_BANK_ASSETS" hidden="1">"c2072"</definedName>
    <definedName name="IQ_AVG_BANK_LOANS" hidden="1">"c2073"</definedName>
    <definedName name="IQ_AVG_BROKER_REC" hidden="1">"c63"</definedName>
    <definedName name="IQ_AVG_BROKER_REC_NO" hidden="1">"c64"</definedName>
    <definedName name="IQ_AVG_DAILY_VOL" hidden="1">"c65"</definedName>
    <definedName name="IQ_AVG_INT_BEAR_LIAB" hidden="1">"c66"</definedName>
    <definedName name="IQ_AVG_INT_BEAR_LIAB_10YR_ANN_GROWTH" hidden="1">"c67"</definedName>
    <definedName name="IQ_AVG_INT_BEAR_LIAB_1YR_ANN_GROWTH" hidden="1">"c68"</definedName>
    <definedName name="IQ_AVG_INT_BEAR_LIAB_2YR_ANN_GROWTH" hidden="1">"c69"</definedName>
    <definedName name="IQ_AVG_INT_BEAR_LIAB_3YR_ANN_GROWTH" hidden="1">"c70"</definedName>
    <definedName name="IQ_AVG_INT_BEAR_LIAB_5YR_ANN_GROWTH" hidden="1">"c71"</definedName>
    <definedName name="IQ_AVG_INT_BEAR_LIAB_7YR_ANN_GROWTH" hidden="1">"c72"</definedName>
    <definedName name="IQ_AVG_INT_EARN_ASSETS" hidden="1">"c73"</definedName>
    <definedName name="IQ_AVG_INT_EARN_ASSETS_10YR_ANN_GROWTH" hidden="1">"c74"</definedName>
    <definedName name="IQ_AVG_INT_EARN_ASSETS_1YR_ANN_GROWTH" hidden="1">"c75"</definedName>
    <definedName name="IQ_AVG_INT_EARN_ASSETS_2YR_ANN_GROWTH" hidden="1">"c76"</definedName>
    <definedName name="IQ_AVG_INT_EARN_ASSETS_3YR_ANN_GROWTH" hidden="1">"c77"</definedName>
    <definedName name="IQ_AVG_INT_EARN_ASSETS_5YR_ANN_GROWTH" hidden="1">"c78"</definedName>
    <definedName name="IQ_AVG_INT_EARN_ASSETS_7YR_ANN_GROWTH" hidden="1">"c79"</definedName>
    <definedName name="IQ_AVG_MKTCAP" hidden="1">"c80"</definedName>
    <definedName name="IQ_AVG_PRICE" hidden="1">"c81"</definedName>
    <definedName name="IQ_AVG_SHAREOUTSTANDING" hidden="1">"c83"</definedName>
    <definedName name="IQ_AVG_TEV" hidden="1">"c84"</definedName>
    <definedName name="IQ_AVG_VOLUME" hidden="1">"c1346"</definedName>
    <definedName name="IQ_BASIC_EPS_EXCL" hidden="1">"c85"</definedName>
    <definedName name="IQ_BASIC_EPS_INCL" hidden="1">"c86"</definedName>
    <definedName name="IQ_BASIC_NORMAL_EPS" hidden="1">"c1592"</definedName>
    <definedName name="IQ_BASIC_WEIGHT" hidden="1">"c87"</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BACKGROUND" hidden="1">"c2101"</definedName>
    <definedName name="IQ_BOARD_MEMBER_TITLE" hidden="1">"c97"</definedName>
    <definedName name="IQ_BROK_COMISSION" hidden="1">"c98"</definedName>
    <definedName name="IQ_BUILDINGS" hidden="1">"c99"</definedName>
    <definedName name="IQ_BUSINESS_DESCRIPTION" hidden="1">"c322"</definedName>
    <definedName name="IQ_BV_OVER_SHARES" hidden="1">"c1349"</definedName>
    <definedName name="IQ_BV_SHARE" hidden="1">"c100"</definedName>
    <definedName name="IQ_CAL_Q" hidden="1">"c101"</definedName>
    <definedName name="IQ_CAL_Y" hidden="1">"c102"</definedName>
    <definedName name="IQ_CAPEX" hidden="1">"c103"</definedName>
    <definedName name="IQ_CAPEX_10YR_ANN_GROWTH" hidden="1">"c104"</definedName>
    <definedName name="IQ_CAPEX_1YR_ANN_GROWTH" hidden="1">"c105"</definedName>
    <definedName name="IQ_CAPEX_2YR_ANN_GROWTH" hidden="1">"c106"</definedName>
    <definedName name="IQ_CAPEX_3YR_ANN_GROWTH" hidden="1">"c107"</definedName>
    <definedName name="IQ_CAPEX_5YR_ANN_GROWTH" hidden="1">"c108"</definedName>
    <definedName name="IQ_CAPEX_7YR_ANN_GROWTH" hidden="1">"c109"</definedName>
    <definedName name="IQ_CAPEX_BNK" hidden="1">"c110"</definedName>
    <definedName name="IQ_CAPEX_BR" hidden="1">"c111"</definedName>
    <definedName name="IQ_CAPEX_FIN" hidden="1">"c112"</definedName>
    <definedName name="IQ_CAPEX_INS" hidden="1">"c113"</definedName>
    <definedName name="IQ_CAPEX_UTI" hidden="1">"c114"</definedName>
    <definedName name="IQ_CAPITAL_LEASE" hidden="1">"c1350"</definedName>
    <definedName name="IQ_CAPITAL_LEASES" hidden="1">"c115"</definedName>
    <definedName name="IQ_CAPITALIZED_INTEREST" hidden="1">"c2076"</definedName>
    <definedName name="IQ_CASH" hidden="1">"c1458"</definedName>
    <definedName name="IQ_CASH_ACQUIRE_CF" hidden="1">"c1630"</definedName>
    <definedName name="IQ_CASH_CONVERSION" hidden="1">"c117"</definedName>
    <definedName name="IQ_CASH_DUE_BANKS" hidden="1">"c1351"</definedName>
    <definedName name="IQ_CASH_EQUIV" hidden="1">"c118"</definedName>
    <definedName name="IQ_CASH_FINAN" hidden="1">"c119"</definedName>
    <definedName name="IQ_CASH_INTEREST" hidden="1">"c120"</definedName>
    <definedName name="IQ_CASH_INVEST" hidden="1">"c121"</definedName>
    <definedName name="IQ_CASH_OPER" hidden="1">"c122"</definedName>
    <definedName name="IQ_CASH_SEGREG" hidden="1">"c123"</definedName>
    <definedName name="IQ_CASH_SHARE" hidden="1">"c1911"</definedName>
    <definedName name="IQ_CASH_ST" hidden="1">"c1355"</definedName>
    <definedName name="IQ_CASH_ST_INVEST" hidden="1">"c124"</definedName>
    <definedName name="IQ_CASH_TAXES" hidden="1">"c125"</definedName>
    <definedName name="IQ_CFO_10YR_ANN_GROWTH" hidden="1">"c126"</definedName>
    <definedName name="IQ_CFO_1YR_ANN_GROWTH" hidden="1">"c127"</definedName>
    <definedName name="IQ_CFO_2YR_ANN_GROWTH" hidden="1">"c128"</definedName>
    <definedName name="IQ_CFO_3YR_ANN_GROWTH" hidden="1">"c129"</definedName>
    <definedName name="IQ_CFO_5YR_ANN_GROWTH" hidden="1">"c130"</definedName>
    <definedName name="IQ_CFO_7YR_ANN_GROWTH" hidden="1">"c131"</definedName>
    <definedName name="IQ_CFO_CURRENT_LIAB" hidden="1">"c132"</definedName>
    <definedName name="IQ_CH">110000</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ORY" hidden="1">"c151"</definedName>
    <definedName name="IQ_CHANGE_NET_WORKING_CAPITAL" hidden="1">"c1909"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GROSS" hidden="1">"c162"</definedName>
    <definedName name="IQ_CHARGE_OFFS_NET" hidden="1">"c163"</definedName>
    <definedName name="IQ_CHARGE_OFFS_RECOVERED" hidden="1">"c164"</definedName>
    <definedName name="IQ_CHARGE_OFFS_TOTAL_AVG_LOANS" hidden="1">"c165"</definedName>
    <definedName name="IQ_CITY" hidden="1">"c166"</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ASSA_OUTSTANDING_BS_DATE" hidden="1">"c1971"</definedName>
    <definedName name="IQ_CLASSA_OUTSTANDING_FILING_DATE" hidden="1">"c1973"</definedName>
    <definedName name="IQ_CLOSEPRICE" hidden="1">"c174"</definedName>
    <definedName name="IQ_CLOSEPRICE_ADJ" hidden="1">"c2115"</definedName>
    <definedName name="IQ_COGS" hidden="1">"c175"</definedName>
    <definedName name="IQ_COMBINED_RATIO" hidden="1">"c176"</definedName>
    <definedName name="IQ_COMMERCIAL_DOM" hidden="1">"c177"</definedName>
    <definedName name="IQ_COMMERCIAL_FIRE_WRITTEN" hidden="1">"c178"</definedName>
    <definedName name="IQ_COMMERCIAL_MORT" hidden="1">"c179"</definedName>
    <definedName name="IQ_COMMISS_FEES" hidden="1">"c180"</definedName>
    <definedName name="IQ_COMMISSION_DEF" hidden="1">"c181"</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IT" hidden="1">"c188"</definedName>
    <definedName name="IQ_COMMON_APIC_UTI" hidden="1">"c189"</definedName>
    <definedName name="IQ_COMMON_DIV_CF" hidden="1">"c190"</definedName>
    <definedName name="IQ_COMMON_EQUITY_10YR_ANN_GROWTH" hidden="1">"c191"</definedName>
    <definedName name="IQ_COMMON_EQUITY_1YR_ANN_GROWTH" hidden="1">"c192"</definedName>
    <definedName name="IQ_COMMON_EQUITY_2YR_ANN_GROWTH" hidden="1">"c193"</definedName>
    <definedName name="IQ_COMMON_EQUITY_3YR_ANN_GROWTH" hidden="1">"c194"</definedName>
    <definedName name="IQ_COMMON_EQUITY_5YR_ANN_GROWTH" hidden="1">"c195"</definedName>
    <definedName name="IQ_COMMON_EQUITY_7YR_ANN_GROWTH" hidden="1">"c196"</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NAME" hidden="1">"c215"</definedName>
    <definedName name="IQ_COMPANY_NAME_LONG" hidden="1">"c1585"</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NSTRUCTION_LOANS" hidden="1">"c222"</definedName>
    <definedName name="IQ_CONSUMER_LOANS" hidden="1">"c223"</definedName>
    <definedName name="IQ_COST_BORROWINGS" hidden="1">"c225"</definedName>
    <definedName name="IQ_COST_REV" hidden="1">"c226"</definedName>
    <definedName name="IQ_COST_REVENUE" hidden="1">"c1359"</definedName>
    <definedName name="IQ_COST_SAVINGS" hidden="1">"c227"</definedName>
    <definedName name="IQ_COST_SERVICE" hidden="1">"c228"</definedName>
    <definedName name="IQ_COST_TOTAL_BORROWINGS" hidden="1">"c229"</definedName>
    <definedName name="IQ_COUNTRY_NAME" hidden="1">"c230"</definedName>
    <definedName name="IQ_COVERED_POPS" hidden="1">"c2124"</definedName>
    <definedName name="IQ_CQ" hidden="1">5000</definedName>
    <definedName name="IQ_CREDIT_CARD_FEE_BNK" hidden="1">"c231"</definedName>
    <definedName name="IQ_CREDIT_CARD_FEE_FIN" hidden="1">"c1583"</definedName>
    <definedName name="IQ_CREDIT_LOSS_CF" hidden="1">"c232"</definedName>
    <definedName name="IQ_CUMULATIVE_SPLIT_FACTOR" hidden="1">"c2094"</definedName>
    <definedName name="IQ_CURR_DOMESTIC_TAXES" hidden="1">"c2074"</definedName>
    <definedName name="IQ_CURR_FOREIGN_TAXES" hidden="1">"c2075"</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IT" hidden="1">"c239"</definedName>
    <definedName name="IQ_CURRENCY_GAIN_UTI" hidden="1">"c240"</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IT" hidden="1">"c1570"</definedName>
    <definedName name="IQ_CURRENT_PORT_DEBT_UTI" hidden="1">"c1571"</definedName>
    <definedName name="IQ_CURRENT_PORT_LEASES" hidden="1">"c245"</definedName>
    <definedName name="IQ_CURRENT_RATIO" hidden="1">"c246"</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IT" hidden="1">"c254"</definedName>
    <definedName name="IQ_DA_CF_UTI" hidden="1">"c255"</definedName>
    <definedName name="IQ_DA_FIN" hidden="1">"c256"</definedName>
    <definedName name="IQ_DA_INS" hidden="1">"c257"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IT" hidden="1">"c266"</definedName>
    <definedName name="IQ_DA_SUPPL_CF_UTI" hidden="1">"c267"</definedName>
    <definedName name="IQ_DA_SUPPL_FIN" hidden="1">"c268"</definedName>
    <definedName name="IQ_DA_SUPPL_INS" hidden="1">"c269"</definedName>
    <definedName name="IQ_DA_SUPPL_REIT" hidden="1">"c270"</definedName>
    <definedName name="IQ_DA_SUPPL_UTI" hidden="1">"c271"</definedName>
    <definedName name="IQ_DA_UTI" hidden="1">"c272"</definedName>
    <definedName name="IQ_DAILY">500000</definedName>
    <definedName name="IQ_DAYS_COVER_SHORT" hidden="1">"c1578"</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OTHER_COST" hidden="1">"c284"</definedName>
    <definedName name="IQ_DEF_BENEFIT_ROA" hidden="1">"c285"</definedName>
    <definedName name="IQ_DEF_BENEFIT_SERVICE_COST" hidden="1">"c286"</definedName>
    <definedName name="IQ_DEF_BENEFIT_TOTAL_COST" hidden="1">"c287"</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IT" hidden="1">"c297"</definedName>
    <definedName name="IQ_DEF_CHARGES_LT_UTI" hidden="1">"c298"</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TAX_ASSET_LT_BR" hidden="1">"c304"</definedName>
    <definedName name="IQ_DEF_TAX_ASSET_LT_FIN" hidden="1">"c305"</definedName>
    <definedName name="IQ_DEF_TAX_ASSET_LT_INS" hidden="1">"c306"</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POSITS_FIN" hidden="1">"c321"</definedName>
    <definedName name="IQ_DEPRE_AMORT" hidden="1">"c1360"</definedName>
    <definedName name="IQ_DEPRE_AMORT_SUPPL" hidden="1">"c1593"</definedName>
    <definedName name="IQ_DEPRE_DEPLE" hidden="1">"c1361"</definedName>
    <definedName name="IQ_DEPRE_SUPP" hidden="1">"c1443"</definedName>
    <definedName name="IQ_DESCRIPTION_LONG" hidden="1">"c1520"</definedName>
    <definedName name="IQ_DEVELOP_LAND" hidden="1">"c323"</definedName>
    <definedName name="IQ_DIFF_LASTCLOSE_TARGET_PRICE" hidden="1">"c1854"</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SCONT_OPER" hidden="1">"c1367"</definedName>
    <definedName name="IQ_DISCOUNT_RATE_PENSION_DOMESTIC" hidden="1">"c327"</definedName>
    <definedName name="IQ_DISCOUNT_RATE_PENSION_FOREIGN" hidden="1">"c328"</definedName>
    <definedName name="IQ_DISTR_EXCESS_EARN" hidden="1">"c329"</definedName>
    <definedName name="IQ_DIV_PAYMENT_DATE" hidden="1">"c2205"</definedName>
    <definedName name="IQ_DIV_RECORD_DATE" hidden="1">"c2204"</definedName>
    <definedName name="IQ_DIV_SHARE" hidden="1">"c330"</definedName>
    <definedName name="IQ_DIVEST_CF" hidden="1">"c331"</definedName>
    <definedName name="IQ_DIVID_SHARE" hidden="1">"c1366"</definedName>
    <definedName name="IQ_DIVIDEND_YIELD" hidden="1">"c332"</definedName>
    <definedName name="IQ_DNTM" hidden="1">700000</definedName>
    <definedName name="IQ_DO" hidden="1">"c333"</definedName>
    <definedName name="IQ_DO_ASSETS_CURRENT" hidden="1">"c334"</definedName>
    <definedName name="IQ_DO_ASSETS_LT" hidden="1">"c335"</definedName>
    <definedName name="IQ_DO_CF" hidden="1">"c336"</definedName>
    <definedName name="IQ_DPS_10YR_ANN_GROWTH" hidden="1">"c337"</definedName>
    <definedName name="IQ_DPS_1YR_ANN_GROWTH" hidden="1">"c338"</definedName>
    <definedName name="IQ_DPS_2YR_ANN_GROWTH" hidden="1">"c339"</definedName>
    <definedName name="IQ_DPS_3YR_ANN_GROWTH" hidden="1">"c340"</definedName>
    <definedName name="IQ_DPS_5YR_ANN_GROWTH" hidden="1">"c341"</definedName>
    <definedName name="IQ_DPS_7YR_ANN_GROWTH" hidden="1">"c342"</definedName>
    <definedName name="IQ_EARNING_ASSET_YIELD" hidden="1">"c343"</definedName>
    <definedName name="IQ_EARNING_CO" hidden="1">"c344"</definedName>
    <definedName name="IQ_EARNING_CO_10YR_ANN_GROWTH" hidden="1">"c345"</definedName>
    <definedName name="IQ_EARNING_CO_1YR_ANN_GROWTH" hidden="1">"c346"</definedName>
    <definedName name="IQ_EARNING_CO_2YR_ANN_GROWTH" hidden="1">"c347"</definedName>
    <definedName name="IQ_EARNING_CO_3YR_ANN_GROWTH" hidden="1">"c348"</definedName>
    <definedName name="IQ_EARNING_CO_5YR_ANN_GROWTH" hidden="1">"c349"</definedName>
    <definedName name="IQ_EARNING_CO_7YR_ANN_GROWTH" hidden="1">"c350"</definedName>
    <definedName name="IQ_EARNING_CO_MARGIN" hidden="1">"c351"</definedName>
    <definedName name="IQ_EARNINGS_ANNOUNCE_DATE" hidden="1">"c1649"</definedName>
    <definedName name="IQ_EBIT" hidden="1">"c352"</definedName>
    <definedName name="IQ_EBIT_10YR_ANN_GROWTH" hidden="1">"c353"</definedName>
    <definedName name="IQ_EBIT_1YR_ANN_GROWTH" hidden="1">"c354"</definedName>
    <definedName name="IQ_EBIT_2YR_ANN_GROWTH" hidden="1">"c355"</definedName>
    <definedName name="IQ_EBIT_3YR_ANN_GROWTH" hidden="1">"c356"</definedName>
    <definedName name="IQ_EBIT_5YR_ANN_GROWTH" hidden="1">"c357"</definedName>
    <definedName name="IQ_EBIT_7YR_ANN_GROWTH" hidden="1">"c358"</definedName>
    <definedName name="IQ_EBIT_INT" hidden="1">"c360"</definedName>
    <definedName name="IQ_EBIT_MARGIN" hidden="1">"c359"</definedName>
    <definedName name="IQ_EBIT_OVER_IE" hidden="1">"c1369"</definedName>
    <definedName name="IQ_EBITA" hidden="1">"c1910"</definedName>
    <definedName name="IQ_EBITA_10YR_ANN_GROWTH" hidden="1">"c1954"</definedName>
    <definedName name="IQ_EBITA_1YR_ANN_GROWTH" hidden="1">"c1949"</definedName>
    <definedName name="IQ_EBITA_2YR_ANN_GROWTH" hidden="1">"c1950"</definedName>
    <definedName name="IQ_EBITA_3YR_ANN_GROWTH" hidden="1">"c1951"</definedName>
    <definedName name="IQ_EBITA_5YR_ANN_GROWTH" hidden="1">"c1952"</definedName>
    <definedName name="IQ_EBITA_7YR_ANN_GROWTH" hidden="1">"c1953"</definedName>
    <definedName name="IQ_EBITA_MARGIN" hidden="1">"c1963"</definedName>
    <definedName name="IQ_EBITDA" hidden="1">"c361"</definedName>
    <definedName name="IQ_EBITDA_10YR_ANN_GROWTH" hidden="1">"c362"</definedName>
    <definedName name="IQ_EBITDA_1YR_ANN_GROWTH" hidden="1">"c363"</definedName>
    <definedName name="IQ_EBITDA_2YR_ANN_GROWTH" hidden="1">"c364"</definedName>
    <definedName name="IQ_EBITDA_3YR_ANN_GROWTH" hidden="1">"c365"</definedName>
    <definedName name="IQ_EBITDA_5YR_ANN_GROWTH" hidden="1">"c366"</definedName>
    <definedName name="IQ_EBITDA_7YR_ANN_GROWTH" hidden="1">"c367"</definedName>
    <definedName name="IQ_EBITDA_CAPEX_INT" hidden="1">"c368"</definedName>
    <definedName name="IQ_EBITDA_CAPEX_OVER_TOTAL_IE" hidden="1">"c1370"</definedName>
    <definedName name="IQ_EBITDA_INT" hidden="1">"c373"</definedName>
    <definedName name="IQ_EBITDA_MARGIN" hidden="1">"c372"</definedName>
    <definedName name="IQ_EBITDA_OVER_TOTAL_IE" hidden="1">"c1371"</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IT" hidden="1">"c384"</definedName>
    <definedName name="IQ_EBT_EXCL_UTI" hidden="1">"c385"</definedName>
    <definedName name="IQ_EBT_FIN" hidden="1">"c386"</definedName>
    <definedName name="IQ_EBT_INCL_MARGIN" hidden="1">"c387"</definedName>
    <definedName name="IQ_EBT_INS" hidden="1">"c388"</definedName>
    <definedName name="IQ_EBT_REIT" hidden="1">"c389"</definedName>
    <definedName name="IQ_EBT_UTI" hidden="1">"c390"</definedName>
    <definedName name="IQ_EFFECT_SPECIAL_CHARGE" hidden="1">"c1595"</definedName>
    <definedName name="IQ_EFFECT_TAX_RATE" hidden="1">"c1899"</definedName>
    <definedName name="IQ_EFFICIENCY_RATIO" hidden="1">"c391"</definedName>
    <definedName name="IQ_EMPLOYEES" hidden="1">"c392"</definedName>
    <definedName name="IQ_ENTERPRISE_VALUE" hidden="1">"c1348"</definedName>
    <definedName name="IQ_EPS_10YR_ANN_GROWTH" hidden="1">"c393"</definedName>
    <definedName name="IQ_EPS_1YR_ANN_GROWTH" hidden="1">"c394"</definedName>
    <definedName name="IQ_EPS_2YR_ANN_GROWTH" hidden="1">"c395"</definedName>
    <definedName name="IQ_EPS_3YR_ANN_GROWTH" hidden="1">"c396"</definedName>
    <definedName name="IQ_EPS_5YR_ANN_GROWTH" hidden="1">"c397"</definedName>
    <definedName name="IQ_EPS_7YR_ANN_GROWTH" hidden="1">"c398"</definedName>
    <definedName name="IQ_EPS_ACT_OR_EST" hidden="1">"c2213"</definedName>
    <definedName name="IQ_EPS_EST" hidden="1">"c399"</definedName>
    <definedName name="IQ_EPS_HIGH_EST" hidden="1">"c400"</definedName>
    <definedName name="IQ_EPS_LOW_EST" hidden="1">"c401"</definedName>
    <definedName name="IQ_EPS_MEDIAN_EST" hidden="1">"c1661"</definedName>
    <definedName name="IQ_EPS_NORM" hidden="1">"c1902"</definedName>
    <definedName name="IQ_EPS_NUM_EST" hidden="1">"c402"</definedName>
    <definedName name="IQ_EPS_STDDEV_EST" hidden="1">"c403"</definedName>
    <definedName name="IQ_EQUITY_AFFIL" hidden="1">"c1451"</definedName>
    <definedName name="IQ_EQUITY_METHOD" hidden="1">"c404"</definedName>
    <definedName name="IQ_EQV_OVER_BV" hidden="1">"c1596"</definedName>
    <definedName name="IQ_EQV_OVER_LTM_PRETAX_INC" hidden="1">"c1390"</definedName>
    <definedName name="IQ_ESOP_DEBT" hidden="1">"c1597"</definedName>
    <definedName name="IQ_EST_ACT_EPS" hidden="1">"c1648"</definedName>
    <definedName name="IQ_EST_CURRENCY" hidden="1">"c2140"</definedName>
    <definedName name="IQ_EST_DATE" hidden="1">"c1634"</definedName>
    <definedName name="IQ_EST_EPS_DIFF" hidden="1">"c1864"</definedName>
    <definedName name="IQ_EST_EPS_GROWTH_1YR" hidden="1">"c1636"</definedName>
    <definedName name="IQ_EST_EPS_GROWTH_5YR" hidden="1">"c1655"</definedName>
    <definedName name="IQ_EST_EPS_GROWTH_Q_1YR" hidden="1">"c1641"</definedName>
    <definedName name="IQ_EV_OVER_EMPLOYEE" hidden="1">"c1428"</definedName>
    <definedName name="IQ_EV_OVER_LTM_EBIT" hidden="1">"c1426"</definedName>
    <definedName name="IQ_EV_OVER_LTM_EBITDA" hidden="1">"c1427"</definedName>
    <definedName name="IQ_EV_OVER_LTM_REVENUE" hidden="1">"c1429"</definedName>
    <definedName name="IQ_EXCHANGE" hidden="1">"c405"</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LORE_DRILL" hidden="1">"c409"</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IT" hidden="1">"c415"</definedName>
    <definedName name="IQ_EXTRA_ACC_ITEMS_UTI" hidden="1">"c416"</definedName>
    <definedName name="IQ_EXTRA_ITEMS" hidden="1">"c1459"</definedName>
    <definedName name="IQ_FDIC" hidden="1">"c417"</definedName>
    <definedName name="IQ_FFO" hidden="1">"c1574"</definedName>
    <definedName name="IQ_FH">100000</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LING_CURRENCY" hidden="1">"c2129"</definedName>
    <definedName name="IQ_FILINGDATE_BS" hidden="1">"c424"</definedName>
    <definedName name="IQ_FILINGDATE_CF" hidden="1">"c425"</definedName>
    <definedName name="IQ_FILINGDATE_IS" hidden="1">"c426"</definedName>
    <definedName name="IQ_FIN_DIV_ASSETS_CURRENT" hidden="1">"c427"</definedName>
    <definedName name="IQ_FIN_DIV_ASSETS_LT" hidden="1">"c428"</definedName>
    <definedName name="IQ_FIN_DIV_DEBT_CURRENT" hidden="1">"c429"</definedName>
    <definedName name="IQ_FIN_DIV_DEBT_LT" hidden="1">"c430"</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REV" hidden="1">"c437"</definedName>
    <definedName name="IQ_FINANCING_CASH" hidden="1">"c1405"</definedName>
    <definedName name="IQ_FINANCING_CASH_SUPPL" hidden="1">"c1406"</definedName>
    <definedName name="IQ_FINISHED_INV" hidden="1">"c438"</definedName>
    <definedName name="IQ_FIRST_YEAR_LIFE" hidden="1">"c439"</definedName>
    <definedName name="IQ_FISCAL_Q" hidden="1">"c440"</definedName>
    <definedName name="IQ_FISCAL_Y" hidden="1">"c441"</definedName>
    <definedName name="IQ_FIVE_PERCENT_OWNER" hidden="1">"c442"</definedName>
    <definedName name="IQ_FIVEPERCENT_PERCENT" hidden="1">"c443"</definedName>
    <definedName name="IQ_FIVEPERCENT_SHARES" hidden="1">"c444"</definedName>
    <definedName name="IQ_FIXED_ASSET_TURNS" hidden="1">"c445"</definedName>
    <definedName name="IQ_FLOAT_PERCENT" hidden="1">"c1575"</definedName>
    <definedName name="IQ_FOREIGN_DEP_IB" hidden="1">"c446"</definedName>
    <definedName name="IQ_FOREIGN_DEP_NON_IB" hidden="1">"c447"</definedName>
    <definedName name="IQ_FOREIGN_EXCHANGE" hidden="1">"c1376"</definedName>
    <definedName name="IQ_FOREIGN_LOANS" hidden="1">"c448"</definedName>
    <definedName name="IQ_FQ" hidden="1">500</definedName>
    <definedName name="IQ_FUEL" hidden="1">"c449"</definedName>
    <definedName name="IQ_FULL_TIME" hidden="1">"c450"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Y" hidden="1">1000</definedName>
    <definedName name="IQ_GA_EXP" hidden="1">"c2241"</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OODWILL_NET" hidden="1">"c1380"</definedName>
    <definedName name="IQ_GP" hidden="1">"c511"</definedName>
    <definedName name="IQ_GP_10YR_ANN_GROWTH" hidden="1">"c512"</definedName>
    <definedName name="IQ_GP_1YR_ANN_GROWTH" hidden="1">"c513"</definedName>
    <definedName name="IQ_GP_2YR_ANN_GROWTH" hidden="1">"c514"</definedName>
    <definedName name="IQ_GP_3YR_ANN_GROWTH" hidden="1">"c515"</definedName>
    <definedName name="IQ_GP_5YR_ANN_GROWTH" hidden="1">"c516"</definedName>
    <definedName name="IQ_GP_7YR_ANN_GROWTH" hidden="1">"c517"</definedName>
    <definedName name="IQ_GPPE" hidden="1">"c518"</definedName>
    <definedName name="IQ_GROSS_DIVID" hidden="1">"c1446"</definedName>
    <definedName name="IQ_GROSS_LOANS" hidden="1">"c521"</definedName>
    <definedName name="IQ_GROSS_LOANS_10YR_ANN_GROWTH" hidden="1">"c522"</definedName>
    <definedName name="IQ_GROSS_LOANS_1YR_ANN_GROWTH" hidden="1">"c523"</definedName>
    <definedName name="IQ_GROSS_LOANS_2YR_ANN_GROWTH" hidden="1">"c524"</definedName>
    <definedName name="IQ_GROSS_LOANS_3YR_ANN_GROWTH" hidden="1">"c525"</definedName>
    <definedName name="IQ_GROSS_LOANS_5YR_ANN_GROWTH" hidden="1">"c526"</definedName>
    <definedName name="IQ_GROSS_LOANS_7YR_ANN_GROWTH" hidden="1">"c527"</definedName>
    <definedName name="IQ_GROSS_LOANS_TOTAL_DEPOSITS" hidden="1">"c528"</definedName>
    <definedName name="IQ_GROSS_MARGIN" hidden="1">"c529"</definedName>
    <definedName name="IQ_GROSS_PROFIT" hidden="1">"c1378"</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IT" hidden="1">"c1480"</definedName>
    <definedName name="IQ_GW_INTAN_AMORT_UTI" hidden="1">"c1481"</definedName>
    <definedName name="IQ_HIGHPRICE" hidden="1">"c545"</definedName>
    <definedName name="IQ_HOMEOWNERS_WRITTEN" hidden="1">"c546"</definedName>
    <definedName name="IQ_IMPAIR_OIL" hidden="1">"c547"</definedName>
    <definedName name="IQ_IMPAIRMENT_GW" hidden="1">"c548"</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S_ANNUITY_LIAB" hidden="1">"c563"</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OVER_TOTAL" hidden="1">"c1581"</definedName>
    <definedName name="IQ_INSIDER_OWNER" hidden="1">"c577"</definedName>
    <definedName name="IQ_INSIDER_PERCENT" hidden="1">"c578"</definedName>
    <definedName name="IQ_INSIDER_SHARES" hidden="1">"c579"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UR_RECEIV" hidden="1">"c1600"</definedName>
    <definedName name="IQ_INT_BORROW" hidden="1">"c583"</definedName>
    <definedName name="IQ_INT_DEPOSITS" hidden="1">"c584"</definedName>
    <definedName name="IQ_INT_DIV_INC" hidden="1">"c585"</definedName>
    <definedName name="IQ_INT_EXP_BR" hidden="1">"c586"</definedName>
    <definedName name="IQ_INT_EXP_COVERAGE" hidden="1">"c587"</definedName>
    <definedName name="IQ_INT_EXP_FIN" hidden="1">"c588"</definedName>
    <definedName name="IQ_INT_EXP_INS" hidden="1">"c589"</definedName>
    <definedName name="IQ_INT_EXP_LTD" hidden="1">"c2086"</definedName>
    <definedName name="IQ_INT_EXP_REIT" hidden="1">"c590"</definedName>
    <definedName name="IQ_INT_EXP_TOTAL" hidden="1">"c591"</definedName>
    <definedName name="IQ_INT_EXP_UTI" hidden="1">"c592"</definedName>
    <definedName name="IQ_INT_INC_BR" hidden="1">"c593"</definedName>
    <definedName name="IQ_INT_INC_FIN" hidden="1">"c594"</definedName>
    <definedName name="IQ_INT_INC_INVEST" hidden="1">"c595"</definedName>
    <definedName name="IQ_INT_INC_LOANS" hidden="1">"c596"</definedName>
    <definedName name="IQ_INT_INC_REIT" hidden="1">"c597"</definedName>
    <definedName name="IQ_INT_INC_TOTAL" hidden="1">"c598"</definedName>
    <definedName name="IQ_INT_INC_UTI" hidden="1">"c599"</definedName>
    <definedName name="IQ_INT_INV_INC" hidden="1">"c600"</definedName>
    <definedName name="IQ_INT_INV_INC_REIT" hidden="1">"c601"</definedName>
    <definedName name="IQ_INT_INV_INC_UTI" hidden="1">"c602"</definedName>
    <definedName name="IQ_INT_ON_BORROWING_COVERAGE" hidden="1">"c603"</definedName>
    <definedName name="IQ_INT_RATE_SPREAD" hidden="1">"c604"</definedName>
    <definedName name="IQ_INTANGIBLES_NET" hidden="1">"c1407"</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V_10YR_ANN_GROWTH" hidden="1">"c1930"</definedName>
    <definedName name="IQ_INV_1YR_ANN_GROWTH" hidden="1">"c1925"</definedName>
    <definedName name="IQ_INV_2YR_ANN_GROWTH" hidden="1">"c1926"</definedName>
    <definedName name="IQ_INV_3YR_ANN_GROWTH" hidden="1">"c1927"</definedName>
    <definedName name="IQ_INV_5YR_ANN_GROWTH" hidden="1">"c1928"</definedName>
    <definedName name="IQ_INV_7YR_ANN_GROWTH" hidden="1">"c1929"</definedName>
    <definedName name="IQ_INV_BANKING_FEE" hidden="1">"c620"</definedName>
    <definedName name="IQ_INV_METHOD" hidden="1">"c621"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IT" hidden="1">"c633"</definedName>
    <definedName name="IQ_INVEST_LOANS_CF_UTI" hidden="1">"c634"</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IT" hidden="1">"c642"</definedName>
    <definedName name="IQ_INVEST_SECURITY_CF_UTI" hidden="1">"c643"</definedName>
    <definedName name="IQ_IPRD" hidden="1">"c644"</definedName>
    <definedName name="IQ_ISS_DEBT_NET" hidden="1">"c1391"</definedName>
    <definedName name="IQ_ISS_STOCK_NET" hidden="1">"c1601"</definedName>
    <definedName name="IQ_LAND" hidden="1">"c645"</definedName>
    <definedName name="IQ_LAST_SPLIT_DATE" hidden="1">"c2095"</definedName>
    <definedName name="IQ_LAST_SPLIT_FACTOR" hidden="1">"c2093"</definedName>
    <definedName name="IQ_LASTSALEPRICE" hidden="1">"c646"</definedName>
    <definedName name="IQ_LASTSALEPRICE_DATE" hidden="1">"c2109"</definedName>
    <definedName name="IQ_LATESTK" hidden="1">1000</definedName>
    <definedName name="IQ_LATESTQ" hidden="1">500</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IT" hidden="1">"c652"</definedName>
    <definedName name="IQ_LEGAL_SETTLE_UTI" hidden="1">"c653"</definedName>
    <definedName name="IQ_LEVERAGE_RATIO" hidden="1">"c654"</definedName>
    <definedName name="IQ_LEVERED_FCF" hidden="1">"c1907"</definedName>
    <definedName name="IQ_LFCF_10YR_ANN_GROWTH" hidden="1">"c1942"</definedName>
    <definedName name="IQ_LFCF_1YR_ANN_GROWTH" hidden="1">"c1937"</definedName>
    <definedName name="IQ_LFCF_2YR_ANN_GROWTH" hidden="1">"c1938"</definedName>
    <definedName name="IQ_LFCF_3YR_ANN_GROWTH" hidden="1">"c1939"</definedName>
    <definedName name="IQ_LFCF_5YR_ANN_GROWTH" hidden="1">"c1940"</definedName>
    <definedName name="IQ_LFCF_7YR_ANN_GROWTH" hidden="1">"c1941"</definedName>
    <definedName name="IQ_LFCF_MARGIN" hidden="1">"c1961"</definedName>
    <definedName name="IQ_LICENSED_POPS" hidden="1">"c2123"</definedName>
    <definedName name="IQ_LIFOR" hidden="1">"c655"</definedName>
    <definedName name="IQ_LL" hidden="1">"c656"</definedName>
    <definedName name="IQ_LOAN_LEASE_RECEIV" hidden="1">"c657"</definedName>
    <definedName name="IQ_LOAN_LOSS" hidden="1">"c1386"</definedName>
    <definedName name="IQ_LOAN_SERVICE_REV" hidden="1">"c658"</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IT" hidden="1">"c664"</definedName>
    <definedName name="IQ_LOANS_CF_UTI" hidden="1">"c665"</definedName>
    <definedName name="IQ_LOANS_FOR_SALE" hidden="1">"c666"</definedName>
    <definedName name="IQ_LOANS_PAST_DUE" hidden="1">"c667"</definedName>
    <definedName name="IQ_LOANS_RECEIV_CURRENT" hidden="1">"c668"</definedName>
    <definedName name="IQ_LOANS_RECEIV_LT" hidden="1">"c669"</definedName>
    <definedName name="IQ_LOANS_RECEIV_LT_UTI" hidden="1">"c670"</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LOSS_EXP" hidden="1">"c672"</definedName>
    <definedName name="IQ_LOWPRICE" hidden="1">"c673"</definedName>
    <definedName name="IQ_LT_DEBT" hidden="1">"c674"</definedName>
    <definedName name="IQ_LT_DEBT_BNK" hidden="1">"c675"</definedName>
    <definedName name="IQ_LT_DEBT_BR" hidden="1">"c676"</definedName>
    <definedName name="IQ_LT_DEBT_CAPITAL" hidden="1">"c677"</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IT" hidden="1">"c686"</definedName>
    <definedName name="IQ_LT_DEBT_ISSUED_UTI" hidden="1">"c687"</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IT" hidden="1">"c700"</definedName>
    <definedName name="IQ_LT_INVEST_UTI" hidden="1">"c701"</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LTMMONTH" hidden="1">120000</definedName>
    <definedName name="IQ_MACHINERY" hidden="1">"c711"</definedName>
    <definedName name="IQ_MAINT_REPAIR" hidden="1">"c2087"</definedName>
    <definedName name="IQ_MARKET_CAP_LFCF" hidden="1">"c2209"</definedName>
    <definedName name="IQ_MARKETCAP" hidden="1">"c712"</definedName>
    <definedName name="IQ_MARKETING" hidden="1">"c2239"</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IT" hidden="1">"c724"</definedName>
    <definedName name="IQ_MERGER_RESTRUCTURE_UTI" hidden="1">"c725"</definedName>
    <definedName name="IQ_MERGER_UTI" hidden="1">"c726"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M_ACCOUNT" hidden="1">"c743"</definedName>
    <definedName name="IQ_MONTH">15000</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SERV_RIGHTS" hidden="1">"c2242"</definedName>
    <definedName name="IQ_MTD" hidden="1">800000</definedName>
    <definedName name="IQ_NAMES_REVISION_DATE_" hidden="1">43436.8196180555</definedName>
    <definedName name="IQ_NET_CHANGE" hidden="1">"c749"</definedName>
    <definedName name="IQ_NET_DEBT" hidden="1">"c1584"</definedName>
    <definedName name="IQ_NET_DEBT_EBITDA" hidden="1">"c750"</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IT" hidden="1">"c756"</definedName>
    <definedName name="IQ_NET_DEBT_ISSUED_UTI" hidden="1">"c757"</definedName>
    <definedName name="IQ_NET_INC" hidden="1">"c1394"</definedName>
    <definedName name="IQ_NET_INC_BEFORE" hidden="1">"c1368"</definedName>
    <definedName name="IQ_NET_INC_CF" hidden="1">"c1397"</definedName>
    <definedName name="IQ_NET_INC_MARGIN" hidden="1">"c1398"</definedName>
    <definedName name="IQ_NET_INT_INC_10YR_ANN_GROWTH" hidden="1">"c758"</definedName>
    <definedName name="IQ_NET_INT_INC_1YR_ANN_GROWTH" hidden="1">"c759"</definedName>
    <definedName name="IQ_NET_INT_INC_2YR_ANN_GROWTH" hidden="1">"c760"</definedName>
    <definedName name="IQ_NET_INT_INC_3YR_ANN_GROWTH" hidden="1">"c761"</definedName>
    <definedName name="IQ_NET_INT_INC_5YR_ANN_GROWTH" hidden="1">"c762"</definedName>
    <definedName name="IQ_NET_INT_INC_7YR_ANN_GROWTH" hidden="1">"c763"</definedName>
    <definedName name="IQ_NET_INT_INC_BNK" hidden="1">"c764"</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LOANS" hidden="1">"c772"</definedName>
    <definedName name="IQ_NET_LOANS_10YR_ANN_GROWTH" hidden="1">"c773"</definedName>
    <definedName name="IQ_NET_LOANS_1YR_ANN_GROWTH" hidden="1">"c774"</definedName>
    <definedName name="IQ_NET_LOANS_2YR_ANN_GROWTH" hidden="1">"c775"</definedName>
    <definedName name="IQ_NET_LOANS_3YR_ANN_GROWTH" hidden="1">"c776"</definedName>
    <definedName name="IQ_NET_LOANS_5YR_ANN_GROWTH" hidden="1">"c777"</definedName>
    <definedName name="IQ_NET_LOANS_7YR_ANN_GROWTH" hidden="1">"c778"</definedName>
    <definedName name="IQ_NET_LOANS_TOTAL_DEPOSITS" hidden="1">"c779"</definedName>
    <definedName name="IQ_NET_RENTAL_EXP_FN" hidden="1">"c780"</definedName>
    <definedName name="IQ_NI" hidden="1">"c781"</definedName>
    <definedName name="IQ_NI_10YR_ANN_GROWTH" hidden="1">"c782"</definedName>
    <definedName name="IQ_NI_1YR_ANN_GROWTH" hidden="1">"c783"</definedName>
    <definedName name="IQ_NI_2YR_ANN_GROWTH" hidden="1">"c784"</definedName>
    <definedName name="IQ_NI_3YR_ANN_GROWTH" hidden="1">"c785"</definedName>
    <definedName name="IQ_NI_5YR_ANN_GROWTH" hidden="1">"c786"</definedName>
    <definedName name="IQ_NI_7YR_ANN_GROWTH" hidden="1">"c787"</definedName>
    <definedName name="IQ_NI_AFTER_CAPITALIZED" hidden="1">"c788"</definedName>
    <definedName name="IQ_NI_AVAIL_EXCL" hidden="1">"c789"</definedName>
    <definedName name="IQ_NI_AVAIL_EXCL_MARGIN" hidden="1">"c790"</definedName>
    <definedName name="IQ_NI_AVAIL_INCL" hidden="1">"c791"</definedName>
    <definedName name="IQ_NI_BEFORE_CAPITALIZED" hidden="1">"c792"</definedName>
    <definedName name="IQ_NI_CF" hidden="1">"c793"</definedName>
    <definedName name="IQ_NI_MARGIN" hidden="1">"c794"</definedName>
    <definedName name="IQ_NI_NORM" hidden="1">"c1901"</definedName>
    <definedName name="IQ_NI_NORM_10YR_ANN_GROWTH" hidden="1">"c1960"</definedName>
    <definedName name="IQ_NI_NORM_1YR_ANN_GROWTH" hidden="1">"c1955"</definedName>
    <definedName name="IQ_NI_NORM_2YR_ANN_GROWTH" hidden="1">"c1956"</definedName>
    <definedName name="IQ_NI_NORM_3YR_ANN_GROWTH" hidden="1">"c1957"</definedName>
    <definedName name="IQ_NI_NORM_5YR_ANN_GROWTH" hidden="1">"c1958"</definedName>
    <definedName name="IQ_NI_NORM_7YR_ANN_GROWTH" hidden="1">"c1959"</definedName>
    <definedName name="IQ_NI_NORM_MARGIN" hidden="1">"c1964"</definedName>
    <definedName name="IQ_NI_SFAS" hidden="1">"c795"</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"c800"</definedName>
    <definedName name="IQ_NON_INT_EXP" hidden="1">"c801"</definedName>
    <definedName name="IQ_NON_INT_INC" hidden="1">"c802"</definedName>
    <definedName name="IQ_NON_INT_INC_10YR_ANN_GROWTH" hidden="1">"c803"</definedName>
    <definedName name="IQ_NON_INT_INC_1YR_ANN_GROWTH" hidden="1">"c804"</definedName>
    <definedName name="IQ_NON_INT_INC_2YR_ANN_GROWTH" hidden="1">"c805"</definedName>
    <definedName name="IQ_NON_INT_INC_3YR_ANN_GROWTH" hidden="1">"c806"</definedName>
    <definedName name="IQ_NON_INT_INC_5YR_ANN_GROWTH" hidden="1">"c807"</definedName>
    <definedName name="IQ_NON_INT_INC_7YR_ANN_GROWTH" hidden="1">"c808"</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GROWTH" hidden="1">"c811"</definedName>
    <definedName name="IQ_NON_PERF_ASSETS_1YR_ANN_GROWTH" hidden="1">"c812"</definedName>
    <definedName name="IQ_NON_PERF_ASSETS_2YR_ANN_GROWTH" hidden="1">"c813"</definedName>
    <definedName name="IQ_NON_PERF_ASSETS_3YR_ANN_GROWTH" hidden="1">"c814"</definedName>
    <definedName name="IQ_NON_PERF_ASSETS_5YR_ANN_GROWTH" hidden="1">"c815"</definedName>
    <definedName name="IQ_NON_PERF_ASSETS_7YR_ANN_GROWTH" hidden="1">"c816"</definedName>
    <definedName name="IQ_NON_PERF_ASSETS_TOTAL_ASSETS" hidden="1">"c817"</definedName>
    <definedName name="IQ_NON_PERF_LOANS_10YR_ANN_GROWTH" hidden="1">"c818"</definedName>
    <definedName name="IQ_NON_PERF_LOANS_1YR_ANN_GROWTH" hidden="1">"c819"</definedName>
    <definedName name="IQ_NON_PERF_LOANS_2YR_ANN_GROWTH" hidden="1">"c820"</definedName>
    <definedName name="IQ_NON_PERF_LOANS_3YR_ANN_GROWTH" hidden="1">"c821"</definedName>
    <definedName name="IQ_NON_PERF_LOANS_5YR_ANN_GROWTH" hidden="1">"c822"</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UTIL_REV" hidden="1">"c2089"</definedName>
    <definedName name="IQ_NORMAL_INC_AFTER" hidden="1">"c1605"</definedName>
    <definedName name="IQ_NORMAL_INC_AVAIL" hidden="1">"c1606"</definedName>
    <definedName name="IQ_NORMAL_INC_BEFORE" hidden="1">"c1607"</definedName>
    <definedName name="IQ_NOTES_PAY" hidden="1">"c1423"</definedName>
    <definedName name="IQ_NOW_ACCOUNT" hidden="1">"c828"</definedName>
    <definedName name="IQ_NPPE" hidden="1">"c829"</definedName>
    <definedName name="IQ_NPPE_10YR_ANN_GROWTH" hidden="1">"c830"</definedName>
    <definedName name="IQ_NPPE_1YR_ANN_GROWTH" hidden="1">"c831"</definedName>
    <definedName name="IQ_NPPE_2YR_ANN_GROWTH" hidden="1">"c832"</definedName>
    <definedName name="IQ_NPPE_3YR_ANN_GROWTH" hidden="1">"c833"</definedName>
    <definedName name="IQ_NPPE_5YR_ANN_GROWTH" hidden="1">"c834"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SHAREHOLDERS" hidden="1">"c1967"</definedName>
    <definedName name="IQ_NUMBER_SHAREHOLDERS_CLASSA" hidden="1">"c1968"</definedName>
    <definedName name="IQ_NUMBER_SHAREHOLDERS_OTHER" hidden="1">"c1969"</definedName>
    <definedName name="IQ_OCCUPY_EXP" hidden="1">"c839"</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CLOSE_BALANCE_GAS" hidden="1">"c2049"</definedName>
    <definedName name="IQ_OG_CLOSE_BALANCE_OIL" hidden="1">"c2037"</definedName>
    <definedName name="IQ_OG_DCF_BEFORE_TAXES" hidden="1">"c2023"</definedName>
    <definedName name="IQ_OG_DCF_BEFORE_TAXES_GAS" hidden="1">"c2025"</definedName>
    <definedName name="IQ_OG_DCF_BEFORE_TAXES_OIL" hidden="1">"c2024"</definedName>
    <definedName name="IQ_OG_DEVELOPED_RESERVES_GAS" hidden="1">"c2053"</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T_DISC_GAS" hidden="1">"c2043"</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IMPROVED_RECOVERY_GAS" hidden="1">"c2044"</definedName>
    <definedName name="IQ_OG_IMPROVED_RECOVERY_OIL" hidden="1">"c2032"</definedName>
    <definedName name="IQ_OG_LIQUID_GAS_PRICE_HEDGED" hidden="1">"c2233"</definedName>
    <definedName name="IQ_OG_LIQUID_GAS_PRICE_UNHEDGED" hidden="1">"c2234"</definedName>
    <definedName name="IQ_OG_NET_FUTURE_CASH_FLOWS" hidden="1">"c1996"</definedName>
    <definedName name="IQ_OG_NET_FUTURE_CASH_FLOWS_GAS" hidden="1">"c2016"</definedName>
    <definedName name="IQ_OG_NET_FUTURE_CASH_FLOWS_OIL" hidden="1">"c2006"</definedName>
    <definedName name="IQ_OG_OIL_PRICE_HEDGED" hidden="1">"c2055"</definedName>
    <definedName name="IQ_OG_OIL_PRICE_UNHEDGED" hidden="1">"c2057"</definedName>
    <definedName name="IQ_OG_OPEN_BALANCE_GAS" hidden="1">"c2041"</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OIL" hidden="1">"c2035"</definedName>
    <definedName name="IQ_OG_PURCHASES_GAS" hidden="1">"c2045"</definedName>
    <definedName name="IQ_OG_PURCHASES_OIL" hidden="1">"c2033"</definedName>
    <definedName name="IQ_OG_REVISIONS_GAS" hidden="1">"c2042"</definedName>
    <definedName name="IQ_OG_REVISIONS_OIL" hidden="1">"c2030"</definedName>
    <definedName name="IQ_OG_SALES_IN_PLACE_GAS" hidden="1">"c2046"</definedName>
    <definedName name="IQ_OG_SALES_IN_PLACE_OIL" hidden="1">"c2034"</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PRODUCTION" hidden="1">"c2060"</definedName>
    <definedName name="IQ_OG_TOTAL_LIQUID_GAS_PRODUCTION" hidden="1">"c2235"</definedName>
    <definedName name="IQ_OG_TOTAL_OIL_PRODUCTON" hidden="1">"c2059"</definedName>
    <definedName name="IQ_OG_UNDEVELOPED_RESERVES_GAS" hidden="1">"c2051"</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NPRICE" hidden="1">"c848"</definedName>
    <definedName name="IQ_OPER_INC" hidden="1">"c849"</definedName>
    <definedName name="IQ_OPER_INC_BR" hidden="1">"c850"</definedName>
    <definedName name="IQ_OPER_INC_FIN" hidden="1">"c851"</definedName>
    <definedName name="IQ_OPER_INC_INS" hidden="1">"c852"</definedName>
    <definedName name="IQ_OPER_INC_MARGIN" hidden="1">"c1448"</definedName>
    <definedName name="IQ_OPER_INC_REIT" hidden="1">"c853"</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ED" hidden="1">"c2116"</definedName>
    <definedName name="IQ_OPTIONS_ISSUED" hidden="1">"c857"</definedName>
    <definedName name="IQ_ORDER_BACKLOG" hidden="1">"c2090"</definedName>
    <definedName name="IQ_OTHER_ADJUST_GROSS_LOANS" hidden="1">"c859"</definedName>
    <definedName name="IQ_OTHER_ASSETS" hidden="1">"c860"</definedName>
    <definedName name="IQ_OTHER_ASSETS_BNK" hidden="1">"c861"</definedName>
    <definedName name="IQ_OTHER_ASSETS_BR" hidden="1">"c862"</definedName>
    <definedName name="IQ_OTHER_ASSETS_FIN" hidden="1">"c863"</definedName>
    <definedName name="IQ_OTHER_ASSETS_INS" hidden="1">"c864"</definedName>
    <definedName name="IQ_OTHER_ASSETS_REIT" hidden="1">"c865"</definedName>
    <definedName name="IQ_OTHER_ASSETS_SERV_RIGHTS" hidden="1">"c2243"</definedName>
    <definedName name="IQ_OTHER_ASSETS_UTI" hidden="1">"c866"</definedName>
    <definedName name="IQ_OTHER_BEARING_LIAB" hidden="1">"c1608"</definedName>
    <definedName name="IQ_OTHER_BENEFITS_OBLIGATION" hidden="1">"c867"</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REIT" hidden="1">"c882"</definedName>
    <definedName name="IQ_OTHER_CL_SUPPL_UTI" hidden="1">"c883"</definedName>
    <definedName name="IQ_OTHER_CL_UTI" hidden="1">"c884"</definedName>
    <definedName name="IQ_OTHER_CURRENT_ASSETS" hidden="1">"c1403"</definedName>
    <definedName name="IQ_OTHER_CURRENT_LIAB" hidden="1">"c1404"</definedName>
    <definedName name="IQ_OTHER_DEP" hidden="1">"c885"</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IT" hidden="1">"c904"</definedName>
    <definedName name="IQ_OTHER_FINANCE_ACT_SUPPL_UTI" hidden="1">"c905"</definedName>
    <definedName name="IQ_OTHER_FINANCE_ACT_UTI" hidden="1">"c906"</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IT" hidden="1">"c912"</definedName>
    <definedName name="IQ_OTHER_INTAN_UTI" hidden="1">"c913"</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IT" hidden="1">"c940"</definedName>
    <definedName name="IQ_OTHER_LIAB_LT_UTI" hidden="1">"c941"</definedName>
    <definedName name="IQ_OTHER_LIAB_REIT" hidden="1">"c942"</definedName>
    <definedName name="IQ_OTHER_LIAB_UTI" hidden="1">"c943"</definedName>
    <definedName name="IQ_OTHER_LIAB_WRITTEN" hidden="1">"c944"</definedName>
    <definedName name="IQ_OTHER_LOANS" hidden="1">"c945"</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TOTAL" hidden="1">"c954"</definedName>
    <definedName name="IQ_OTHER_NON_INT_INC" hidden="1">"c955"</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IT" hidden="1">"c965"</definedName>
    <definedName name="IQ_OTHER_NON_OPER_EXP_SUPPL_UTI" hidden="1">"c966"</definedName>
    <definedName name="IQ_OTHER_NON_OPER_EXP_UTI" hidden="1">"c967"</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IT" hidden="1">"c1003"</definedName>
    <definedName name="IQ_OTHER_OPER_TOT_UTI" hidden="1">"c1004"</definedName>
    <definedName name="IQ_OTHER_OPER_UTI" hidden="1">"c1005"</definedName>
    <definedName name="IQ_OTHER_OUTSTANDING_BS_DATE" hidden="1">"c1972"</definedName>
    <definedName name="IQ_OTHER_OUTSTANDING_FILING_DATE" hidden="1">"c1974"</definedName>
    <definedName name="IQ_OTHER_PC_WRITTEN" hidden="1">"c1006"</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IT" hidden="1">"c1019"</definedName>
    <definedName name="IQ_OTHER_REV_SUPPL_UTI" hidden="1">"c1020"</definedName>
    <definedName name="IQ_OTHER_REV_UTI" hidden="1">"c1021"</definedName>
    <definedName name="IQ_OTHER_REVENUE" hidden="1">"c1410"</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IT" hidden="1">"c1499"</definedName>
    <definedName name="IQ_OTHER_UNUSUAL_SUPPL_UTI" hidden="1">"c1500"</definedName>
    <definedName name="IQ_OTHER_UNUSUAL_UTI" hidden="1">"c1565"</definedName>
    <definedName name="IQ_OUTSTANDING_BS_DATE" hidden="1">"c2128"</definedName>
    <definedName name="IQ_OUTSTANDING_FILING_DATE" hidden="1">"c2127"</definedName>
    <definedName name="IQ_PART_TIME" hidden="1">"c1024"</definedName>
    <definedName name="IQ_PAY_ACCRUED" hidden="1">"c1457"</definedName>
    <definedName name="IQ_PAYOUT_RATIO" hidden="1">"c1900"</definedName>
    <definedName name="IQ_PBV" hidden="1">"c1025"</definedName>
    <definedName name="IQ_PBV_AVG" hidden="1">"c1026"</definedName>
    <definedName name="IQ_PC_WRITTEN" hidden="1">"c1027"</definedName>
    <definedName name="IQ_PE_EXCL" hidden="1">"c1028"</definedName>
    <definedName name="IQ_PE_EXCL_AVG" hidden="1">"c1029"</definedName>
    <definedName name="IQ_PE_EXCL_FWD" hidden="1">"c1030"</definedName>
    <definedName name="IQ_PE_NORMALIZED" hidden="1">"c2207"</definedName>
    <definedName name="IQ_PE_RATIO" hidden="1">"c1610"</definedName>
    <definedName name="IQ_PENSION" hidden="1">"c1031"</definedName>
    <definedName name="IQ_PERIODDATE" hidden="1">"c1414"</definedName>
    <definedName name="IQ_PERIODDATE_BS" hidden="1">"c1032"</definedName>
    <definedName name="IQ_PERIODDATE_CF" hidden="1">"c1033"</definedName>
    <definedName name="IQ_PERIODDATE_IS" hidden="1">"c1034"</definedName>
    <definedName name="IQ_PERIODLENGTH_CF" hidden="1">"c1502"</definedName>
    <definedName name="IQ_PERIODLENGTH_IS" hidden="1">"c1503"</definedName>
    <definedName name="IQ_PERTYPE" hidden="1">"c1611"</definedName>
    <definedName name="IQ_PLL" hidden="1">"c2114"</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RE_OPEN_COST" hidden="1">"c1040"</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IT" hidden="1">"c1058"</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IT" hidden="1">"c1065"</definedName>
    <definedName name="IQ_PREF_REP_UTI" hidden="1">"c1066"</definedName>
    <definedName name="IQ_PREF_STOCK" hidden="1">"c1416"</definedName>
    <definedName name="IQ_PREF_TOT" hidden="1">"c1415"</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ICE_OVER_BVPS" hidden="1">"c1412"</definedName>
    <definedName name="IQ_PRICE_OVER_LTM_EPS" hidden="1">"c1413"</definedName>
    <definedName name="IQ_PRICE_TARGET" hidden="1">"c82"</definedName>
    <definedName name="IQ_PRICEDATE" hidden="1">"c1069"</definedName>
    <definedName name="IQ_PRICING_DATE" hidden="1">"c1613"</definedName>
    <definedName name="IQ_PRIMARY_INDUSTRY" hidden="1">"c1070"</definedName>
    <definedName name="IQ_PRO_FORMA_BASIC_EPS" hidden="1">"c1614"</definedName>
    <definedName name="IQ_PRO_FORMA_DILUT_EPS" hidden="1">"c1615"</definedName>
    <definedName name="IQ_PRO_FORMA_NET_INC" hidden="1">"c1452"</definedName>
    <definedName name="IQ_PROFESSIONAL" hidden="1">"c1071"</definedName>
    <definedName name="IQ_PROFESSIONAL_TITLE" hidden="1">"c1072"</definedName>
    <definedName name="IQ_PROJECTED_PENSION_OBLIGATION" hidden="1">"c1292"</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ISION_10YR_ANN_GROWTH" hidden="1">"c1077"</definedName>
    <definedName name="IQ_PROVISION_1YR_ANN_GROWTH" hidden="1">"c1078"</definedName>
    <definedName name="IQ_PROVISION_2YR_ANN_GROWTH" hidden="1">"c1079"</definedName>
    <definedName name="IQ_PROVISION_3YR_ANN_GROWTH" hidden="1">"c1080"</definedName>
    <definedName name="IQ_PROVISION_5YR_ANN_GROWTH" hidden="1">"c1081"</definedName>
    <definedName name="IQ_PROVISION_7YR_ANN_GROWTH" hidden="1">"c1082"</definedName>
    <definedName name="IQ_PROVISION_CHARGE_OFFS" hidden="1">"c1083"</definedName>
    <definedName name="IQ_PTBV" hidden="1">"c1084"</definedName>
    <definedName name="IQ_PTBV_AVG" hidden="1">"c1085"</definedName>
    <definedName name="IQ_QTD" hidden="1">750000</definedName>
    <definedName name="IQ_QUICK_RATIO" hidden="1">"c1086"</definedName>
    <definedName name="IQ_RATE_COMP_GROWTH_DOMESTIC" hidden="1">"c1087"</definedName>
    <definedName name="IQ_RATE_COMP_GROWTH_FOREIGN" hidden="1">"c1088"</definedName>
    <definedName name="IQ_RAW_INV" hidden="1">"c1089"</definedName>
    <definedName name="IQ_RD_EXP" hidden="1">"c1090"</definedName>
    <definedName name="IQ_RD_EXP_FN" hidden="1">"c1091"</definedName>
    <definedName name="IQ_RE" hidden="1">"c1092"</definedName>
    <definedName name="IQ_REAL_ESTATE" hidden="1">"c1093"</definedName>
    <definedName name="IQ_REAL_ESTATE_ASSETS" hidden="1">"c1094"</definedName>
    <definedName name="IQ_REDEEM_PREF_STOCK" hidden="1">"c1417"</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NTAL_REV" hidden="1">"c1101"</definedName>
    <definedName name="IQ_RESEARCH_DEV" hidden="1">"c1419"</definedName>
    <definedName name="IQ_RESIDENTIAL_LOANS" hidden="1">"c1102"</definedName>
    <definedName name="IQ_RESTATEMENT_BS" hidden="1">"c1643"</definedName>
    <definedName name="IQ_RESTATEMENT_CF" hidden="1">"c1644"</definedName>
    <definedName name="IQ_RESTATEMENT_IS" hidden="1">"c1642"</definedName>
    <definedName name="IQ_RESTRICTED_CASH" hidden="1">"c1103"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IT" hidden="1">"c1110"</definedName>
    <definedName name="IQ_RESTRUCTURE_UTI" hidden="1">"c1111"</definedName>
    <definedName name="IQ_RESTRUCTURED_LOANS" hidden="1">"c1112"</definedName>
    <definedName name="IQ_RETAIL_AVG_STORE_SIZE_GROSS" hidden="1">"c2066"</definedName>
    <definedName name="IQ_RETAIL_AVG_STORE_SIZE_NET" hidden="1">"c2067"</definedName>
    <definedName name="IQ_RETAIL_CLOSED_STORES" hidden="1">"c2063"</definedName>
    <definedName name="IQ_RETAIL_OPENED_STORES" hidden="1">"c2062"</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Q_FOOTAGE" hidden="1">"c2064"</definedName>
    <definedName name="IQ_RETAIL_STORE_SELLING_AREA" hidden="1">"c2065"</definedName>
    <definedName name="IQ_RETAIL_TOTAL_STORES" hidden="1">"c2061"</definedName>
    <definedName name="IQ_RETAINED_EARN" hidden="1">"c1420"</definedName>
    <definedName name="IQ_RETURN_ASSETS" hidden="1">"c1113"</definedName>
    <definedName name="IQ_RETURN_ASSETS_BANK" hidden="1">"c1114"</definedName>
    <definedName name="IQ_RETURN_ASSETS_BROK" hidden="1">"c1115"</definedName>
    <definedName name="IQ_RETURN_ASSETS_FS" hidden="1">"c1116"</definedName>
    <definedName name="IQ_RETURN_CAPITAL" hidden="1">"c1117"</definedName>
    <definedName name="IQ_RETURN_EQUITY" hidden="1">"c1118"</definedName>
    <definedName name="IQ_RETURN_EQUITY_BANK" hidden="1">"c1119"</definedName>
    <definedName name="IQ_RETURN_EQUITY_BROK" hidden="1">"c1120"</definedName>
    <definedName name="IQ_RETURN_EQUITY_FS" hidden="1">"c1121"</definedName>
    <definedName name="IQ_RETURN_INVESTMENT" hidden="1">"c1421"</definedName>
    <definedName name="IQ_REV" hidden="1">"c1122"</definedName>
    <definedName name="IQ_REV_BEFORE_LL" hidden="1">"c1123"</definedName>
    <definedName name="IQ_REV_UTI" hidden="1">"c1125"</definedName>
    <definedName name="IQ_REVENUE" hidden="1">"c1422"</definedName>
    <definedName name="IQ_REVISION_DATE_" hidden="1">38656.8885300926</definedName>
    <definedName name="IQ_SALARY" hidden="1">"c1130"</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S_MARKETING" hidden="1">"c2240"</definedName>
    <definedName name="IQ_SAME_STORE" hidden="1">"c1149"</definedName>
    <definedName name="IQ_SAVING_DEP" hidden="1">"c1150"</definedName>
    <definedName name="IQ_SECUR_RECEIV" hidden="1">"c1151"</definedName>
    <definedName name="IQ_SECURITY_BORROW" hidden="1">"c1152"</definedName>
    <definedName name="IQ_SECURITY_OWN" hidden="1">"c1153"</definedName>
    <definedName name="IQ_SECURITY_RESELL" hidden="1">"c1154"</definedName>
    <definedName name="IQ_SEPARATE_ACCT_ASSETS" hidden="1">"c1155"</definedName>
    <definedName name="IQ_SEPARATE_ACCT_LIAB" hidden="1">"c1156"</definedName>
    <definedName name="IQ_SERV_CHARGE_DEPOSITS" hidden="1">"c1157"</definedName>
    <definedName name="IQ_SGA" hidden="1">"c1158"</definedName>
    <definedName name="IQ_SGA_BNK" hidden="1">"c1159"</definedName>
    <definedName name="IQ_SGA_INS" hidden="1">"c1160"</definedName>
    <definedName name="IQ_SGA_MARGIN" hidden="1">"c1898"</definedName>
    <definedName name="IQ_SGA_REIT" hidden="1">"c1161"</definedName>
    <definedName name="IQ_SGA_SUPPL" hidden="1">"c1162"</definedName>
    <definedName name="IQ_SGA_UTI" hidden="1">"c1163"</definedName>
    <definedName name="IQ_SHAREOUTSTANDING" hidden="1">"c1347"</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"c1425"</definedName>
    <definedName name="IQ_SMALL_INT_BEAR_CD" hidden="1">"c1166"</definedName>
    <definedName name="IQ_SOFTWARE" hidden="1">"c1167"</definedName>
    <definedName name="IQ_SOURCE" hidden="1">"c1168"</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IT" hidden="1">"c1174"</definedName>
    <definedName name="IQ_SPECIAL_DIV_CF_UTI" hidden="1">"c1175"</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IT" hidden="1">"c1186"</definedName>
    <definedName name="IQ_ST_DEBT_ISSUED_UTI" hidden="1">"c1187"</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IT" hidden="1">"c1194"</definedName>
    <definedName name="IQ_ST_DEBT_REPAID_UTI" hidden="1">"c1195"</definedName>
    <definedName name="IQ_ST_DEBT_UTI" hidden="1">"c1196"</definedName>
    <definedName name="IQ_ST_INVEST" hidden="1">"c1197"</definedName>
    <definedName name="IQ_ST_INVEST_UTI" hidden="1">"c1198"</definedName>
    <definedName name="IQ_ST_NOTE_RECEIV" hidden="1">"c1199"</definedName>
    <definedName name="IQ_STATE" hidden="1">"c1200"</definedName>
    <definedName name="IQ_STATUTORY_SURPLUS" hidden="1">"c1201"</definedName>
    <definedName name="IQ_STOCK_BASED" hidden="1">"c1202"</definedName>
    <definedName name="IQ_STOCK_BASED_CF" hidden="1">"c1203"</definedName>
    <definedName name="IQ_STRIKE_PRICE_ISSUED" hidden="1">"c1645"</definedName>
    <definedName name="IQ_STRIKE_PRICE_OS" hidden="1">"c1646"</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VA" hidden="1">"c1214"</definedName>
    <definedName name="IQ_TAX_BENEFIT_OPTIONS" hidden="1">"c1215"</definedName>
    <definedName name="IQ_TAX_EQUIV_NET_INT_INC" hidden="1">"c1216"</definedName>
    <definedName name="IQ_TBV" hidden="1">"c1906"</definedName>
    <definedName name="IQ_TBV_10YR_ANN_GROWTH" hidden="1">"c1936"</definedName>
    <definedName name="IQ_TBV_1YR_ANN_GROWTH" hidden="1">"c1931"</definedName>
    <definedName name="IQ_TBV_2YR_ANN_GROWTH" hidden="1">"c1932"</definedName>
    <definedName name="IQ_TBV_3YR_ANN_GROWTH" hidden="1">"c1933"</definedName>
    <definedName name="IQ_TBV_5YR_ANN_GROWTH" hidden="1">"c1934"</definedName>
    <definedName name="IQ_TBV_7YR_ANN_GROWTH" hidden="1">"c1935"</definedName>
    <definedName name="IQ_TBV_SHARE" hidden="1">"c1217"</definedName>
    <definedName name="IQ_TEMPLATE" hidden="1">"c1521"</definedName>
    <definedName name="IQ_TENANT" hidden="1">"c1218"</definedName>
    <definedName name="IQ_TEV" hidden="1">"c1219"</definedName>
    <definedName name="IQ_TEV_EBIT" hidden="1">"c1220"</definedName>
    <definedName name="IQ_TEV_EBIT_AVG" hidden="1">"c1221"</definedName>
    <definedName name="IQ_TEV_EBITDA" hidden="1">"c1222"</definedName>
    <definedName name="IQ_TEV_EBITDA_AVG" hidden="1">"c1223"</definedName>
    <definedName name="IQ_TEV_EMPLOYEE_AVG" hidden="1">"c1225"</definedName>
    <definedName name="IQ_TEV_TOTAL_REV" hidden="1">"c1226"</definedName>
    <definedName name="IQ_TEV_TOTAL_REV_AVG" hidden="1">"c1227"</definedName>
    <definedName name="IQ_TEV_UFCF" hidden="1">"c2208"</definedName>
    <definedName name="IQ_TIER_ONE_RATIO" hidden="1">"c1229"</definedName>
    <definedName name="IQ_TIME_DEP" hidden="1">"c1230"</definedName>
    <definedName name="IQ_TODAY" hidden="1">0</definedName>
    <definedName name="IQ_TOT_ADJ_INC" hidden="1">"c1616"</definedName>
    <definedName name="IQ_TOTAL_AR_BR" hidden="1">"c1231"</definedName>
    <definedName name="IQ_TOTAL_AR_REIT" hidden="1">"c1232"</definedName>
    <definedName name="IQ_TOTAL_AR_UTI" hidden="1">"c1233"</definedName>
    <definedName name="IQ_TOTAL_ASSETS" hidden="1">"c1234"</definedName>
    <definedName name="IQ_TOTAL_ASSETS_10YR_ANN_GROWTH" hidden="1">"c1235"</definedName>
    <definedName name="IQ_TOTAL_ASSETS_1YR_ANN_GROWTH" hidden="1">"c1236"</definedName>
    <definedName name="IQ_TOTAL_ASSETS_2YR_ANN_GROWTH" hidden="1">"c1237"</definedName>
    <definedName name="IQ_TOTAL_ASSETS_3YR_ANN_GROWTH" hidden="1">"c1238"</definedName>
    <definedName name="IQ_TOTAL_ASSETS_5YR_ANN_GROWTH" hidden="1">"c1239"</definedName>
    <definedName name="IQ_TOTAL_ASSETS_7YR_ANN_GROWTH" hidden="1">"c1240"</definedName>
    <definedName name="IQ_TOTAL_AVG_CE_TOTAL_AVG_ASSETS" hidden="1">"c1241"</definedName>
    <definedName name="IQ_TOTAL_AVG_EQUITY_TOTAL_AVG_ASSETS" hidden="1">"c1242"</definedName>
    <definedName name="IQ_TOTAL_CA" hidden="1">"c1243"</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URN" hidden="1">"c2122"</definedName>
    <definedName name="IQ_TOTAL_CL" hidden="1">"c1245"</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EBITDA" hidden="1">"c1249"</definedName>
    <definedName name="IQ_TOTAL_DEBT_EQUITY" hidden="1">"c1250"</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IT" hidden="1">"c1255"</definedName>
    <definedName name="IQ_TOTAL_DEBT_ISSUED_UTI" hidden="1">"c1256"</definedName>
    <definedName name="IQ_TOTAL_DEBT_ISSUES_INS" hidden="1">"c1257"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IT" hidden="1">"c1263"</definedName>
    <definedName name="IQ_TOTAL_DEBT_REPAID_UTI" hidden="1">"c1264"</definedName>
    <definedName name="IQ_TOTAL_DEPOSITS" hidden="1">"c1265"</definedName>
    <definedName name="IQ_TOTAL_DIV_PAID_CF" hidden="1">"c1266"</definedName>
    <definedName name="IQ_TOTAL_EMPLOYEE" hidden="1">"c2141"</definedName>
    <definedName name="IQ_TOTAL_EMPLOYEES" hidden="1">"c1522"</definedName>
    <definedName name="IQ_TOTAL_EQUITY" hidden="1">"c1267"</definedName>
    <definedName name="IQ_TOTAL_EQUITY_10YR_ANN_GROWTH" hidden="1">"c1268"</definedName>
    <definedName name="IQ_TOTAL_EQUITY_1YR_ANN_GROWTH" hidden="1">"c1269"</definedName>
    <definedName name="IQ_TOTAL_EQUITY_2YR_ANN_GROWTH" hidden="1">"c1270"</definedName>
    <definedName name="IQ_TOTAL_EQUITY_3YR_ANN_GROWTH" hidden="1">"c1271"</definedName>
    <definedName name="IQ_TOTAL_EQUITY_5YR_ANN_GROWTH" hidden="1">"c1272"</definedName>
    <definedName name="IQ_TOTAL_EQUITY_7YR_ANN_GROWTH" hidden="1">"c1273"</definedName>
    <definedName name="IQ_TOTAL_EQUITY_ALLOWANCE_TOTAL_LOANS" hidden="1">"c1274"</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FIN" hidden="1">"c1280"</definedName>
    <definedName name="IQ_TOTAL_LIAB_INS" hidden="1">"c1281"</definedName>
    <definedName name="IQ_TOTAL_LIAB_REIT" hidden="1">"c1282"</definedName>
    <definedName name="IQ_TOTAL_LIAB_SHAREHOLD" hidden="1">"c1435"</definedName>
    <definedName name="IQ_TOTAL_LIAB_TOTAL_ASSETS" hidden="1">"c1283"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IT" hidden="1">"c1287"</definedName>
    <definedName name="IQ_TOTAL_OPER_EXP_UTI" hidden="1">"c1288"</definedName>
    <definedName name="IQ_TOTAL_OPER_EXPEN" hidden="1">"c1445"</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EXP" hidden="1">"c1291"</definedName>
    <definedName name="IQ_TOTAL_PENSION_OBLIGATION" hidden="1">"c1292"</definedName>
    <definedName name="IQ_TOTAL_PROVED_RESERVES_OIL" hidden="1">"c2040"</definedName>
    <definedName name="IQ_TOTAL_RECEIV" hidden="1">"c1293"</definedName>
    <definedName name="IQ_TOTAL_REV" hidden="1">"c1294"</definedName>
    <definedName name="IQ_TOTAL_REV_10YR_ANN_GROWTH" hidden="1">"c1295"</definedName>
    <definedName name="IQ_TOTAL_REV_1YR_ANN_GROWTH" hidden="1">"c1296"</definedName>
    <definedName name="IQ_TOTAL_REV_2YR_ANN_GROWTH" hidden="1">"c1297"</definedName>
    <definedName name="IQ_TOTAL_REV_3YR_ANN_GROWTH" hidden="1">"c1298"</definedName>
    <definedName name="IQ_TOTAL_REV_5YR_ANN_GROWTH" hidden="1">"c1299"</definedName>
    <definedName name="IQ_TOTAL_REV_7YR_ANN_GROWTH" hidden="1">"c1300"</definedName>
    <definedName name="IQ_TOTAL_REV_AS_REPORTED" hidden="1">"c1301"</definedName>
    <definedName name="IQ_TOTAL_REV_BNK" hidden="1">"c1302"</definedName>
    <definedName name="IQ_TOTAL_REV_BR" hidden="1">"c1303"</definedName>
    <definedName name="IQ_TOTAL_REV_EMPLOYEE" hidden="1">"c1304"</definedName>
    <definedName name="IQ_TOTAL_REV_FIN" hidden="1">"c1305"</definedName>
    <definedName name="IQ_TOTAL_REV_INS" hidden="1">"c1306"</definedName>
    <definedName name="IQ_TOTAL_REV_REIT" hidden="1">"c1307"</definedName>
    <definedName name="IQ_TOTAL_REV_SHARE" hidden="1">"c1912"</definedName>
    <definedName name="IQ_TOTAL_REV_UTI" hidden="1">"c1308"</definedName>
    <definedName name="IQ_TOTAL_REVENUE" hidden="1">"c1436"</definedName>
    <definedName name="IQ_TOTAL_SPECIAL" hidden="1">"c1618"</definedName>
    <definedName name="IQ_TOTAL_ST_BORROW" hidden="1">"c1424"</definedName>
    <definedName name="IQ_TOTAL_SUBS" hidden="1">"c2119"</definedName>
    <definedName name="IQ_TOTAL_UNUSUAL" hidden="1">"c1508"</definedName>
    <definedName name="IQ_TRADE_AR" hidden="1">"c1345"</definedName>
    <definedName name="IQ_TRADE_PRINCIPAL" hidden="1">"c1309"</definedName>
    <definedName name="IQ_TRADING_ASSETS" hidden="1">"c1310"</definedName>
    <definedName name="IQ_TRADING_CURRENCY" hidden="1">"c2212"</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IT" hidden="1">"c1317"</definedName>
    <definedName name="IQ_TREASURY_OTHER_EQUITY_UTI" hidden="1">"c1318"</definedName>
    <definedName name="IQ_TREASURY_STOCK" hidden="1">"c1438"</definedName>
    <definedName name="IQ_TRUST_INC" hidden="1">"c1319"</definedName>
    <definedName name="IQ_TRUST_PREF" hidden="1">"c1320"</definedName>
    <definedName name="IQ_UFCF_10YR_ANN_GROWTH" hidden="1">"c1948"</definedName>
    <definedName name="IQ_UFCF_1YR_ANN_GROWTH" hidden="1">"c1943"</definedName>
    <definedName name="IQ_UFCF_2YR_ANN_GROWTH" hidden="1">"c1944"</definedName>
    <definedName name="IQ_UFCF_3YR_ANN_GROWTH" hidden="1">"c1945"</definedName>
    <definedName name="IQ_UFCF_5YR_ANN_GROWTH" hidden="1">"c1946"</definedName>
    <definedName name="IQ_UFCF_7YR_ANN_GROWTH" hidden="1">"c1947"</definedName>
    <definedName name="IQ_UFCF_MARGIN" hidden="1">"c1962"</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IT" hidden="1">"c1327"</definedName>
    <definedName name="IQ_UNEARN_REV_CURRENT_UTI" hidden="1">"c1328"</definedName>
    <definedName name="IQ_UNEARN_REV_LT" hidden="1">"c1329"</definedName>
    <definedName name="IQ_UNLEVERED_FCF" hidden="1">"c1908"</definedName>
    <definedName name="IQ_UNPAID_CLAIMS" hidden="1">"c1330"</definedName>
    <definedName name="IQ_UNREALIZED_GAIN" hidden="1">"c1619"</definedName>
    <definedName name="IQ_UNUSUAL_EXP" hidden="1">"c1456"</definedName>
    <definedName name="IQ_US_GAAP" hidden="1">"c1331"</definedName>
    <definedName name="IQ_UTIL_PPE_NET" hidden="1">"c1620"</definedName>
    <definedName name="IQ_UTIL_REV" hidden="1">"c2091"</definedName>
    <definedName name="IQ_UV_PENSION_LIAB" hidden="1">"c1332"</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UME" hidden="1">"c1333"</definedName>
    <definedName name="IQ_WEEK">50000</definedName>
    <definedName name="IQ_WEIGHTED_AVG_PRICE" hidden="1">"c1334"</definedName>
    <definedName name="IQ_WIP_INV" hidden="1">"c1335"</definedName>
    <definedName name="IQ_WORKMEN_WRITTEN" hidden="1">"c1336"</definedName>
    <definedName name="IQ_XDIV_DATE" hidden="1">"c2203"</definedName>
    <definedName name="IQ_YEARHIGH" hidden="1">"c1337"</definedName>
    <definedName name="IQ_YEARLOW" hidden="1">"c1338"</definedName>
    <definedName name="IQ_YTD" hidden="1">3000</definedName>
    <definedName name="IQ_YTDMONTH" hidden="1">130000</definedName>
    <definedName name="IQ_Z_SCORE" hidden="1">"c1339"</definedName>
    <definedName name="IS">#REF!</definedName>
    <definedName name="IS_RIBBON_CREATE_SUCCESS">TRUE</definedName>
    <definedName name="IS_RIBBON_SHOW_GRAPH_GROUP">FALSE</definedName>
    <definedName name="IS_RIBBON_SHOW_MAIN_GROUP">FALSE</definedName>
    <definedName name="IssuesForDiscussion">#REF!</definedName>
    <definedName name="Item">#REF!</definedName>
    <definedName name="item3">#REF!</definedName>
    <definedName name="item4_5">#REF!</definedName>
    <definedName name="ItemsCols">COLUMN(#REF!)-COLUMN(#REF!)</definedName>
    <definedName name="Iterations">#REF!</definedName>
    <definedName name="ixRange0">#REF!</definedName>
    <definedName name="ixRange0_1">#REF!</definedName>
    <definedName name="ixRange1">#REF!</definedName>
    <definedName name="ixRange1_1">#REF!</definedName>
    <definedName name="ixRange10">#REF!</definedName>
    <definedName name="ixRange10_1">#REF!</definedName>
    <definedName name="ixRange100">#REF!</definedName>
    <definedName name="ixRange100_1">#REF!</definedName>
    <definedName name="ixRange101">#REF!</definedName>
    <definedName name="ixRange101_1">#REF!</definedName>
    <definedName name="ixRange102">#REF!</definedName>
    <definedName name="ixRange102_1">#REF!</definedName>
    <definedName name="ixRange103">#REF!</definedName>
    <definedName name="ixRange103_1">#REF!</definedName>
    <definedName name="ixRange104">#REF!</definedName>
    <definedName name="ixRange104_1">#REF!</definedName>
    <definedName name="ixRange105">#REF!</definedName>
    <definedName name="ixRange105_1">#REF!</definedName>
    <definedName name="ixRange106">#REF!</definedName>
    <definedName name="ixRange106_1">#REF!</definedName>
    <definedName name="ixRange107">#REF!</definedName>
    <definedName name="ixRange107_1">#REF!</definedName>
    <definedName name="ixRange108">#REF!</definedName>
    <definedName name="ixRange108_1">#REF!</definedName>
    <definedName name="ixRange109">#REF!</definedName>
    <definedName name="ixRange109_1">#REF!</definedName>
    <definedName name="ixRange11">#REF!</definedName>
    <definedName name="ixRange11_1">#REF!</definedName>
    <definedName name="ixRange110">#REF!</definedName>
    <definedName name="ixRange110_1">#REF!</definedName>
    <definedName name="ixRange111">#REF!</definedName>
    <definedName name="ixRange111_1">#REF!</definedName>
    <definedName name="ixRange112">#REF!</definedName>
    <definedName name="ixRange112_1">#REF!</definedName>
    <definedName name="ixRange113">#REF!</definedName>
    <definedName name="ixRange113_1">#REF!</definedName>
    <definedName name="ixRange114">#REF!</definedName>
    <definedName name="ixRange114_1">#REF!</definedName>
    <definedName name="ixRange115">#REF!</definedName>
    <definedName name="ixRange115_1">#REF!</definedName>
    <definedName name="ixRange116">#REF!</definedName>
    <definedName name="ixRange116_1">#REF!</definedName>
    <definedName name="ixRange117">#REF!</definedName>
    <definedName name="ixRange117_1">#REF!</definedName>
    <definedName name="ixRange118">#REF!</definedName>
    <definedName name="ixRange118_1">#REF!</definedName>
    <definedName name="ixRange119">#REF!</definedName>
    <definedName name="ixRange119_1">#REF!</definedName>
    <definedName name="ixRange12">#REF!</definedName>
    <definedName name="ixRange12_1">#REF!</definedName>
    <definedName name="ixRange120">#REF!</definedName>
    <definedName name="ixRange120_1">#REF!</definedName>
    <definedName name="ixRange121">#REF!</definedName>
    <definedName name="ixRange121_1">#REF!</definedName>
    <definedName name="ixRange122">#REF!</definedName>
    <definedName name="ixRange122_1">#REF!</definedName>
    <definedName name="ixRange123">#REF!</definedName>
    <definedName name="ixRange123_1">#REF!</definedName>
    <definedName name="ixRange124">#REF!</definedName>
    <definedName name="ixRange124_1">#REF!</definedName>
    <definedName name="ixRange125">#REF!</definedName>
    <definedName name="ixRange125_1">#REF!</definedName>
    <definedName name="ixRange126">#REF!</definedName>
    <definedName name="ixRange126_1">#REF!</definedName>
    <definedName name="ixRange127">#REF!</definedName>
    <definedName name="ixRange127_1">#REF!</definedName>
    <definedName name="ixRange128">#REF!</definedName>
    <definedName name="ixRange128_1">#REF!</definedName>
    <definedName name="ixRange129">#REF!</definedName>
    <definedName name="ixRange129_1">#REF!</definedName>
    <definedName name="ixRange13">#REF!</definedName>
    <definedName name="ixRange13_1">#REF!</definedName>
    <definedName name="ixRange130">#REF!</definedName>
    <definedName name="ixRange130_1">#REF!</definedName>
    <definedName name="ixRange131">#REF!</definedName>
    <definedName name="ixRange131_1">#REF!</definedName>
    <definedName name="ixRange132">#REF!</definedName>
    <definedName name="ixRange132_1">#REF!</definedName>
    <definedName name="ixRange133">#REF!</definedName>
    <definedName name="ixRange133_1">#REF!</definedName>
    <definedName name="ixRange134">#REF!</definedName>
    <definedName name="ixRange134_1">#REF!</definedName>
    <definedName name="ixRange135">#REF!</definedName>
    <definedName name="ixRange135_1">#REF!</definedName>
    <definedName name="ixRange136">#REF!</definedName>
    <definedName name="ixRange136_1">#REF!</definedName>
    <definedName name="ixRange137">#REF!</definedName>
    <definedName name="ixRange137_1">#REF!</definedName>
    <definedName name="ixRange138">#REF!</definedName>
    <definedName name="ixRange138_1">#REF!</definedName>
    <definedName name="ixRange139">#REF!</definedName>
    <definedName name="ixRange139_1">#REF!</definedName>
    <definedName name="ixRange14">#REF!</definedName>
    <definedName name="ixRange14_1">#REF!</definedName>
    <definedName name="ixRange140">#REF!</definedName>
    <definedName name="ixRange140_1">#REF!</definedName>
    <definedName name="ixRange141">#REF!</definedName>
    <definedName name="ixRange141_1">#REF!</definedName>
    <definedName name="ixRange142">#REF!</definedName>
    <definedName name="ixRange142_1">#REF!</definedName>
    <definedName name="ixRange143">#REF!</definedName>
    <definedName name="ixRange143_1">#REF!</definedName>
    <definedName name="ixRange144">#REF!</definedName>
    <definedName name="ixRange144_1">#REF!</definedName>
    <definedName name="ixRange145">#REF!</definedName>
    <definedName name="ixRange145_1">#REF!</definedName>
    <definedName name="ixRange146">#REF!</definedName>
    <definedName name="ixRange146_1">#REF!</definedName>
    <definedName name="ixRange147">#REF!</definedName>
    <definedName name="ixRange147_1">#REF!</definedName>
    <definedName name="ixRange148">#REF!</definedName>
    <definedName name="ixRange148_1">#REF!</definedName>
    <definedName name="ixRange149">#REF!</definedName>
    <definedName name="ixRange149_1">#REF!</definedName>
    <definedName name="ixRange15">#REF!</definedName>
    <definedName name="ixRange15_1">#REF!</definedName>
    <definedName name="ixRange150">#REF!</definedName>
    <definedName name="ixRange150_1">#REF!</definedName>
    <definedName name="ixRange151">#REF!</definedName>
    <definedName name="ixRange151_1">#REF!</definedName>
    <definedName name="ixRange152">#REF!</definedName>
    <definedName name="ixRange152_1">#REF!</definedName>
    <definedName name="ixRange153">#REF!</definedName>
    <definedName name="ixRange153_1">#REF!</definedName>
    <definedName name="ixRange154">#REF!</definedName>
    <definedName name="ixRange154_1">#REF!</definedName>
    <definedName name="ixRange155">#REF!</definedName>
    <definedName name="ixRange155_1">#REF!</definedName>
    <definedName name="ixRange156">#REF!</definedName>
    <definedName name="ixRange156_1">#REF!</definedName>
    <definedName name="ixRange157">#REF!</definedName>
    <definedName name="ixRange157_1">#REF!</definedName>
    <definedName name="ixRange158">#REF!</definedName>
    <definedName name="ixRange158_1">#REF!</definedName>
    <definedName name="ixRange159">#REF!</definedName>
    <definedName name="ixRange159_1">#REF!</definedName>
    <definedName name="ixRange16">#REF!</definedName>
    <definedName name="ixRange16_1">#REF!</definedName>
    <definedName name="ixRange160">#REF!</definedName>
    <definedName name="ixRange160_1">#REF!</definedName>
    <definedName name="ixRange161">#REF!</definedName>
    <definedName name="ixRange161_1">#REF!</definedName>
    <definedName name="ixRange162">#REF!</definedName>
    <definedName name="ixRange162_1">#REF!</definedName>
    <definedName name="ixRange163">#REF!</definedName>
    <definedName name="ixRange163_1">#REF!</definedName>
    <definedName name="ixRange164">#REF!</definedName>
    <definedName name="ixRange164_1">#REF!</definedName>
    <definedName name="ixRange165">#REF!</definedName>
    <definedName name="ixRange165_1">#REF!</definedName>
    <definedName name="ixRange166">#REF!</definedName>
    <definedName name="ixRange166_1">#REF!</definedName>
    <definedName name="ixRange167">#REF!</definedName>
    <definedName name="ixRange167_1">#REF!</definedName>
    <definedName name="ixRange168">#REF!</definedName>
    <definedName name="ixRange168_1">#REF!</definedName>
    <definedName name="ixRange169">#REF!</definedName>
    <definedName name="ixRange169_1">#REF!</definedName>
    <definedName name="ixRange17">#REF!</definedName>
    <definedName name="ixRange17_1">#REF!</definedName>
    <definedName name="ixRange170">#REF!</definedName>
    <definedName name="ixRange170_1">#REF!</definedName>
    <definedName name="ixRange171">#REF!</definedName>
    <definedName name="ixRange171_1">#REF!</definedName>
    <definedName name="ixRange172">#REF!</definedName>
    <definedName name="ixRange172_1">#REF!</definedName>
    <definedName name="ixRange173">#REF!</definedName>
    <definedName name="ixRange173_1">#REF!</definedName>
    <definedName name="ixRange174">#REF!</definedName>
    <definedName name="ixRange174_1">#REF!</definedName>
    <definedName name="ixRange175">#REF!</definedName>
    <definedName name="ixRange175_1">#REF!</definedName>
    <definedName name="ixRange176">#REF!</definedName>
    <definedName name="ixRange176_1">#REF!</definedName>
    <definedName name="ixRange177">#REF!</definedName>
    <definedName name="ixRange177_1">#REF!</definedName>
    <definedName name="ixRange178">#REF!</definedName>
    <definedName name="ixRange178_1">#REF!</definedName>
    <definedName name="ixRange179">#REF!</definedName>
    <definedName name="ixRange179_1">#REF!</definedName>
    <definedName name="ixRange18">#REF!</definedName>
    <definedName name="ixRange18_1">#REF!</definedName>
    <definedName name="ixRange180">#REF!</definedName>
    <definedName name="ixRange180_1">#REF!</definedName>
    <definedName name="ixRange181">#REF!</definedName>
    <definedName name="ixRange181_1">#REF!</definedName>
    <definedName name="ixRange182">#REF!</definedName>
    <definedName name="ixRange182_1">#REF!</definedName>
    <definedName name="ixRange183">#REF!</definedName>
    <definedName name="ixRange183_1">#REF!</definedName>
    <definedName name="ixRange184">#REF!</definedName>
    <definedName name="ixRange184_1">#REF!</definedName>
    <definedName name="ixRange185">#REF!</definedName>
    <definedName name="ixRange185_1">#REF!</definedName>
    <definedName name="ixRange186">#REF!</definedName>
    <definedName name="ixRange186_1">#REF!</definedName>
    <definedName name="ixRange187">#REF!</definedName>
    <definedName name="ixRange187_1">#REF!</definedName>
    <definedName name="ixRange188">#REF!</definedName>
    <definedName name="ixRange188_1">#REF!</definedName>
    <definedName name="ixRange189">#REF!</definedName>
    <definedName name="ixRange189_1">#REF!</definedName>
    <definedName name="ixRange19">#REF!</definedName>
    <definedName name="ixRange19_1">#REF!</definedName>
    <definedName name="ixRange190">#REF!</definedName>
    <definedName name="ixRange190_1">#REF!</definedName>
    <definedName name="ixRange191">#REF!</definedName>
    <definedName name="ixRange191_1">#REF!</definedName>
    <definedName name="ixRange192">#REF!</definedName>
    <definedName name="ixRange192_1">#REF!</definedName>
    <definedName name="ixRange193">#REF!</definedName>
    <definedName name="ixRange193_1">#REF!</definedName>
    <definedName name="ixRange194">#REF!</definedName>
    <definedName name="ixRange194_1">#REF!</definedName>
    <definedName name="ixRange195">#REF!</definedName>
    <definedName name="ixRange195_1">#REF!</definedName>
    <definedName name="ixRange196">#REF!</definedName>
    <definedName name="ixRange196_1">#REF!</definedName>
    <definedName name="ixRange197">#REF!</definedName>
    <definedName name="ixRange197_1">#REF!</definedName>
    <definedName name="ixRange198">#REF!</definedName>
    <definedName name="ixRange198_1">#REF!</definedName>
    <definedName name="ixRange199">#REF!</definedName>
    <definedName name="ixRange199_1">#REF!</definedName>
    <definedName name="ixRange2">#REF!</definedName>
    <definedName name="ixRange2_1">#REF!</definedName>
    <definedName name="ixRange20">#REF!</definedName>
    <definedName name="ixRange20_1">#REF!</definedName>
    <definedName name="ixRange200">#REF!</definedName>
    <definedName name="ixRange200_1">#REF!</definedName>
    <definedName name="ixRange201">#REF!</definedName>
    <definedName name="ixRange201_1">#REF!</definedName>
    <definedName name="ixRange202">#REF!</definedName>
    <definedName name="ixRange202_1">#REF!</definedName>
    <definedName name="ixRange203">#REF!</definedName>
    <definedName name="ixRange203_1">#REF!</definedName>
    <definedName name="ixRange204">#REF!</definedName>
    <definedName name="ixRange204_1">#REF!</definedName>
    <definedName name="ixRange205">#REF!</definedName>
    <definedName name="ixRange205_1">#REF!</definedName>
    <definedName name="ixRange206">#REF!</definedName>
    <definedName name="ixRange206_1">#REF!</definedName>
    <definedName name="ixRange207">#REF!</definedName>
    <definedName name="ixRange207_1">#REF!</definedName>
    <definedName name="ixRange208">#REF!</definedName>
    <definedName name="ixRange208_1">#REF!</definedName>
    <definedName name="ixRange209">#REF!</definedName>
    <definedName name="ixRange209_1">#REF!</definedName>
    <definedName name="ixRange21">#REF!</definedName>
    <definedName name="ixRange21_1">#REF!</definedName>
    <definedName name="ixRange210">#REF!</definedName>
    <definedName name="ixRange210_1">#REF!</definedName>
    <definedName name="ixRange211">#REF!</definedName>
    <definedName name="ixRange211_1">#REF!</definedName>
    <definedName name="ixRange212">#REF!</definedName>
    <definedName name="ixRange212_1">#REF!</definedName>
    <definedName name="ixRange213">#REF!</definedName>
    <definedName name="ixRange213_1">#REF!</definedName>
    <definedName name="ixRange214">#REF!</definedName>
    <definedName name="ixRange214_1">#REF!</definedName>
    <definedName name="ixRange215">#REF!</definedName>
    <definedName name="ixRange215_1">#REF!</definedName>
    <definedName name="ixRange216">#REF!</definedName>
    <definedName name="ixRange216_1">#REF!</definedName>
    <definedName name="ixRange217">#REF!</definedName>
    <definedName name="ixRange217_1">#REF!</definedName>
    <definedName name="ixRange218">#REF!</definedName>
    <definedName name="ixRange218_1">#REF!</definedName>
    <definedName name="ixRange219">#REF!</definedName>
    <definedName name="ixRange219_1">#REF!</definedName>
    <definedName name="ixRange22">#REF!</definedName>
    <definedName name="ixRange22_1">#REF!</definedName>
    <definedName name="ixRange220">#REF!</definedName>
    <definedName name="ixRange220_1">#REF!</definedName>
    <definedName name="ixRange221">#REF!</definedName>
    <definedName name="ixRange221_1">#REF!</definedName>
    <definedName name="ixRange222">#REF!</definedName>
    <definedName name="ixRange222_1">#REF!</definedName>
    <definedName name="ixRange223">#REF!</definedName>
    <definedName name="ixRange223_1">#REF!</definedName>
    <definedName name="ixRange224">#REF!</definedName>
    <definedName name="ixRange224_1">#REF!</definedName>
    <definedName name="ixRange225">#REF!</definedName>
    <definedName name="ixRange225_1">#REF!</definedName>
    <definedName name="ixRange226">#REF!</definedName>
    <definedName name="ixRange226_1">#REF!</definedName>
    <definedName name="ixRange227">#REF!</definedName>
    <definedName name="ixRange227_1">#REF!</definedName>
    <definedName name="ixRange228">#REF!</definedName>
    <definedName name="ixRange228_1">#REF!</definedName>
    <definedName name="ixRange229">#REF!</definedName>
    <definedName name="ixRange229_1">#REF!</definedName>
    <definedName name="ixRange23">#REF!</definedName>
    <definedName name="ixRange23_1">#REF!</definedName>
    <definedName name="ixRange230">#REF!</definedName>
    <definedName name="ixRange230_1">#REF!</definedName>
    <definedName name="ixRange231">#REF!</definedName>
    <definedName name="ixRange231_1">#REF!</definedName>
    <definedName name="ixRange232">#REF!</definedName>
    <definedName name="ixRange232_1">#REF!</definedName>
    <definedName name="ixRange233">#REF!</definedName>
    <definedName name="ixRange233_1">#REF!</definedName>
    <definedName name="ixRange234">#REF!</definedName>
    <definedName name="ixRange234_1">#REF!</definedName>
    <definedName name="ixRange235">#REF!</definedName>
    <definedName name="ixRange235_1">#REF!</definedName>
    <definedName name="ixRange236">#REF!</definedName>
    <definedName name="ixRange236_1">#REF!</definedName>
    <definedName name="ixRange237">#REF!</definedName>
    <definedName name="ixRange237_1">#REF!</definedName>
    <definedName name="ixRange238">#REF!</definedName>
    <definedName name="ixRange238_1">#REF!</definedName>
    <definedName name="ixRange239">#REF!</definedName>
    <definedName name="ixRange239_1">#REF!</definedName>
    <definedName name="ixRange24">#REF!</definedName>
    <definedName name="ixRange24_1">#REF!</definedName>
    <definedName name="ixRange240">#REF!</definedName>
    <definedName name="ixRange240_1">#REF!</definedName>
    <definedName name="ixRange241">#REF!</definedName>
    <definedName name="ixRange241_1">#REF!</definedName>
    <definedName name="ixRange242">#REF!</definedName>
    <definedName name="ixRange242_1">#REF!</definedName>
    <definedName name="ixRange243">#REF!</definedName>
    <definedName name="ixRange243_1">#REF!</definedName>
    <definedName name="ixRange244">#REF!</definedName>
    <definedName name="ixRange244_1">#REF!</definedName>
    <definedName name="ixRange245">#REF!</definedName>
    <definedName name="ixRange245_1">#REF!</definedName>
    <definedName name="ixRange246">#REF!</definedName>
    <definedName name="ixRange246_1">#REF!</definedName>
    <definedName name="ixRange247">#REF!</definedName>
    <definedName name="ixRange247_1">#REF!</definedName>
    <definedName name="ixRange248">#REF!</definedName>
    <definedName name="ixRange248_1">#REF!</definedName>
    <definedName name="ixRange249">#REF!</definedName>
    <definedName name="ixRange249_1">#REF!</definedName>
    <definedName name="ixRange25">#REF!</definedName>
    <definedName name="ixRange25_1">#REF!</definedName>
    <definedName name="ixRange250">#REF!</definedName>
    <definedName name="ixRange250_1">#REF!</definedName>
    <definedName name="ixRange251">#REF!</definedName>
    <definedName name="ixRange251_1">#REF!</definedName>
    <definedName name="ixRange252">#REF!</definedName>
    <definedName name="ixRange252_1">#REF!</definedName>
    <definedName name="ixRange253">#REF!</definedName>
    <definedName name="ixRange253_1">#REF!</definedName>
    <definedName name="ixRange254">#REF!</definedName>
    <definedName name="ixRange254_1">#REF!</definedName>
    <definedName name="ixRange255">#REF!</definedName>
    <definedName name="ixRange255_1">#REF!</definedName>
    <definedName name="ixRange256">#REF!</definedName>
    <definedName name="ixRange256_1">#REF!</definedName>
    <definedName name="ixRange257">#REF!</definedName>
    <definedName name="ixRange257_1">#REF!</definedName>
    <definedName name="ixRange258">#REF!</definedName>
    <definedName name="ixRange258_1">#REF!</definedName>
    <definedName name="ixRange259">#REF!</definedName>
    <definedName name="ixRange259_1">#REF!</definedName>
    <definedName name="ixRange26">#REF!</definedName>
    <definedName name="ixRange26_1">#REF!</definedName>
    <definedName name="ixRange260">#REF!</definedName>
    <definedName name="ixRange260_1">#REF!</definedName>
    <definedName name="ixRange261">#REF!</definedName>
    <definedName name="ixRange261_1">#REF!</definedName>
    <definedName name="ixRange262">#REF!</definedName>
    <definedName name="ixRange262_1">#REF!</definedName>
    <definedName name="ixRange263">#REF!</definedName>
    <definedName name="ixRange263_1">#REF!</definedName>
    <definedName name="ixRange264">#REF!</definedName>
    <definedName name="ixRange264_1">#REF!</definedName>
    <definedName name="ixRange265">#REF!</definedName>
    <definedName name="ixRange265_1">#REF!</definedName>
    <definedName name="ixRange266">#REF!</definedName>
    <definedName name="ixRange266_1">#REF!</definedName>
    <definedName name="ixRange267">#REF!</definedName>
    <definedName name="ixRange267_1">#REF!</definedName>
    <definedName name="ixRange268">#REF!</definedName>
    <definedName name="ixRange268_1">#REF!</definedName>
    <definedName name="ixRange269">#REF!</definedName>
    <definedName name="ixRange269_1">#REF!</definedName>
    <definedName name="ixRange27">#REF!</definedName>
    <definedName name="ixRange27_1">#REF!</definedName>
    <definedName name="ixRange270">#REF!</definedName>
    <definedName name="ixRange270_1">#REF!</definedName>
    <definedName name="ixRange271">#REF!</definedName>
    <definedName name="ixRange271_1">#REF!</definedName>
    <definedName name="ixRange272">#REF!</definedName>
    <definedName name="ixRange272_1">#REF!</definedName>
    <definedName name="ixRange273">#REF!</definedName>
    <definedName name="ixRange273_1">#REF!</definedName>
    <definedName name="ixRange274">#REF!</definedName>
    <definedName name="ixRange274_1">#REF!</definedName>
    <definedName name="ixRange275">#REF!</definedName>
    <definedName name="ixRange275_1">#REF!</definedName>
    <definedName name="ixRange276">#REF!</definedName>
    <definedName name="ixRange276_1">#REF!</definedName>
    <definedName name="ixRange277">#REF!</definedName>
    <definedName name="ixRange277_1">#REF!</definedName>
    <definedName name="ixRange278">#REF!</definedName>
    <definedName name="ixRange278_1">#REF!</definedName>
    <definedName name="ixRange279">#REF!</definedName>
    <definedName name="ixRange279_1">#REF!</definedName>
    <definedName name="ixRange28">#REF!</definedName>
    <definedName name="ixRange28_1">#REF!</definedName>
    <definedName name="ixRange280">#REF!</definedName>
    <definedName name="ixRange280_1">#REF!</definedName>
    <definedName name="ixRange281">#REF!</definedName>
    <definedName name="ixRange281_1">#REF!</definedName>
    <definedName name="ixRange282">#REF!</definedName>
    <definedName name="ixRange282_1">#REF!</definedName>
    <definedName name="ixRange283">#REF!</definedName>
    <definedName name="ixRange283_1">#REF!</definedName>
    <definedName name="ixRange284">#REF!</definedName>
    <definedName name="ixRange284_1">#REF!</definedName>
    <definedName name="ixRange285">#REF!</definedName>
    <definedName name="ixRange285_1">#REF!</definedName>
    <definedName name="ixRange286">#REF!</definedName>
    <definedName name="ixRange286_1">#REF!</definedName>
    <definedName name="ixRange287">#REF!</definedName>
    <definedName name="ixRange287_1">#REF!</definedName>
    <definedName name="ixRange288">#REF!</definedName>
    <definedName name="ixRange288_1">#REF!</definedName>
    <definedName name="ixRange289">#REF!</definedName>
    <definedName name="ixRange289_1">#REF!</definedName>
    <definedName name="ixRange29">#REF!</definedName>
    <definedName name="ixRange29_1">#REF!</definedName>
    <definedName name="ixRange290">#REF!</definedName>
    <definedName name="ixRange290_1">#REF!</definedName>
    <definedName name="ixRange291">#REF!</definedName>
    <definedName name="ixRange291_1">#REF!</definedName>
    <definedName name="ixRange292">#REF!</definedName>
    <definedName name="ixRange292_1">#REF!</definedName>
    <definedName name="ixRange293">#REF!</definedName>
    <definedName name="ixRange293_1">#REF!</definedName>
    <definedName name="ixRange294">#REF!</definedName>
    <definedName name="ixRange294_1">#REF!</definedName>
    <definedName name="ixRange295">#REF!</definedName>
    <definedName name="ixRange295_1">#REF!</definedName>
    <definedName name="ixRange296">#REF!</definedName>
    <definedName name="ixRange296_1">#REF!</definedName>
    <definedName name="ixRange297">#REF!</definedName>
    <definedName name="ixRange297_1">#REF!</definedName>
    <definedName name="ixRange298">#REF!</definedName>
    <definedName name="ixRange298_1">#REF!</definedName>
    <definedName name="ixRange299">#REF!</definedName>
    <definedName name="ixRange299_1">#REF!</definedName>
    <definedName name="ixRange3">#REF!</definedName>
    <definedName name="ixRange3_1">#REF!</definedName>
    <definedName name="ixRange30">#REF!</definedName>
    <definedName name="ixRange30_1">#REF!</definedName>
    <definedName name="ixRange300">#REF!</definedName>
    <definedName name="ixRange300_1">#REF!</definedName>
    <definedName name="ixRange301">#REF!</definedName>
    <definedName name="ixRange301_1">#REF!</definedName>
    <definedName name="ixRange302">#REF!</definedName>
    <definedName name="ixRange302_1">#REF!</definedName>
    <definedName name="ixRange303">#REF!</definedName>
    <definedName name="ixRange303_1">#REF!</definedName>
    <definedName name="ixRange304">#REF!</definedName>
    <definedName name="ixRange304_1">#REF!</definedName>
    <definedName name="ixRange305">#REF!</definedName>
    <definedName name="ixRange305_1">#REF!</definedName>
    <definedName name="ixRange306">#REF!</definedName>
    <definedName name="ixRange306_1">#REF!</definedName>
    <definedName name="ixRange307">#REF!</definedName>
    <definedName name="ixRange307_1">#REF!</definedName>
    <definedName name="ixRange308">#REF!</definedName>
    <definedName name="ixRange308_1">#REF!</definedName>
    <definedName name="ixRange309">#REF!</definedName>
    <definedName name="ixRange309_1">#REF!</definedName>
    <definedName name="ixRange31">#REF!</definedName>
    <definedName name="ixRange31_1">#REF!</definedName>
    <definedName name="ixRange310">#REF!</definedName>
    <definedName name="ixRange310_1">#REF!</definedName>
    <definedName name="ixRange311">#REF!</definedName>
    <definedName name="ixRange311_1">#REF!</definedName>
    <definedName name="ixRange312">#REF!</definedName>
    <definedName name="ixRange312_1">#REF!</definedName>
    <definedName name="ixRange313">#REF!</definedName>
    <definedName name="ixRange313_1">#REF!</definedName>
    <definedName name="ixRange314">#REF!</definedName>
    <definedName name="ixRange314_1">#REF!</definedName>
    <definedName name="ixRange315">#REF!</definedName>
    <definedName name="ixRange315_1">#REF!</definedName>
    <definedName name="ixRange316">#REF!</definedName>
    <definedName name="ixRange316_1">#REF!</definedName>
    <definedName name="ixRange317">#REF!</definedName>
    <definedName name="ixRange317_1">#REF!</definedName>
    <definedName name="ixRange318">#REF!</definedName>
    <definedName name="ixRange318_1">#REF!</definedName>
    <definedName name="ixRange319">#REF!</definedName>
    <definedName name="ixRange319_1">#REF!</definedName>
    <definedName name="ixRange32">#REF!</definedName>
    <definedName name="ixRange32_1">#REF!</definedName>
    <definedName name="ixRange320">#REF!</definedName>
    <definedName name="ixRange320_1">#REF!</definedName>
    <definedName name="ixRange321">#REF!</definedName>
    <definedName name="ixRange321_1">#REF!</definedName>
    <definedName name="ixRange322">#REF!</definedName>
    <definedName name="ixRange322_1">#REF!</definedName>
    <definedName name="ixRange323">#REF!</definedName>
    <definedName name="ixRange323_1">#REF!</definedName>
    <definedName name="ixRange324">#REF!</definedName>
    <definedName name="ixRange324_1">#REF!</definedName>
    <definedName name="ixRange325">#REF!</definedName>
    <definedName name="ixRange325_1">#REF!</definedName>
    <definedName name="ixRange326">#REF!</definedName>
    <definedName name="ixRange326_1">#REF!</definedName>
    <definedName name="ixRange327">#REF!</definedName>
    <definedName name="ixRange327_1">#REF!</definedName>
    <definedName name="ixRange328">#REF!</definedName>
    <definedName name="ixRange328_1">#REF!</definedName>
    <definedName name="ixRange329">#REF!</definedName>
    <definedName name="ixRange329_1">#REF!</definedName>
    <definedName name="ixRange33">#REF!</definedName>
    <definedName name="ixRange33_1">#REF!</definedName>
    <definedName name="ixRange330">#REF!</definedName>
    <definedName name="ixRange330_1">#REF!</definedName>
    <definedName name="ixRange331">#REF!</definedName>
    <definedName name="ixRange331_1">#REF!</definedName>
    <definedName name="ixRange332">#REF!</definedName>
    <definedName name="ixRange332_1">#REF!</definedName>
    <definedName name="ixRange333">#REF!</definedName>
    <definedName name="ixRange333_1">#REF!</definedName>
    <definedName name="ixRange334">#REF!</definedName>
    <definedName name="ixRange334_1">#REF!</definedName>
    <definedName name="ixRange335">#REF!</definedName>
    <definedName name="ixRange335_1">#REF!</definedName>
    <definedName name="ixRange336">#REF!</definedName>
    <definedName name="ixRange336_1">#REF!</definedName>
    <definedName name="ixRange337">#REF!</definedName>
    <definedName name="ixRange337_1">#REF!</definedName>
    <definedName name="ixRange338">#REF!</definedName>
    <definedName name="ixRange338_1">#REF!</definedName>
    <definedName name="ixRange339">#REF!</definedName>
    <definedName name="ixRange339_1">#REF!</definedName>
    <definedName name="ixRange34">#REF!</definedName>
    <definedName name="ixRange34_1">#REF!</definedName>
    <definedName name="ixRange340">#REF!</definedName>
    <definedName name="ixRange340_1">#REF!</definedName>
    <definedName name="ixRange341">#REF!</definedName>
    <definedName name="ixRange341_1">#REF!</definedName>
    <definedName name="ixRange342">#REF!</definedName>
    <definedName name="ixRange342_1">#REF!</definedName>
    <definedName name="ixRange343">#REF!</definedName>
    <definedName name="ixRange343_1">#REF!</definedName>
    <definedName name="ixRange344">#REF!</definedName>
    <definedName name="ixRange344_1">#REF!</definedName>
    <definedName name="ixRange345">#REF!</definedName>
    <definedName name="ixRange345_1">#REF!</definedName>
    <definedName name="ixRange346">#REF!</definedName>
    <definedName name="ixRange346_1">#REF!</definedName>
    <definedName name="ixRange347">#REF!</definedName>
    <definedName name="ixRange347_1">#REF!</definedName>
    <definedName name="ixRange348">#REF!</definedName>
    <definedName name="ixRange348_1">#REF!</definedName>
    <definedName name="ixRange349">#REF!</definedName>
    <definedName name="ixRange349_1">#REF!</definedName>
    <definedName name="ixRange35">#REF!</definedName>
    <definedName name="ixRange35_1">#REF!</definedName>
    <definedName name="ixRange350">#REF!</definedName>
    <definedName name="ixRange350_1">#REF!</definedName>
    <definedName name="ixRange351">#REF!</definedName>
    <definedName name="ixRange351_1">#REF!</definedName>
    <definedName name="ixRange352">#REF!</definedName>
    <definedName name="ixRange352_1">#REF!</definedName>
    <definedName name="ixRange353">#REF!</definedName>
    <definedName name="ixRange353_1">#REF!</definedName>
    <definedName name="ixRange354">#REF!</definedName>
    <definedName name="ixRange354_1">#REF!</definedName>
    <definedName name="ixRange355">#REF!</definedName>
    <definedName name="ixRange355_1">#REF!</definedName>
    <definedName name="ixRange356">#REF!</definedName>
    <definedName name="ixRange356_1">#REF!</definedName>
    <definedName name="ixRange357">#REF!</definedName>
    <definedName name="ixRange357_1">#REF!</definedName>
    <definedName name="ixRange358">#REF!</definedName>
    <definedName name="ixRange358_1">#REF!</definedName>
    <definedName name="ixRange359">#REF!</definedName>
    <definedName name="ixRange359_1">#REF!</definedName>
    <definedName name="ixRange36">#REF!</definedName>
    <definedName name="ixRange36_1">#REF!</definedName>
    <definedName name="ixRange360">#REF!</definedName>
    <definedName name="ixRange360_1">#REF!</definedName>
    <definedName name="ixRange361">#REF!</definedName>
    <definedName name="ixRange361_1">#REF!</definedName>
    <definedName name="ixRange362">#REF!</definedName>
    <definedName name="ixRange362_1">#REF!</definedName>
    <definedName name="ixRange363">#REF!</definedName>
    <definedName name="ixRange363_1">#REF!</definedName>
    <definedName name="ixRange364">#REF!</definedName>
    <definedName name="ixRange364_1">#REF!</definedName>
    <definedName name="ixRange365">#REF!</definedName>
    <definedName name="ixRange365_1">#REF!</definedName>
    <definedName name="ixRange366">#REF!</definedName>
    <definedName name="ixRange366_1">#REF!</definedName>
    <definedName name="ixRange367">#REF!</definedName>
    <definedName name="ixRange367_1">#REF!</definedName>
    <definedName name="ixRange368">#REF!</definedName>
    <definedName name="ixRange368_1">#REF!</definedName>
    <definedName name="ixRange369">#REF!</definedName>
    <definedName name="ixRange369_1">#REF!</definedName>
    <definedName name="ixRange37">#REF!</definedName>
    <definedName name="ixRange37_1">#REF!</definedName>
    <definedName name="ixRange370">#REF!</definedName>
    <definedName name="ixRange370_1">#REF!</definedName>
    <definedName name="ixRange371">#REF!</definedName>
    <definedName name="ixRange371_1">#REF!</definedName>
    <definedName name="ixRange372">#REF!</definedName>
    <definedName name="ixRange372_1">#REF!</definedName>
    <definedName name="ixRange373">#REF!</definedName>
    <definedName name="ixRange373_1">#REF!</definedName>
    <definedName name="ixRange374">#REF!</definedName>
    <definedName name="ixRange374_1">#REF!</definedName>
    <definedName name="ixRange375">#REF!</definedName>
    <definedName name="ixRange375_1">#REF!</definedName>
    <definedName name="ixRange376">#REF!</definedName>
    <definedName name="ixRange376_1">#REF!</definedName>
    <definedName name="ixRange377">#REF!</definedName>
    <definedName name="ixRange377_1">#REF!</definedName>
    <definedName name="ixRange378">#REF!</definedName>
    <definedName name="ixRange378_1">#REF!</definedName>
    <definedName name="ixRange379">#REF!</definedName>
    <definedName name="ixRange379_1">#REF!</definedName>
    <definedName name="ixRange38">#REF!</definedName>
    <definedName name="ixRange38_1">#REF!</definedName>
    <definedName name="ixRange380">#REF!</definedName>
    <definedName name="ixRange380_1">#REF!</definedName>
    <definedName name="ixRange381">#REF!</definedName>
    <definedName name="ixRange381_1">#REF!</definedName>
    <definedName name="ixRange382">#REF!</definedName>
    <definedName name="ixRange382_1">#REF!</definedName>
    <definedName name="ixRange383">#REF!</definedName>
    <definedName name="ixRange383_1">#REF!</definedName>
    <definedName name="ixRange384">#REF!</definedName>
    <definedName name="ixRange384_1">#REF!</definedName>
    <definedName name="ixRange385">#REF!</definedName>
    <definedName name="ixRange385_1">#REF!</definedName>
    <definedName name="ixRange386">#REF!</definedName>
    <definedName name="ixRange386_1">#REF!</definedName>
    <definedName name="ixRange387">#REF!</definedName>
    <definedName name="ixRange387_1">#REF!</definedName>
    <definedName name="ixRange388">#REF!</definedName>
    <definedName name="ixRange388_1">#REF!</definedName>
    <definedName name="ixRange389">#REF!</definedName>
    <definedName name="ixRange389_1">#REF!</definedName>
    <definedName name="ixRange39">#REF!</definedName>
    <definedName name="ixRange39_1">#REF!</definedName>
    <definedName name="ixRange390">#REF!</definedName>
    <definedName name="ixRange390_1">#REF!</definedName>
    <definedName name="ixRange391">#REF!</definedName>
    <definedName name="ixRange391_1">#REF!</definedName>
    <definedName name="ixRange392">#REF!</definedName>
    <definedName name="ixRange392_1">#REF!</definedName>
    <definedName name="ixRange393">#REF!</definedName>
    <definedName name="ixRange393_1">#REF!</definedName>
    <definedName name="ixRange394">#REF!</definedName>
    <definedName name="ixRange394_1">#REF!</definedName>
    <definedName name="ixRange395">#REF!</definedName>
    <definedName name="ixRange395_1">#REF!</definedName>
    <definedName name="ixRange396">#REF!</definedName>
    <definedName name="ixRange396_1">#REF!</definedName>
    <definedName name="ixRange397">#REF!</definedName>
    <definedName name="ixRange397_1">#REF!</definedName>
    <definedName name="ixRange398">#REF!</definedName>
    <definedName name="ixRange398_1">#REF!</definedName>
    <definedName name="ixRange399">#REF!</definedName>
    <definedName name="ixRange399_1">#REF!</definedName>
    <definedName name="ixRange4">#REF!</definedName>
    <definedName name="ixRange4_1">#REF!</definedName>
    <definedName name="ixRange40">#REF!</definedName>
    <definedName name="ixRange40_1">#REF!</definedName>
    <definedName name="ixRange400">#REF!</definedName>
    <definedName name="ixRange400_1">#REF!</definedName>
    <definedName name="ixRange401">#REF!</definedName>
    <definedName name="ixRange401_1">#REF!</definedName>
    <definedName name="ixRange402">#REF!</definedName>
    <definedName name="ixRange402_1">#REF!</definedName>
    <definedName name="ixRange403">#REF!</definedName>
    <definedName name="ixRange403_1">#REF!</definedName>
    <definedName name="ixRange404">#REF!</definedName>
    <definedName name="ixRange404_1">#REF!</definedName>
    <definedName name="ixRange405">#REF!</definedName>
    <definedName name="ixRange405_1">#REF!</definedName>
    <definedName name="ixRange406">#REF!</definedName>
    <definedName name="ixRange406_1">#REF!</definedName>
    <definedName name="ixRange407">#REF!</definedName>
    <definedName name="ixRange407_1">#REF!</definedName>
    <definedName name="ixRange408">#REF!</definedName>
    <definedName name="ixRange408_1">#REF!</definedName>
    <definedName name="ixRange409">#REF!</definedName>
    <definedName name="ixRange409_1">#REF!</definedName>
    <definedName name="ixRange41">#REF!</definedName>
    <definedName name="ixRange41_1">#REF!</definedName>
    <definedName name="ixRange410">#REF!</definedName>
    <definedName name="ixRange410_1">#REF!</definedName>
    <definedName name="ixRange411">#REF!</definedName>
    <definedName name="ixRange411_1">#REF!</definedName>
    <definedName name="ixRange412">#REF!</definedName>
    <definedName name="ixRange412_1">#REF!</definedName>
    <definedName name="ixRange413">#REF!</definedName>
    <definedName name="ixRange413_1">#REF!</definedName>
    <definedName name="ixRange414">#REF!</definedName>
    <definedName name="ixRange414_1">#REF!</definedName>
    <definedName name="ixRange415">#REF!</definedName>
    <definedName name="ixRange415_1">#REF!</definedName>
    <definedName name="ixRange416">#REF!</definedName>
    <definedName name="ixRange416_1">#REF!</definedName>
    <definedName name="ixRange417">#REF!</definedName>
    <definedName name="ixRange417_1">#REF!</definedName>
    <definedName name="ixRange418">#REF!</definedName>
    <definedName name="ixRange418_1">#REF!</definedName>
    <definedName name="ixRange419">#REF!</definedName>
    <definedName name="ixRange419_1">#REF!</definedName>
    <definedName name="ixRange42">#REF!</definedName>
    <definedName name="ixRange42_1">#REF!</definedName>
    <definedName name="ixRange420">#REF!</definedName>
    <definedName name="ixRange420_1">#REF!</definedName>
    <definedName name="ixRange421">#REF!</definedName>
    <definedName name="ixRange421_1">#REF!</definedName>
    <definedName name="ixRange422">#REF!</definedName>
    <definedName name="ixRange422_1">#REF!</definedName>
    <definedName name="ixRange423">#REF!</definedName>
    <definedName name="ixRange423_1">#REF!</definedName>
    <definedName name="ixRange424">#REF!</definedName>
    <definedName name="ixRange424_1">#REF!</definedName>
    <definedName name="ixRange425">#REF!</definedName>
    <definedName name="ixRange425_1">#REF!</definedName>
    <definedName name="ixRange426">#REF!</definedName>
    <definedName name="ixRange426_1">#REF!</definedName>
    <definedName name="ixRange427">#REF!</definedName>
    <definedName name="ixRange427_1">#REF!</definedName>
    <definedName name="ixRange428">#REF!</definedName>
    <definedName name="ixRange428_1">#REF!</definedName>
    <definedName name="ixRange429">#REF!</definedName>
    <definedName name="ixRange429_1">#REF!</definedName>
    <definedName name="ixRange43">#REF!</definedName>
    <definedName name="ixRange43_1">#REF!</definedName>
    <definedName name="ixRange430">#REF!</definedName>
    <definedName name="ixRange430_1">#REF!</definedName>
    <definedName name="ixRange431">#REF!</definedName>
    <definedName name="ixRange431_1">#REF!</definedName>
    <definedName name="ixRange432">#REF!</definedName>
    <definedName name="ixRange432_1">#REF!</definedName>
    <definedName name="ixRange433">#REF!</definedName>
    <definedName name="ixRange433_1">#REF!</definedName>
    <definedName name="ixRange434">#REF!</definedName>
    <definedName name="ixRange434_1">#REF!</definedName>
    <definedName name="ixRange435">#REF!</definedName>
    <definedName name="ixRange435_1">#REF!</definedName>
    <definedName name="ixRange436">#REF!</definedName>
    <definedName name="ixRange436_1">#REF!</definedName>
    <definedName name="ixRange437">#REF!</definedName>
    <definedName name="ixRange437_1">#REF!</definedName>
    <definedName name="ixRange438">#REF!</definedName>
    <definedName name="ixRange438_1">#REF!</definedName>
    <definedName name="ixRange439">#REF!</definedName>
    <definedName name="ixRange439_1">#REF!</definedName>
    <definedName name="ixRange44">#REF!</definedName>
    <definedName name="ixRange44_1">#REF!</definedName>
    <definedName name="ixRange440">#REF!</definedName>
    <definedName name="ixRange440_1">#REF!</definedName>
    <definedName name="ixRange441">#REF!</definedName>
    <definedName name="ixRange441_1">#REF!</definedName>
    <definedName name="ixRange442">#REF!</definedName>
    <definedName name="ixRange442_1">#REF!</definedName>
    <definedName name="ixRange443">#REF!</definedName>
    <definedName name="ixRange443_1">#REF!</definedName>
    <definedName name="ixRange444">#REF!</definedName>
    <definedName name="ixRange444_1">#REF!</definedName>
    <definedName name="ixRange445">#REF!</definedName>
    <definedName name="ixRange445_1">#REF!</definedName>
    <definedName name="ixRange446">#REF!</definedName>
    <definedName name="ixRange446_1">#REF!</definedName>
    <definedName name="ixRange447">#REF!</definedName>
    <definedName name="ixRange447_1">#REF!</definedName>
    <definedName name="ixRange448">#REF!</definedName>
    <definedName name="ixRange448_1">#REF!</definedName>
    <definedName name="ixRange449">#REF!</definedName>
    <definedName name="ixRange449_1">#REF!</definedName>
    <definedName name="ixRange45">#REF!</definedName>
    <definedName name="ixRange45_1">#REF!</definedName>
    <definedName name="ixRange450">#REF!</definedName>
    <definedName name="ixRange450_1">#REF!</definedName>
    <definedName name="ixRange451">#REF!</definedName>
    <definedName name="ixRange451_1">#REF!</definedName>
    <definedName name="ixRange452">#REF!</definedName>
    <definedName name="ixRange452_1">#REF!</definedName>
    <definedName name="ixRange453">#REF!</definedName>
    <definedName name="ixRange453_1">#REF!</definedName>
    <definedName name="ixRange454">#REF!</definedName>
    <definedName name="ixRange454_1">#REF!</definedName>
    <definedName name="ixRange455">#REF!</definedName>
    <definedName name="ixRange455_1">#REF!</definedName>
    <definedName name="ixRange456">#REF!</definedName>
    <definedName name="ixRange456_1">#REF!</definedName>
    <definedName name="ixRange457">#REF!</definedName>
    <definedName name="ixRange457_1">#REF!</definedName>
    <definedName name="ixRange458">#REF!</definedName>
    <definedName name="ixRange458_1">#REF!</definedName>
    <definedName name="ixRange459">#REF!</definedName>
    <definedName name="ixRange459_1">#REF!</definedName>
    <definedName name="ixRange46">#REF!</definedName>
    <definedName name="ixRange46_1">#REF!</definedName>
    <definedName name="ixRange460">#REF!</definedName>
    <definedName name="ixRange460_1">#REF!</definedName>
    <definedName name="ixRange461">#REF!</definedName>
    <definedName name="ixRange461_1">#REF!</definedName>
    <definedName name="ixRange462">#REF!</definedName>
    <definedName name="ixRange462_1">#REF!</definedName>
    <definedName name="ixRange463">#REF!</definedName>
    <definedName name="ixRange463_1">#REF!</definedName>
    <definedName name="ixRange464">#REF!</definedName>
    <definedName name="ixRange464_1">#REF!</definedName>
    <definedName name="ixRange465">#REF!</definedName>
    <definedName name="ixRange465_1">#REF!</definedName>
    <definedName name="ixRange466">#REF!</definedName>
    <definedName name="ixRange466_1">#REF!</definedName>
    <definedName name="ixRange467">#REF!</definedName>
    <definedName name="ixRange467_1">#REF!</definedName>
    <definedName name="ixRange468">#REF!</definedName>
    <definedName name="ixRange468_1">#REF!</definedName>
    <definedName name="ixRange469">#REF!</definedName>
    <definedName name="ixRange469_1">#REF!</definedName>
    <definedName name="ixRange47">#REF!</definedName>
    <definedName name="ixRange47_1">#REF!</definedName>
    <definedName name="ixRange470">#REF!</definedName>
    <definedName name="ixRange470_1">#REF!</definedName>
    <definedName name="ixRange471">#REF!</definedName>
    <definedName name="ixRange471_1">#REF!</definedName>
    <definedName name="ixRange472">#REF!</definedName>
    <definedName name="ixRange472_1">#REF!</definedName>
    <definedName name="ixRange473">#REF!</definedName>
    <definedName name="ixRange473_1">#REF!</definedName>
    <definedName name="ixRange474">#REF!</definedName>
    <definedName name="ixRange474_1">#REF!</definedName>
    <definedName name="ixRange475">#REF!</definedName>
    <definedName name="ixRange475_1">#REF!</definedName>
    <definedName name="ixRange476">#REF!</definedName>
    <definedName name="ixRange476_1">#REF!</definedName>
    <definedName name="ixRange477">#REF!</definedName>
    <definedName name="ixRange477_1">#REF!</definedName>
    <definedName name="ixRange478">#REF!</definedName>
    <definedName name="ixRange478_1">#REF!</definedName>
    <definedName name="ixRange479">#REF!</definedName>
    <definedName name="ixRange479_1">#REF!</definedName>
    <definedName name="ixRange48">#REF!</definedName>
    <definedName name="ixRange48_1">#REF!</definedName>
    <definedName name="ixRange480">#REF!</definedName>
    <definedName name="ixRange480_1">#REF!</definedName>
    <definedName name="ixRange481">#REF!</definedName>
    <definedName name="ixRange481_1">#REF!</definedName>
    <definedName name="ixRange482">#REF!</definedName>
    <definedName name="ixRange482_1">#REF!</definedName>
    <definedName name="ixRange483">#REF!</definedName>
    <definedName name="ixRange483_1">#REF!</definedName>
    <definedName name="ixRange484">#REF!</definedName>
    <definedName name="ixRange484_1">#REF!</definedName>
    <definedName name="ixRange485">#REF!</definedName>
    <definedName name="ixRange485_1">#REF!</definedName>
    <definedName name="ixRange486">#REF!</definedName>
    <definedName name="ixRange486_1">#REF!</definedName>
    <definedName name="ixRange487">#REF!</definedName>
    <definedName name="ixRange487_1">#REF!</definedName>
    <definedName name="ixRange488">#REF!</definedName>
    <definedName name="ixRange488_1">#REF!</definedName>
    <definedName name="ixRange489">#REF!</definedName>
    <definedName name="ixRange489_1">#REF!</definedName>
    <definedName name="ixRange49">#REF!</definedName>
    <definedName name="ixRange49_1">#REF!</definedName>
    <definedName name="ixRange490">#REF!</definedName>
    <definedName name="ixRange490_1">#REF!</definedName>
    <definedName name="ixRange491">#REF!</definedName>
    <definedName name="ixRange491_1">#REF!</definedName>
    <definedName name="ixRange492">#REF!</definedName>
    <definedName name="ixRange492_1">#REF!</definedName>
    <definedName name="ixRange493">#REF!</definedName>
    <definedName name="ixRange493_1">#REF!</definedName>
    <definedName name="ixRange494">#REF!</definedName>
    <definedName name="ixRange494_1">#REF!</definedName>
    <definedName name="ixRange495">#REF!</definedName>
    <definedName name="ixRange495_1">#REF!</definedName>
    <definedName name="ixRange496">#REF!</definedName>
    <definedName name="ixRange496_1">#REF!</definedName>
    <definedName name="ixRange497">#REF!</definedName>
    <definedName name="ixRange497_1">#REF!</definedName>
    <definedName name="ixRange498">#REF!</definedName>
    <definedName name="ixRange498_1">#REF!</definedName>
    <definedName name="ixRange499">#REF!</definedName>
    <definedName name="ixRange499_1">#REF!</definedName>
    <definedName name="ixRange5">#REF!</definedName>
    <definedName name="ixRange5_1">#REF!</definedName>
    <definedName name="ixRange50">#REF!</definedName>
    <definedName name="ixRange50_1">#REF!</definedName>
    <definedName name="ixRange500">#REF!</definedName>
    <definedName name="ixRange500_1">#REF!</definedName>
    <definedName name="ixRange501">#REF!</definedName>
    <definedName name="ixRange501_1">#REF!</definedName>
    <definedName name="ixRange502">#REF!</definedName>
    <definedName name="ixRange502_1">#REF!</definedName>
    <definedName name="ixRange503">#REF!</definedName>
    <definedName name="ixRange503_1">#REF!</definedName>
    <definedName name="ixRange504">#REF!</definedName>
    <definedName name="ixRange504_1">#REF!</definedName>
    <definedName name="ixRange505">#REF!</definedName>
    <definedName name="ixRange505_1">#REF!</definedName>
    <definedName name="ixRange506">#REF!</definedName>
    <definedName name="ixRange506_1">#REF!</definedName>
    <definedName name="ixRange507">#REF!</definedName>
    <definedName name="ixRange507_1">#REF!</definedName>
    <definedName name="ixRange508">#REF!</definedName>
    <definedName name="ixRange508_1">#REF!</definedName>
    <definedName name="ixRange509">#REF!</definedName>
    <definedName name="ixRange509_1">#REF!</definedName>
    <definedName name="ixRange51">#REF!</definedName>
    <definedName name="ixRange51_1">#REF!</definedName>
    <definedName name="ixRange510">#REF!</definedName>
    <definedName name="ixRange510_1">#REF!</definedName>
    <definedName name="ixRange511">#REF!</definedName>
    <definedName name="ixRange511_1">#REF!</definedName>
    <definedName name="ixRange512">#REF!</definedName>
    <definedName name="ixRange512_1">#REF!</definedName>
    <definedName name="ixRange513">#REF!</definedName>
    <definedName name="ixRange513_1">#REF!</definedName>
    <definedName name="ixRange514">#REF!</definedName>
    <definedName name="ixRange514_1">#REF!</definedName>
    <definedName name="ixRange515">#REF!</definedName>
    <definedName name="ixRange515_1">#REF!</definedName>
    <definedName name="ixRange516">#REF!</definedName>
    <definedName name="ixRange516_1">#REF!</definedName>
    <definedName name="ixRange517">#REF!</definedName>
    <definedName name="ixRange517_1">#REF!</definedName>
    <definedName name="ixRange518">#REF!</definedName>
    <definedName name="ixRange518_1">#REF!</definedName>
    <definedName name="ixRange519">#REF!</definedName>
    <definedName name="ixRange519_1">#REF!</definedName>
    <definedName name="ixRange52">#REF!</definedName>
    <definedName name="ixRange52_1">#REF!</definedName>
    <definedName name="ixRange520">#REF!</definedName>
    <definedName name="ixRange520_1">#REF!</definedName>
    <definedName name="ixRange521">#REF!</definedName>
    <definedName name="ixRange521_1">#REF!</definedName>
    <definedName name="ixRange522">#REF!</definedName>
    <definedName name="ixRange522_1">#REF!</definedName>
    <definedName name="ixRange523">#REF!</definedName>
    <definedName name="ixRange523_1">#REF!</definedName>
    <definedName name="ixRange524">#REF!</definedName>
    <definedName name="ixRange524_1">#REF!</definedName>
    <definedName name="ixRange525">#REF!</definedName>
    <definedName name="ixRange525_1">#REF!</definedName>
    <definedName name="ixRange526">#REF!</definedName>
    <definedName name="ixRange526_1">#REF!</definedName>
    <definedName name="ixRange527">#REF!</definedName>
    <definedName name="ixRange527_1">#REF!</definedName>
    <definedName name="ixRange528">#REF!</definedName>
    <definedName name="ixRange528_1">#REF!</definedName>
    <definedName name="ixRange529">#REF!</definedName>
    <definedName name="ixRange529_1">#REF!</definedName>
    <definedName name="ixRange53">#REF!</definedName>
    <definedName name="ixRange53_1">#REF!</definedName>
    <definedName name="ixRange530">#REF!</definedName>
    <definedName name="ixRange530_1">#REF!</definedName>
    <definedName name="ixRange531">#REF!</definedName>
    <definedName name="ixRange531_1">#REF!</definedName>
    <definedName name="ixRange532">#REF!</definedName>
    <definedName name="ixRange532_1">#REF!</definedName>
    <definedName name="ixRange533">#REF!</definedName>
    <definedName name="ixRange533_1">#REF!</definedName>
    <definedName name="ixRange534">#REF!</definedName>
    <definedName name="ixRange534_1">#REF!</definedName>
    <definedName name="ixRange535">#REF!</definedName>
    <definedName name="ixRange535_1">#REF!</definedName>
    <definedName name="ixRange536">#REF!</definedName>
    <definedName name="ixRange536_1">#REF!</definedName>
    <definedName name="ixRange537">#REF!</definedName>
    <definedName name="ixRange537_1">#REF!</definedName>
    <definedName name="ixRange538">#REF!</definedName>
    <definedName name="ixRange538_1">#REF!</definedName>
    <definedName name="ixRange539">#REF!</definedName>
    <definedName name="ixRange539_1">#REF!</definedName>
    <definedName name="ixRange54">#REF!</definedName>
    <definedName name="ixRange54_1">#REF!</definedName>
    <definedName name="ixRange540">#REF!</definedName>
    <definedName name="ixRange540_1">#REF!</definedName>
    <definedName name="ixRange541">#REF!</definedName>
    <definedName name="ixRange541_1">#REF!</definedName>
    <definedName name="ixRange542">#REF!</definedName>
    <definedName name="ixRange542_1">#REF!</definedName>
    <definedName name="ixRange543">#REF!</definedName>
    <definedName name="ixRange543_1">#REF!</definedName>
    <definedName name="ixRange544">#REF!</definedName>
    <definedName name="ixRange544_1">#REF!</definedName>
    <definedName name="ixRange545">#REF!</definedName>
    <definedName name="ixRange545_1">#REF!</definedName>
    <definedName name="ixRange546">#REF!</definedName>
    <definedName name="ixRange546_1">#REF!</definedName>
    <definedName name="ixRange547">#REF!</definedName>
    <definedName name="ixRange547_1">#REF!</definedName>
    <definedName name="ixRange548">#REF!</definedName>
    <definedName name="ixRange548_1">#REF!</definedName>
    <definedName name="ixRange549">#REF!</definedName>
    <definedName name="ixRange549_1">#REF!</definedName>
    <definedName name="ixRange55">#REF!</definedName>
    <definedName name="ixRange55_1">#REF!</definedName>
    <definedName name="ixRange550">#REF!</definedName>
    <definedName name="ixRange550_1">#REF!</definedName>
    <definedName name="ixRange551">#REF!</definedName>
    <definedName name="ixRange551_1">#REF!</definedName>
    <definedName name="ixRange552">#REF!</definedName>
    <definedName name="ixRange552_1">#REF!</definedName>
    <definedName name="ixRange553">#REF!</definedName>
    <definedName name="ixRange553_1">#REF!</definedName>
    <definedName name="ixRange554">#REF!</definedName>
    <definedName name="ixRange554_1">#REF!</definedName>
    <definedName name="ixRange555">#REF!</definedName>
    <definedName name="ixRange555_1">#REF!</definedName>
    <definedName name="ixRange556">#REF!</definedName>
    <definedName name="ixRange556_1">#REF!</definedName>
    <definedName name="ixRange557">#REF!</definedName>
    <definedName name="ixRange557_1">#REF!</definedName>
    <definedName name="ixRange558">#REF!</definedName>
    <definedName name="ixRange558_1">#REF!</definedName>
    <definedName name="ixRange559">#REF!</definedName>
    <definedName name="ixRange559_1">#REF!</definedName>
    <definedName name="ixRange56">#REF!</definedName>
    <definedName name="ixRange56_1">#REF!</definedName>
    <definedName name="ixRange560">#REF!</definedName>
    <definedName name="ixRange560_1">#REF!</definedName>
    <definedName name="ixRange561">#REF!</definedName>
    <definedName name="ixRange561_1">#REF!</definedName>
    <definedName name="ixRange562">#REF!</definedName>
    <definedName name="ixRange562_1">#REF!</definedName>
    <definedName name="ixRange563">#REF!</definedName>
    <definedName name="ixRange563_1">#REF!</definedName>
    <definedName name="ixRange564">#REF!</definedName>
    <definedName name="ixRange564_1">#REF!</definedName>
    <definedName name="ixRange565">#REF!</definedName>
    <definedName name="ixRange566">#REF!</definedName>
    <definedName name="ixRange567">#REF!</definedName>
    <definedName name="ixRange568">#REF!</definedName>
    <definedName name="ixRange569">#REF!</definedName>
    <definedName name="ixRange57">#REF!</definedName>
    <definedName name="ixRange57_1">#REF!</definedName>
    <definedName name="ixRange570">#REF!</definedName>
    <definedName name="ixRange571">#REF!</definedName>
    <definedName name="ixRange572">#REF!</definedName>
    <definedName name="ixRange573">#REF!</definedName>
    <definedName name="ixRange574">#REF!</definedName>
    <definedName name="ixRange575">#REF!</definedName>
    <definedName name="ixRange576">#REF!</definedName>
    <definedName name="ixRange577">#REF!</definedName>
    <definedName name="ixRange578">#REF!</definedName>
    <definedName name="ixRange579">#REF!</definedName>
    <definedName name="ixRange58">#REF!</definedName>
    <definedName name="ixRange58_1">#REF!</definedName>
    <definedName name="ixRange580">#REF!</definedName>
    <definedName name="ixRange581">#REF!</definedName>
    <definedName name="ixRange582">#REF!</definedName>
    <definedName name="ixRange583">#REF!</definedName>
    <definedName name="ixRange584">#REF!</definedName>
    <definedName name="ixRange585">#REF!</definedName>
    <definedName name="ixRange586">#REF!</definedName>
    <definedName name="ixRange587">#REF!</definedName>
    <definedName name="ixRange588">#REF!</definedName>
    <definedName name="ixRange589">#REF!</definedName>
    <definedName name="ixRange59">#REF!</definedName>
    <definedName name="ixRange59_1">#REF!</definedName>
    <definedName name="ixRange590">#REF!</definedName>
    <definedName name="ixRange591">#REF!</definedName>
    <definedName name="ixRange592">#REF!</definedName>
    <definedName name="ixRange593">#REF!</definedName>
    <definedName name="ixRange594">#REF!</definedName>
    <definedName name="ixRange595">#REF!</definedName>
    <definedName name="ixRange596">#REF!</definedName>
    <definedName name="ixRange597">#REF!</definedName>
    <definedName name="ixRange598">#REF!</definedName>
    <definedName name="ixRange599">#REF!</definedName>
    <definedName name="ixRange6">#REF!</definedName>
    <definedName name="ixRange6_1">#REF!</definedName>
    <definedName name="ixRange60">#REF!</definedName>
    <definedName name="ixRange60_1">#REF!</definedName>
    <definedName name="ixRange600">#REF!</definedName>
    <definedName name="ixRange601">#REF!</definedName>
    <definedName name="ixRange602">#REF!</definedName>
    <definedName name="ixRange603">#REF!</definedName>
    <definedName name="ixRange604">#REF!</definedName>
    <definedName name="ixRange605">#REF!</definedName>
    <definedName name="ixRange606">#REF!</definedName>
    <definedName name="ixRange607">#REF!</definedName>
    <definedName name="ixRange608">#REF!</definedName>
    <definedName name="ixRange609">#REF!</definedName>
    <definedName name="ixRange61">#REF!</definedName>
    <definedName name="ixRange61_1">#REF!</definedName>
    <definedName name="ixRange610">#REF!</definedName>
    <definedName name="ixRange611">#REF!</definedName>
    <definedName name="ixRange612">#REF!</definedName>
    <definedName name="ixRange613">#REF!</definedName>
    <definedName name="ixRange614">#REF!</definedName>
    <definedName name="ixRange615">#REF!</definedName>
    <definedName name="ixRange616">#REF!</definedName>
    <definedName name="ixRange617">#REF!</definedName>
    <definedName name="ixRange618">#REF!</definedName>
    <definedName name="ixRange619">#REF!</definedName>
    <definedName name="ixRange62">#REF!</definedName>
    <definedName name="ixRange62_1">#REF!</definedName>
    <definedName name="ixRange620">#REF!</definedName>
    <definedName name="ixRange621">#REF!</definedName>
    <definedName name="ixRange622">#REF!</definedName>
    <definedName name="ixRange623">#REF!</definedName>
    <definedName name="ixRange624">#REF!</definedName>
    <definedName name="ixRange625">#REF!</definedName>
    <definedName name="ixRange626">#REF!</definedName>
    <definedName name="ixRange627">#REF!</definedName>
    <definedName name="ixRange628">#REF!</definedName>
    <definedName name="ixRange629">#REF!</definedName>
    <definedName name="ixRange63">#REF!</definedName>
    <definedName name="ixRange63_1">#REF!</definedName>
    <definedName name="ixRange630">#REF!</definedName>
    <definedName name="ixRange631">#REF!</definedName>
    <definedName name="ixRange632">#REF!</definedName>
    <definedName name="ixRange633">#REF!</definedName>
    <definedName name="ixRange634">#REF!</definedName>
    <definedName name="ixRange635">#REF!</definedName>
    <definedName name="ixRange636">#REF!</definedName>
    <definedName name="ixRange637">#REF!</definedName>
    <definedName name="ixRange638">#REF!</definedName>
    <definedName name="ixRange639">#REF!</definedName>
    <definedName name="ixRange64">#REF!</definedName>
    <definedName name="ixRange64_1">#REF!</definedName>
    <definedName name="ixRange640">#REF!</definedName>
    <definedName name="ixRange641">#REF!</definedName>
    <definedName name="ixRange642">#REF!</definedName>
    <definedName name="ixRange643">#REF!</definedName>
    <definedName name="ixRange644">#REF!</definedName>
    <definedName name="ixRange645">#REF!</definedName>
    <definedName name="ixRange646">#REF!</definedName>
    <definedName name="ixRange647">#REF!</definedName>
    <definedName name="ixRange648">#REF!</definedName>
    <definedName name="ixRange649">#REF!</definedName>
    <definedName name="ixRange65">#REF!</definedName>
    <definedName name="ixRange65_1">#REF!</definedName>
    <definedName name="ixRange650">#REF!</definedName>
    <definedName name="ixRange651">#REF!</definedName>
    <definedName name="ixRange652">#REF!</definedName>
    <definedName name="ixRange653">#REF!</definedName>
    <definedName name="ixRange654">#REF!</definedName>
    <definedName name="ixRange655">#REF!</definedName>
    <definedName name="ixRange656">#REF!</definedName>
    <definedName name="ixRange657">#REF!</definedName>
    <definedName name="ixRange658">#REF!</definedName>
    <definedName name="ixRange659">#REF!</definedName>
    <definedName name="ixRange66">#REF!</definedName>
    <definedName name="ixRange66_1">#REF!</definedName>
    <definedName name="ixRange660">#REF!</definedName>
    <definedName name="ixRange661">#REF!</definedName>
    <definedName name="ixRange662">#REF!</definedName>
    <definedName name="ixRange663">#REF!</definedName>
    <definedName name="ixRange664">#REF!</definedName>
    <definedName name="ixRange665">#REF!</definedName>
    <definedName name="ixRange666">#REF!</definedName>
    <definedName name="ixRange667">#REF!</definedName>
    <definedName name="ixRange668">#REF!</definedName>
    <definedName name="ixRange669">#REF!</definedName>
    <definedName name="ixRange67">#REF!</definedName>
    <definedName name="ixRange67_1">#REF!</definedName>
    <definedName name="ixRange670">#REF!</definedName>
    <definedName name="ixRange671">#REF!</definedName>
    <definedName name="ixRange672">#REF!</definedName>
    <definedName name="ixRange673">#REF!</definedName>
    <definedName name="ixRange674">#REF!</definedName>
    <definedName name="ixRange675">#REF!</definedName>
    <definedName name="ixRange676">#REF!</definedName>
    <definedName name="ixRange677">#REF!</definedName>
    <definedName name="ixRange678">#REF!</definedName>
    <definedName name="ixRange679">#REF!</definedName>
    <definedName name="ixRange68">#REF!</definedName>
    <definedName name="ixRange68_1">#REF!</definedName>
    <definedName name="ixRange680">#REF!</definedName>
    <definedName name="ixRange681">#REF!</definedName>
    <definedName name="ixRange682">#REF!</definedName>
    <definedName name="ixRange683">#REF!</definedName>
    <definedName name="ixRange684">#REF!</definedName>
    <definedName name="ixRange685">#REF!</definedName>
    <definedName name="ixRange686">#REF!</definedName>
    <definedName name="ixRange687">#REF!</definedName>
    <definedName name="ixRange688">#REF!</definedName>
    <definedName name="ixRange689">#REF!</definedName>
    <definedName name="ixRange69">#REF!</definedName>
    <definedName name="ixRange69_1">#REF!</definedName>
    <definedName name="ixRange690">#REF!</definedName>
    <definedName name="ixRange691">#REF!</definedName>
    <definedName name="ixRange692">#REF!</definedName>
    <definedName name="ixRange693">#REF!</definedName>
    <definedName name="ixRange694">#REF!</definedName>
    <definedName name="ixRange695">#REF!</definedName>
    <definedName name="ixRange696">#REF!</definedName>
    <definedName name="ixRange697">#REF!</definedName>
    <definedName name="ixRange698">#REF!</definedName>
    <definedName name="ixRange699">#REF!</definedName>
    <definedName name="ixRange7">#REF!</definedName>
    <definedName name="ixRange7_1">#REF!</definedName>
    <definedName name="ixRange70">#REF!</definedName>
    <definedName name="ixRange70_1">#REF!</definedName>
    <definedName name="ixRange700">#REF!</definedName>
    <definedName name="ixRange701">#REF!</definedName>
    <definedName name="ixRange702">#REF!</definedName>
    <definedName name="ixRange703">#REF!</definedName>
    <definedName name="ixRange704">#REF!</definedName>
    <definedName name="ixRange705">#REF!</definedName>
    <definedName name="ixRange706">#REF!</definedName>
    <definedName name="ixRange707">#REF!</definedName>
    <definedName name="ixRange708">#REF!</definedName>
    <definedName name="ixRange709">#REF!</definedName>
    <definedName name="ixRange71">#REF!</definedName>
    <definedName name="ixRange71_1">#REF!</definedName>
    <definedName name="ixRange710">#REF!</definedName>
    <definedName name="ixRange711">#REF!</definedName>
    <definedName name="ixRange712">#REF!</definedName>
    <definedName name="ixRange713">#REF!</definedName>
    <definedName name="ixRange714">#REF!</definedName>
    <definedName name="ixRange715">#REF!</definedName>
    <definedName name="ixRange716">#REF!</definedName>
    <definedName name="ixRange717">#REF!</definedName>
    <definedName name="ixRange718">#REF!</definedName>
    <definedName name="ixRange719">#REF!</definedName>
    <definedName name="ixRange72">#REF!</definedName>
    <definedName name="ixRange72_1">#REF!</definedName>
    <definedName name="ixRange720">#REF!</definedName>
    <definedName name="ixRange721">#REF!</definedName>
    <definedName name="ixRange722">#REF!</definedName>
    <definedName name="ixRange723">#REF!</definedName>
    <definedName name="ixRange724">#REF!</definedName>
    <definedName name="ixRange725">#REF!</definedName>
    <definedName name="ixRange726">#REF!</definedName>
    <definedName name="ixRange727">#REF!</definedName>
    <definedName name="ixRange728">#REF!</definedName>
    <definedName name="ixRange729">#REF!</definedName>
    <definedName name="ixRange73">#REF!</definedName>
    <definedName name="ixRange73_1">#REF!</definedName>
    <definedName name="ixRange730">#REF!</definedName>
    <definedName name="ixRange731">#REF!</definedName>
    <definedName name="ixRange732">#REF!</definedName>
    <definedName name="ixRange733">#REF!</definedName>
    <definedName name="ixRange734">#REF!</definedName>
    <definedName name="ixRange735">#REF!</definedName>
    <definedName name="ixRange736">#REF!</definedName>
    <definedName name="ixRange737">#REF!</definedName>
    <definedName name="ixRange738">#REF!</definedName>
    <definedName name="ixRange739">#REF!</definedName>
    <definedName name="ixRange74">#REF!</definedName>
    <definedName name="ixRange74_1">#REF!</definedName>
    <definedName name="ixRange740">#REF!</definedName>
    <definedName name="ixRange741">#REF!</definedName>
    <definedName name="ixRange742">#REF!</definedName>
    <definedName name="ixRange743">#REF!</definedName>
    <definedName name="ixRange744">#REF!</definedName>
    <definedName name="ixRange745">#REF!</definedName>
    <definedName name="ixRange746">#REF!</definedName>
    <definedName name="ixRange747">#REF!</definedName>
    <definedName name="ixRange748">#REF!</definedName>
    <definedName name="ixRange749">#REF!</definedName>
    <definedName name="ixRange75">#REF!</definedName>
    <definedName name="ixRange75_1">#REF!</definedName>
    <definedName name="ixRange750">#REF!</definedName>
    <definedName name="ixRange76">#REF!</definedName>
    <definedName name="ixRange76_1">#REF!</definedName>
    <definedName name="ixRange761">#REF!</definedName>
    <definedName name="ixRange77">#REF!</definedName>
    <definedName name="ixRange77_1">#REF!</definedName>
    <definedName name="ixRange78">#REF!</definedName>
    <definedName name="ixRange78_1">#REF!</definedName>
    <definedName name="ixRange780">#REF!</definedName>
    <definedName name="ixRange79">#REF!</definedName>
    <definedName name="ixRange79_1">#REF!</definedName>
    <definedName name="ixRange8">#REF!</definedName>
    <definedName name="ixRange8_1">#REF!</definedName>
    <definedName name="ixRange80">#REF!</definedName>
    <definedName name="ixRange80_1">#REF!</definedName>
    <definedName name="ixRange81">#REF!</definedName>
    <definedName name="ixRange81_1">#REF!</definedName>
    <definedName name="ixRange82">#REF!</definedName>
    <definedName name="ixRange82_1">#REF!</definedName>
    <definedName name="ixRange83">#REF!</definedName>
    <definedName name="ixRange83_1">#REF!</definedName>
    <definedName name="ixRange84">#REF!</definedName>
    <definedName name="ixRange84_1">#REF!</definedName>
    <definedName name="ixRange85">#REF!</definedName>
    <definedName name="ixRange85_1">#REF!</definedName>
    <definedName name="ixRange86">#REF!</definedName>
    <definedName name="ixRange86_1">#REF!</definedName>
    <definedName name="ixRange87">#REF!</definedName>
    <definedName name="ixRange87_1">#REF!</definedName>
    <definedName name="ixRange88">#REF!</definedName>
    <definedName name="ixRange88_1">#REF!</definedName>
    <definedName name="ixRange89">#REF!</definedName>
    <definedName name="ixRange89_1">#REF!</definedName>
    <definedName name="ixRange9">#REF!</definedName>
    <definedName name="ixRange9_1">#REF!</definedName>
    <definedName name="ixRange90">#REF!</definedName>
    <definedName name="ixRange90_1">#REF!</definedName>
    <definedName name="ixRange91">#REF!</definedName>
    <definedName name="ixRange91_1">#REF!</definedName>
    <definedName name="ixRange92">#REF!</definedName>
    <definedName name="ixRange92_1">#REF!</definedName>
    <definedName name="ixRange93">#REF!</definedName>
    <definedName name="ixRange93_1">#REF!</definedName>
    <definedName name="ixRange94">#REF!</definedName>
    <definedName name="ixRange94_1">#REF!</definedName>
    <definedName name="ixRange95">#REF!</definedName>
    <definedName name="ixRange95_1">#REF!</definedName>
    <definedName name="ixRange96">#REF!</definedName>
    <definedName name="ixRange96_1">#REF!</definedName>
    <definedName name="ixRange97">#REF!</definedName>
    <definedName name="ixRange97_1">#REF!</definedName>
    <definedName name="ixRange98">#REF!</definedName>
    <definedName name="ixRange98_1">#REF!</definedName>
    <definedName name="ixRange99">#REF!</definedName>
    <definedName name="ixRange99_1">#REF!</definedName>
    <definedName name="IZS">#REF!</definedName>
    <definedName name="Jan">#REF!</definedName>
    <definedName name="Jan09SPEND">#REF!</definedName>
    <definedName name="jfdijf">#REF!</definedName>
    <definedName name="JKHJF">#REF!</definedName>
    <definedName name="JNL">#REF!</definedName>
    <definedName name="JPYEOMSPOT">#REF!</definedName>
    <definedName name="JPYEOMSPOTFY13">#REF!</definedName>
    <definedName name="Jul">#REF!</definedName>
    <definedName name="JUL09SPEND">#REF!</definedName>
    <definedName name="Jun">#REF!</definedName>
    <definedName name="jun08data">#REF!</definedName>
    <definedName name="JUN09SPEND">#REF!</definedName>
    <definedName name="June08">#REF!</definedName>
    <definedName name="Katnook">#REF!</definedName>
    <definedName name="KCAPrint">#REF!</definedName>
    <definedName name="Kleenheat">#REF!</definedName>
    <definedName name="KoganNorthAdminFee">#REF!</definedName>
    <definedName name="KoganNorthBookBase">#REF!</definedName>
    <definedName name="KoganNorthBookDepnRate">#REF!</definedName>
    <definedName name="KoganNorthBookLife">#REF!</definedName>
    <definedName name="KoganNorthEndOps">#REF!</definedName>
    <definedName name="KoganNorthOMMargin">#REF!</definedName>
    <definedName name="KoganNorthOpexContingency">#REF!</definedName>
    <definedName name="KoganNorthOpexSens">#REF!</definedName>
    <definedName name="KoganNorthOpsFlag">#REF!</definedName>
    <definedName name="KoganNorthOpsStart">#REF!</definedName>
    <definedName name="KoganNorthOptionAmount">#REF!</definedName>
    <definedName name="KoganNorthOptionExerciseDate">#REF!</definedName>
    <definedName name="KoganNorthOptionIndicator">#REF!</definedName>
    <definedName name="KoganNorthRealInsurance">#REF!</definedName>
    <definedName name="KoganNorthRealOpex">#REF!</definedName>
    <definedName name="KoganNorthRealRev">#REF!</definedName>
    <definedName name="KoganNorthRevSens">#REF!</definedName>
    <definedName name="KoganNorthTaxBase">#REF!</definedName>
    <definedName name="LABELTEXTCOLUMN1">#REF!</definedName>
    <definedName name="LABELTEXTROW1">#REF!</definedName>
    <definedName name="LastMonth">#REF!</definedName>
    <definedName name="laterals">#REF!</definedName>
    <definedName name="Latrobe03">#REF!</definedName>
    <definedName name="LCCtnAmount">#REF!</definedName>
    <definedName name="LCCtnDrawnAmount">#REF!</definedName>
    <definedName name="LCCtnMarginTable">#REF!</definedName>
    <definedName name="LCFacBuffer">#REF!</definedName>
    <definedName name="LCFacilitySwitch">#REF!</definedName>
    <definedName name="LeadIndicator">#REF!</definedName>
    <definedName name="LEASE">#REF!</definedName>
    <definedName name="LeaseReceivableDiff">#REF!</definedName>
    <definedName name="LeaseReceivableDiscRate">#REF!</definedName>
    <definedName name="Led">#REF!</definedName>
    <definedName name="LetterA17">#REF!</definedName>
    <definedName name="LetterA20">#REF!</definedName>
    <definedName name="LF">#REF!</definedName>
    <definedName name="Lfmktrate">#REF!</definedName>
    <definedName name="liability">#REF!</definedName>
    <definedName name="limcount" hidden="1">1</definedName>
    <definedName name="List.PayFreq">#REF!</definedName>
    <definedName name="List.States">#REF!</definedName>
    <definedName name="List.YN">#REF!</definedName>
    <definedName name="Lithogow">#REF!</definedName>
    <definedName name="LoansForgiven">#REF!</definedName>
    <definedName name="LockupDSCR">#REF!</definedName>
    <definedName name="LOG_No.">#REF!</definedName>
    <definedName name="Lookup">#REF!</definedName>
    <definedName name="Lookup_sheets">#REF!</definedName>
    <definedName name="LTI_Per_Cent">#REF!</definedName>
    <definedName name="LU_Denom">#REF!</definedName>
    <definedName name="LU_Halves">#REF!</definedName>
    <definedName name="LU_Mths">#REF!</definedName>
    <definedName name="LU_Per_Names">#REF!</definedName>
    <definedName name="LU_Pers">#REF!</definedName>
    <definedName name="LU_Pers_In_Yr">#REF!</definedName>
    <definedName name="LU_Qtrs">#REF!</definedName>
    <definedName name="LU_Service">#REF!</definedName>
    <definedName name="LU_Yes_No">#REF!</definedName>
    <definedName name="LYN">#REF!</definedName>
    <definedName name="Lytton">#REF!</definedName>
    <definedName name="m_no">#REF!</definedName>
    <definedName name="Mackay">#REF!</definedName>
    <definedName name="Mackay_Cost">#REF!</definedName>
    <definedName name="MAIN">#REF!</definedName>
    <definedName name="MAINT">#REF!</definedName>
    <definedName name="Maintenance">#REF!</definedName>
    <definedName name="makeupgas">#REF!</definedName>
    <definedName name="Map">#REF!</definedName>
    <definedName name="MAP_Retail_Vol">#REF!</definedName>
    <definedName name="MAP_Wholesale_Vol">#REF!</definedName>
    <definedName name="Mar">#REF!</definedName>
    <definedName name="MAR09SPEND">#REF!</definedName>
    <definedName name="MAR10SPEND">#REF!</definedName>
    <definedName name="margin">#REF!</definedName>
    <definedName name="MarubeniShare">#REF!</definedName>
    <definedName name="Maryborough">#REF!</definedName>
    <definedName name="Maryborough_cost">#REF!</definedName>
    <definedName name="MaryboroughPrison">#REF!</definedName>
    <definedName name="MaxFacilitiesReq">#REF!</definedName>
    <definedName name="MaxX">#REF!</definedName>
    <definedName name="May">#REF!</definedName>
    <definedName name="MAY09AL">#REF!</definedName>
    <definedName name="MAY09SPEND">#REF!</definedName>
    <definedName name="MAY09TB">#REF!</definedName>
    <definedName name="MCMS_AS_Jun">#REF!</definedName>
    <definedName name="MCMS_OM_Jun">#REF!</definedName>
    <definedName name="MCMS_SP_Jun">#REF!</definedName>
    <definedName name="MDQ">#REF!</definedName>
    <definedName name="MDQ_Cost">#REF!</definedName>
    <definedName name="MDQc">#REF!</definedName>
    <definedName name="medvolsheet">#REF!</definedName>
    <definedName name="MER">#REF!</definedName>
    <definedName name="meter">#REF!</definedName>
    <definedName name="METRICSLIST">#REF!</definedName>
    <definedName name="METRICSTAB">#REF!</definedName>
    <definedName name="MezzHsty">#REF!</definedName>
    <definedName name="MezzSch">#REF!</definedName>
    <definedName name="MgmtRgts_B002">#REF!</definedName>
    <definedName name="MHFile">#REF!</definedName>
    <definedName name="mhpath">#REF!</definedName>
    <definedName name="MHQ">#REF!</definedName>
    <definedName name="MIDWESTSUMM">#REF!</definedName>
    <definedName name="Mild_cust">#REF!</definedName>
    <definedName name="MILDURA_BudgetData">#REF!</definedName>
    <definedName name="Million">#REF!</definedName>
    <definedName name="Millions">#REF!</definedName>
    <definedName name="MinCashFlowDate">#REF!</definedName>
    <definedName name="MinChg">#REF!</definedName>
    <definedName name="MinPayTarBud03">#REF!</definedName>
    <definedName name="Mins_In_Hr">#REF!</definedName>
    <definedName name="MinX">#REF!</definedName>
    <definedName name="MinYear">#REF!</definedName>
    <definedName name="MizuhoMaxSwap">#REF!</definedName>
    <definedName name="MizuhoTermDebt">#REF!</definedName>
    <definedName name="MLACCC_CorpTaxRate">#REF!</definedName>
    <definedName name="MLACCC_InflationRate">#REF!</definedName>
    <definedName name="MLACCC_LTPropDebtFunding">#REF!</definedName>
    <definedName name="MLACCC_LTPropEquityFunding">#REF!</definedName>
    <definedName name="MLACCC_NomPreTaxCostOfDebt">#REF!</definedName>
    <definedName name="MLACCC_PropFrankingCredits">#REF!</definedName>
    <definedName name="MLACCC_RealAssetLife_1">#REF!</definedName>
    <definedName name="MLACCC_RealAssetLife_2">#REF!</definedName>
    <definedName name="MLACCC_RealAssetLife_3">#REF!</definedName>
    <definedName name="MLACCC_RealAssetValue_1">#REF!</definedName>
    <definedName name="MLACCC_RealAssetValue_2">#REF!</definedName>
    <definedName name="MLACCC_RealAssetValue_3">#REF!</definedName>
    <definedName name="MLACCC_RealAssetValueOB_1">#REF!</definedName>
    <definedName name="MLACCC_RealAssetValueOB_2">#REF!</definedName>
    <definedName name="MLACCC_RealAssetValueOB_3">#REF!</definedName>
    <definedName name="MLACCC_TaxAssetLife_1">#REF!</definedName>
    <definedName name="MLACCC_TaxAssetLife_2">#REF!</definedName>
    <definedName name="MLACCC_TaxAssetLife_3">#REF!</definedName>
    <definedName name="MLACCC_TaxAssetValue_1">#REF!</definedName>
    <definedName name="MLACCC_TaxAssetValue_2">#REF!</definedName>
    <definedName name="MLACCC_TaxAssetValue_3">#REF!</definedName>
    <definedName name="MLACCC_TaxAssetValueOB_1">#REF!</definedName>
    <definedName name="MLACCC_TaxAssetValueOB_2">#REF!</definedName>
    <definedName name="MLACCC_TaxAssetValueOB_3">#REF!</definedName>
    <definedName name="MLAssetClass_1BookOriginal">#REF!</definedName>
    <definedName name="MLAssetClass_1TaxOriginal">#REF!</definedName>
    <definedName name="MLAssetClass_2BookOriginal">#REF!</definedName>
    <definedName name="MLAssetClass_2TaxOriginal">#REF!</definedName>
    <definedName name="MLAssetClass_3BookOriginal">#REF!</definedName>
    <definedName name="MLAssetClass_3TaxOriginal">#REF!</definedName>
    <definedName name="MLAssetClass_4BookOriginal">#REF!</definedName>
    <definedName name="MLAssetClass_4TaxOriginal">#REF!</definedName>
    <definedName name="MLAssetClass_5BookOriginal">#REF!</definedName>
    <definedName name="MLAssetClass_5TaxOriginal">#REF!</definedName>
    <definedName name="MLAssetClass_ProjectPool">#REF!</definedName>
    <definedName name="MLBookDepnRateAssetClass_1">#REF!</definedName>
    <definedName name="MLBookDepnRateAssetClass_2">#REF!</definedName>
    <definedName name="MLBookDepnRateAssetClass_3">#REF!</definedName>
    <definedName name="MLBookDepnRateAssetClass_4">#REF!</definedName>
    <definedName name="MLBookDepnRateAssetClass_5">#REF!</definedName>
    <definedName name="MLBookDepnRateCapex">#REF!</definedName>
    <definedName name="MLCapexBaseDate">#REF!</definedName>
    <definedName name="MLCapexInd">#REF!</definedName>
    <definedName name="MLEndOps">#REF!</definedName>
    <definedName name="MLFifthRegResetDate">#REF!</definedName>
    <definedName name="MLFirstRegResetDate">#REF!</definedName>
    <definedName name="MLFourthRegResetDate">#REF!</definedName>
    <definedName name="MLOMMargin">#REF!</definedName>
    <definedName name="MLOMPerformancePerc">#REF!</definedName>
    <definedName name="MLOpexContingency">#REF!</definedName>
    <definedName name="MLOpexEscDate">#REF!</definedName>
    <definedName name="MLOpexSens">#REF!</definedName>
    <definedName name="MLOpsFlag">#REF!</definedName>
    <definedName name="MLRABCapexAssetLife">#REF!</definedName>
    <definedName name="MLRegCostsInd">#REF!</definedName>
    <definedName name="MLRegPeriodStart">#REF!</definedName>
    <definedName name="MLRegResetAssTable">#REF!</definedName>
    <definedName name="MLTaxDepnRateAssetClass_1">#REF!</definedName>
    <definedName name="MLTaxDepnRateAssetClass_2">#REF!</definedName>
    <definedName name="MLTaxDepnRateAssetClass_3">#REF!</definedName>
    <definedName name="MLTaxDepnRateAssetClass_4">#REF!</definedName>
    <definedName name="MLTaxDepnRateAssetClass_5">#REF!</definedName>
    <definedName name="MLTaxDepnRateAssetClass_ProjectPool">#REF!</definedName>
    <definedName name="MLTaxDepnRateCapex">#REF!</definedName>
    <definedName name="MLThirdRegResetDate">#REF!</definedName>
    <definedName name="MLYearsRegReset">#REF!</definedName>
    <definedName name="Model_Input">#REF!</definedName>
    <definedName name="Model_Start_Date">#REF!</definedName>
    <definedName name="ModelStartDate">#REF!</definedName>
    <definedName name="Month">#REF!</definedName>
    <definedName name="MonthEnd">#REF!</definedName>
    <definedName name="MonthNum">#REF!</definedName>
    <definedName name="Months">#REF!</definedName>
    <definedName name="MonthsInYear">#REF!</definedName>
    <definedName name="Moomba">#REF!</definedName>
    <definedName name="moomba1">#REF!</definedName>
    <definedName name="Moomba2">#REF!</definedName>
    <definedName name="Moombap">#REF!</definedName>
    <definedName name="MPS_Rating_2011">#REF!</definedName>
    <definedName name="MRAIndicator">#REF!</definedName>
    <definedName name="MRAYears">#REF!</definedName>
    <definedName name="Mrp">#REF!</definedName>
    <definedName name="MSP_TT">#REF!</definedName>
    <definedName name="MSPCONS">#REF!</definedName>
    <definedName name="mspdetailed">#REF!</definedName>
    <definedName name="MSPSUMMARY">#REF!</definedName>
    <definedName name="Mt_Isa">#REF!</definedName>
    <definedName name="Mt_Isa_Cost">#REF!</definedName>
    <definedName name="MT_Resid_Input">#REF!</definedName>
    <definedName name="MT_Resid_Mrgins">#REF!</definedName>
    <definedName name="MTDDate">#REF!</definedName>
    <definedName name="mth">#REF!</definedName>
    <definedName name="Mth_Name">#REF!</definedName>
    <definedName name="MTHACT98">#REF!</definedName>
    <definedName name="MTHACT99">#REF!</definedName>
    <definedName name="MTHBUD99">#REF!</definedName>
    <definedName name="Mthly">#REF!</definedName>
    <definedName name="Mths_In_Half_Yr">#REF!</definedName>
    <definedName name="Mths_In_Qtr">#REF!</definedName>
    <definedName name="Mths_In_Yr">#REF!</definedName>
    <definedName name="MTHVAR99">#REF!</definedName>
    <definedName name="MtIsaAdminFee">#REF!</definedName>
    <definedName name="MtIsaAnnualVariableOM">#REF!</definedName>
    <definedName name="MtIsaBookBase">#REF!</definedName>
    <definedName name="MtIsaEndOps">#REF!</definedName>
    <definedName name="MtIsaOMMargin">#REF!</definedName>
    <definedName name="MtIsaOpexContingency">#REF!</definedName>
    <definedName name="MtIsaOpexSens">#REF!</definedName>
    <definedName name="MtIsaOpsFlag">#REF!</definedName>
    <definedName name="MtIsaOpsStart">#REF!</definedName>
    <definedName name="MtIsaOptionAmount">#REF!</definedName>
    <definedName name="MtIsaOptionExerciseDate">#REF!</definedName>
    <definedName name="MtIsaOptionIndicator">#REF!</definedName>
    <definedName name="MtIsaRealInsurance">#REF!</definedName>
    <definedName name="MtIsaRealRev">#REF!</definedName>
    <definedName name="MtIsaRevSens">#REF!</definedName>
    <definedName name="MtIsaTaxBase">#REF!</definedName>
    <definedName name="n">OFFSET(ADSWAPCount,0,1+ItemsCols,1,ADSWAPCount)</definedName>
    <definedName name="NABMaxTermDebt">#REF!</definedName>
    <definedName name="name">#REF!</definedName>
    <definedName name="Names">#REF!</definedName>
    <definedName name="NaturallyAustralianFoods">#REF!</definedName>
    <definedName name="NegService">#REF!</definedName>
    <definedName name="NetEquity">#REF!</definedName>
    <definedName name="NEW">#REF!</definedName>
    <definedName name="NEW_PROJ">#REF!</definedName>
    <definedName name="Newcastle">#REF!</definedName>
    <definedName name="Newcastle_Cost_2">#REF!</definedName>
    <definedName name="NewMatrix1">#REF!</definedName>
    <definedName name="NiftyCapitalCost">#REF!</definedName>
    <definedName name="NiftyEndOps">#REF!</definedName>
    <definedName name="NiftyMinimumPayment">#REF!</definedName>
    <definedName name="NiftyOMMargin">#REF!</definedName>
    <definedName name="NiftyOpexContingency">#REF!</definedName>
    <definedName name="NiftyOpexSens">#REF!</definedName>
    <definedName name="NiftyOpsFlag">#REF!</definedName>
    <definedName name="NiftyOptionContractEnd">#REF!</definedName>
    <definedName name="NiftyOptionContractLength">#REF!</definedName>
    <definedName name="NiftyOptionContractStart">#REF!</definedName>
    <definedName name="NiftyOptionExerciseDate">#REF!</definedName>
    <definedName name="NIftyOptionWACC">#REF!</definedName>
    <definedName name="NiftyPaymentChooser">#REF!</definedName>
    <definedName name="NiftyRevSens">#REF!</definedName>
    <definedName name="NiftyTaxBase">#REF!</definedName>
    <definedName name="No">#REF!</definedName>
    <definedName name="No.">TRUE</definedName>
    <definedName name="nocheck">#REF!</definedName>
    <definedName name="Node">#REF!</definedName>
    <definedName name="NomBondInd">#REF!</definedName>
    <definedName name="NominalSwapBanks">#REF!</definedName>
    <definedName name="Non_Target_MDQ">#REF!</definedName>
    <definedName name="NonAssPTT_B021">#REF!</definedName>
    <definedName name="NonAssPTT_B038">#REF!</definedName>
    <definedName name="NonAssPTT_B053">#REF!</definedName>
    <definedName name="NonAssPTT_J050">#REF!</definedName>
    <definedName name="NonAssPTT_J980">#REF!</definedName>
    <definedName name="NonDed_Donations">#REF!</definedName>
    <definedName name="NonDed_Ent">#REF!</definedName>
    <definedName name="NonDed_Fines">#REF!</definedName>
    <definedName name="NonDed_ROS">#REF!</definedName>
    <definedName name="NonDedInt">#REF!</definedName>
    <definedName name="NonExistingTelfNiftBanks">#REF!</definedName>
    <definedName name="NonLCCtnAmount">#REF!</definedName>
    <definedName name="NonLCCtnEstabFee">#REF!</definedName>
    <definedName name="NOOFFFSEGMENTS1">#REF!</definedName>
    <definedName name="Normalisation_Adjustments">#REF!</definedName>
    <definedName name="Northern_NSW">#REF!</definedName>
    <definedName name="Northern_NSW_Cost">#REF!</definedName>
    <definedName name="NOTE34_35">#REF!</definedName>
    <definedName name="NOTE35_36">#REF!</definedName>
    <definedName name="Note41a">#REF!</definedName>
    <definedName name="Note41b">#REF!</definedName>
    <definedName name="NOTE42_1">#REF!</definedName>
    <definedName name="NOTE42_44">#REF!</definedName>
    <definedName name="NOTE44_1">#REF!</definedName>
    <definedName name="NOTE44_2">#REF!</definedName>
    <definedName name="NOTE44_3">#REF!</definedName>
    <definedName name="NOTE44_45">#REF!</definedName>
    <definedName name="NOTEPP_30">#REF!</definedName>
    <definedName name="NOTEPP_31">#REF!</definedName>
    <definedName name="NOTEPP_32">#REF!</definedName>
    <definedName name="NOTEPP_33">#REF!</definedName>
    <definedName name="NOTEPP_34">#REF!</definedName>
    <definedName name="NOTEPP_35">#REF!</definedName>
    <definedName name="NOTEPP_36">#REF!</definedName>
    <definedName name="NOTEPP_37">#REF!</definedName>
    <definedName name="NOTEPP_38">#REF!</definedName>
    <definedName name="NOTEPP_39">#REF!</definedName>
    <definedName name="NOTEPP_40">#REF!</definedName>
    <definedName name="NOTEPP_41">#REF!</definedName>
    <definedName name="NOTEPP21">#REF!</definedName>
    <definedName name="NOTEPP21_1">#REF!</definedName>
    <definedName name="NOTEPP21_10">#REF!</definedName>
    <definedName name="NOTEPP21_11">#REF!</definedName>
    <definedName name="NOTEPP21_12">#REF!</definedName>
    <definedName name="NOTEPP21_13">#REF!</definedName>
    <definedName name="NOTEPP21_2">#REF!</definedName>
    <definedName name="NOTEPP21_3">#REF!</definedName>
    <definedName name="NOTEPP21_4">#REF!</definedName>
    <definedName name="NOTEPP21_5">#REF!</definedName>
    <definedName name="NOTEPP21_7">#REF!</definedName>
    <definedName name="NOTEPP21_8">#REF!</definedName>
    <definedName name="NOTEPP21_9">#REF!</definedName>
    <definedName name="Notes">#REF!</definedName>
    <definedName name="notes1">#REF!</definedName>
    <definedName name="notes2">#REF!</definedName>
    <definedName name="notes3">#REF!</definedName>
    <definedName name="Notes38_39">#REF!</definedName>
    <definedName name="NOTESP11">#REF!</definedName>
    <definedName name="NOTESP12">#REF!</definedName>
    <definedName name="NOTESP13">#REF!</definedName>
    <definedName name="NOTESP14">#REF!</definedName>
    <definedName name="NOTESP15">#REF!</definedName>
    <definedName name="NOTESP16">#REF!</definedName>
    <definedName name="NOTESP17">#REF!</definedName>
    <definedName name="NOTESP18">#REF!</definedName>
    <definedName name="NOTESP19">#REF!</definedName>
    <definedName name="NOTESP22">#REF!</definedName>
    <definedName name="NOTESP23">#REF!</definedName>
    <definedName name="NOTESP24">#REF!</definedName>
    <definedName name="NOTESP25">#REF!</definedName>
    <definedName name="Nov">#REF!</definedName>
    <definedName name="NOV09SPEND">#REF!</definedName>
    <definedName name="now">#REF!</definedName>
    <definedName name="NPVValnDate">#REF!</definedName>
    <definedName name="NSWMortgageDuty">#REF!</definedName>
    <definedName name="NT_BudgetData">#REF!</definedName>
    <definedName name="NTCY">OFFSET(#REF!,,COUNTA(#REF!)-37,,37)</definedName>
    <definedName name="NTGD">#REF!</definedName>
    <definedName name="NTmat">OFFSET(#REF!,,COUNTA(#REF!)-37,,37)</definedName>
    <definedName name="NTpY">OFFSET(#REF!,,COUNTA(#REF!)-37,,24)</definedName>
    <definedName name="NTXAxis">OFFSET(#REF!,,COUNTA(#REF!)-37,,37)</definedName>
    <definedName name="NUMBEROFDETAILFIELDS1">#REF!</definedName>
    <definedName name="NUMBEROFHEADERFIELDS1">#REF!</definedName>
    <definedName name="Numbers">#REF!</definedName>
    <definedName name="NVS">#REF!</definedName>
    <definedName name="NvsASD">"V2007-12-31"</definedName>
    <definedName name="NvsAutoDrillOk">"VN"</definedName>
    <definedName name="NvsElapsedTime">0.000138888884976041</definedName>
    <definedName name="NvsEndTime">39513.5166782407</definedName>
    <definedName name="NvsInstLang">"VENG"</definedName>
    <definedName name="NvsInstSpec">"%,FBUSINESS_UNIT,TCONS_ACT,NEE CONSOLIDATION"</definedName>
    <definedName name="NvsInstSpec1">","</definedName>
    <definedName name="NvsInstSpec2">","</definedName>
    <definedName name="NvsInstSpec3">","</definedName>
    <definedName name="NvsInstSpec4">","</definedName>
    <definedName name="NvsInstSpec5">","</definedName>
    <definedName name="NvsInstSpec6">","</definedName>
    <definedName name="NvsInstSpec7">","</definedName>
    <definedName name="NvsInstSpec8">","</definedName>
    <definedName name="NvsInstSpec9">","</definedName>
    <definedName name="NvsLayoutType">"M3"</definedName>
    <definedName name="NvsNplSpec">"%,X,RZT.ACCOUNT.,CZF.BUSINESS_UNIT."</definedName>
    <definedName name="NvsPanelBusUnit">"V"</definedName>
    <definedName name="NvsPanelEffdt">"V1998-12-31"</definedName>
    <definedName name="NvsPanelSetid">"VEPIC"</definedName>
    <definedName name="NvsParentRef">#REF!</definedName>
    <definedName name="NvsReqBU">"VEE"</definedName>
    <definedName name="NvsReqBUOnly">"VN"</definedName>
    <definedName name="NvsTransLed">"VN"</definedName>
    <definedName name="NvsTreeASD">"V2007-12-31"</definedName>
    <definedName name="NvsValTbl.ACCOUNT">"GL_ACCOUNT_TBL"</definedName>
    <definedName name="NvsValTbl.BUSINESS_UNIT">"BUS_UNIT_TBL_GL"</definedName>
    <definedName name="NvsValTbl.DEPTID">"DEPARTMENT_TBL"</definedName>
    <definedName name="NvsValTbl.PROJECT_ID">"PROJECT_ID_VW"</definedName>
    <definedName name="NZCASHRTCodes">OFFSET(ADSWAPCount,0,1+ItemsCols,1,ADSWAPCount)</definedName>
    <definedName name="NZCASHRTCount">#REF!</definedName>
    <definedName name="NZCASHRTItems">OFFSET(NZCASHRTCount,0,1,1,NZCASHRTCount)</definedName>
    <definedName name="NZTable">#REF!</definedName>
    <definedName name="O_Number">#REF!</definedName>
    <definedName name="O_Price">#REF!</definedName>
    <definedName name="O_ShareFValue">#REF!</definedName>
    <definedName name="OCATYTD1">#REF!</definedName>
    <definedName name="Oct">#REF!</definedName>
    <definedName name="OCT08SPEND">#REF!</definedName>
    <definedName name="OCT09SPEND">#REF!</definedName>
    <definedName name="ODBCDataSource1">#REF!</definedName>
    <definedName name="OE_COPYROW">#REF!</definedName>
    <definedName name="OE_DAILY">#REF!</definedName>
    <definedName name="OE_END">#REF!</definedName>
    <definedName name="OE_ENDDATE">#REF!</definedName>
    <definedName name="OE_ENDYEAR">#REF!</definedName>
    <definedName name="OE_PASTEROW">#REF!</definedName>
    <definedName name="OE_PASTEYRROW">#REF!</definedName>
    <definedName name="OE_PIPELINES">#REF!</definedName>
    <definedName name="OE_PIPEMDQ">#REF!</definedName>
    <definedName name="OE_SELECTION">#REF!</definedName>
    <definedName name="OE_SOURCES">#REF!</definedName>
    <definedName name="OE_START">#REF!</definedName>
    <definedName name="OE_STARTDATE">#REF!</definedName>
    <definedName name="OE_STARTYEAR">#REF!</definedName>
    <definedName name="OE_SUPPLY">#REF!</definedName>
    <definedName name="OE_YEAR">#REF!</definedName>
    <definedName name="OE_YEARLY">#REF!</definedName>
    <definedName name="OEIDistn_B021">#REF!</definedName>
    <definedName name="OEIDistn_J980">#REF!</definedName>
    <definedName name="OffTakeEndDate">#REF!</definedName>
    <definedName name="OffTakeEndDateQtr">#REF!</definedName>
    <definedName name="old">#REF!</definedName>
    <definedName name="Oldgrades">#REF!</definedName>
    <definedName name="olijanstaff">#REF!</definedName>
    <definedName name="OMBaseDate">#REF!</definedName>
    <definedName name="OMManagementMargin">#REF!</definedName>
    <definedName name="OMMarginAccrInd">#REF!</definedName>
    <definedName name="OMRebateFlag">#REF!</definedName>
    <definedName name="OMSensitivityInd">#REF!</definedName>
    <definedName name="op">#REF!</definedName>
    <definedName name="OpenCashAcctDrawdownDate">#REF!</definedName>
    <definedName name="OpenDITL">#REF!</definedName>
    <definedName name="OpenDSRA">#REF!</definedName>
    <definedName name="OpenDSRALookup">#REF!</definedName>
    <definedName name="OpenEYR">#REF!</definedName>
    <definedName name="OpenEYRInput">#REF!</definedName>
    <definedName name="OpenFITB">#REF!</definedName>
    <definedName name="OpenFrankingCredits">#REF!</definedName>
    <definedName name="OpenMRA">#REF!</definedName>
    <definedName name="OpenPPE">#REF!</definedName>
    <definedName name="Opex">#REF!</definedName>
    <definedName name="opexsagas">#REF!</definedName>
    <definedName name="OpexSensitivityTable">#REF!</definedName>
    <definedName name="OpnEndDate">#REF!</definedName>
    <definedName name="OpnEndDateQtr">#REF!</definedName>
    <definedName name="OpnStartDate">#REF!</definedName>
    <definedName name="OpRevTax_B022">#REF!</definedName>
    <definedName name="OpRevTax_B063">#REF!</definedName>
    <definedName name="Oracle_TB">#REF!</definedName>
    <definedName name="OricaCT">#REF!</definedName>
    <definedName name="OricaTT">#REF!</definedName>
    <definedName name="OsakaGasShare">#REF!</definedName>
    <definedName name="OT">#REF!</definedName>
    <definedName name="OTDAMDStartDate">#REF!</definedName>
    <definedName name="OTDAMDStartDateQtr">#REF!</definedName>
    <definedName name="other_acc">#REF!</definedName>
    <definedName name="OtherFixedAA_tbl">#REF!</definedName>
    <definedName name="OtherSecRevDSCRTable">#REF!</definedName>
    <definedName name="OtherVarAA_tbl">#REF!</definedName>
    <definedName name="othretsheet">#REF!</definedName>
    <definedName name="OUTPUT_FILE">#REF!</definedName>
    <definedName name="OwnersRepresentative">#REF!</definedName>
    <definedName name="OwnersRepresentativeDate">#REF!</definedName>
    <definedName name="p">#REF!</definedName>
    <definedName name="P_0">#REF!</definedName>
    <definedName name="P_HY">#REF!</definedName>
    <definedName name="P_L">#REF!</definedName>
    <definedName name="PacificOperations">#REF!</definedName>
    <definedName name="PacificOperations_cost">#REF!</definedName>
    <definedName name="pafsumm">#REF!</definedName>
    <definedName name="PAGE1">#REF!</definedName>
    <definedName name="Pal_Workbook_GUID" hidden="1">"5TX8I56CQ9EWKM3BWNVK968H"</definedName>
    <definedName name="PALL">#REF!</definedName>
    <definedName name="PARTAUSTDIV">#REF!</definedName>
    <definedName name="Passthrough_actual_by_month">#REF!</definedName>
    <definedName name="Passthrough_Actual_YTD">#REF!</definedName>
    <definedName name="Passthrough_budget_by_month">#REF!</definedName>
    <definedName name="Passthrough_budget_YTD">#REF!</definedName>
    <definedName name="Passthrough_lastyear_by_month">#REF!</definedName>
    <definedName name="Passthrough_lastyear_YTD">#REF!</definedName>
    <definedName name="PBT">#REF!</definedName>
    <definedName name="PBT_B021">#REF!</definedName>
    <definedName name="PBT_B038">#REF!</definedName>
    <definedName name="PBT_B053">#REF!</definedName>
    <definedName name="PBT_plusPERM">#REF!</definedName>
    <definedName name="PCtn">#REF!</definedName>
    <definedName name="PeakDayCopy">#REF!</definedName>
    <definedName name="PeakDays">#REF!</definedName>
    <definedName name="people">#REF!</definedName>
    <definedName name="PER">#REF!</definedName>
    <definedName name="Per_1_End_Date">#REF!</definedName>
    <definedName name="Per_1_End_Mth">#REF!</definedName>
    <definedName name="Per_1_Title">#REF!</definedName>
    <definedName name="PERIOD">#REF!</definedName>
    <definedName name="Period_Name">#REF!</definedName>
    <definedName name="PERIOD_NO">#REF!</definedName>
    <definedName name="PeriodNumberColumn">OFFSET(PeriodNumberHeading,0,0,_pdNoOfPayments+3,1)</definedName>
    <definedName name="PeriodNumberHeading">#REF!</definedName>
    <definedName name="PeriodNumbers">OFFSET(PeriodNumberHeading,2,0,_pdNoOfPayments+1,1)</definedName>
    <definedName name="PERIODSETNAME1">#REF!</definedName>
    <definedName name="PeriodsInYear">#REF!</definedName>
    <definedName name="Phone_No.">#REF!</definedName>
    <definedName name="Physical_Location_Listing">#REF!</definedName>
    <definedName name="PL">#REF!</definedName>
    <definedName name="PL_RepItems">#REF!</definedName>
    <definedName name="PM">#REF!</definedName>
    <definedName name="PMA_WA">#REF!</definedName>
    <definedName name="PN">#REF!</definedName>
    <definedName name="PNS">#REF!</definedName>
    <definedName name="Pnumbers">#REF!</definedName>
    <definedName name="PopCache_FA_MASS_ADDITIONS_AMORTIZE_NBV_FLAG" hidden="1">#REF!</definedName>
    <definedName name="PopCache_FA_MASS_ADDITIONS_ASSET_TYPE" hidden="1">#REF!</definedName>
    <definedName name="PopCache_FA_MASS_ADDITIONS_DEPRECIATE_FLAG" hidden="1">#REF!</definedName>
    <definedName name="PopCache_FA_MASS_ADDITIONS_IN_USE_FLAG" hidden="1">#REF!</definedName>
    <definedName name="PopCache_FA_MASS_ADDITIONS_INVENTORIAL" hidden="1">#REF!</definedName>
    <definedName name="PopCache_FA_MASS_ADDITIONS_NEW_USED" hidden="1">#REF!</definedName>
    <definedName name="PopCache_FA_MASS_ADDITIONS_OWNED_LEASED" hidden="1">#REF!</definedName>
    <definedName name="PopCache_FA_MASS_ADDITIONS_PROPERTY_1245_1250_CODE" hidden="1">#REF!</definedName>
    <definedName name="PopCache_FA_MASS_ADDITIONS_PROPERTY_TYPE_CODE" hidden="1">#REF!</definedName>
    <definedName name="PopCache_FA_MASS_ADDITIONS_SHORT_FISCAL_YEAR_FLAG" hidden="1">#REF!</definedName>
    <definedName name="Port_Douglas">#REF!</definedName>
    <definedName name="Port_Douglas_Cost">#REF!</definedName>
    <definedName name="pos">#REF!</definedName>
    <definedName name="Position_Types">#REF!</definedName>
    <definedName name="post_contract_redn">#REF!</definedName>
    <definedName name="Postcode">#REF!</definedName>
    <definedName name="POSTERRORSTOSUSP1">#REF!</definedName>
    <definedName name="PostOfftakeLeaseReceivableDiff">#REF!</definedName>
    <definedName name="PostOfftakeLeaseReceivableDiscRate">#REF!</definedName>
    <definedName name="PostTaxFiveYrYieldExSHL">#REF!</definedName>
    <definedName name="PosttaxOffTakeIRRexclSHL">#REF!</definedName>
    <definedName name="PostTaxThreeYrYieldExSHL">#REF!</definedName>
    <definedName name="PREACQ">#REF!</definedName>
    <definedName name="prepay">#REF!</definedName>
    <definedName name="press_reduc">#REF!</definedName>
    <definedName name="PreTaxUngearedIRR">#REF!</definedName>
    <definedName name="Prev_catergory">#REF!</definedName>
    <definedName name="previous_vanilla">#REF!</definedName>
    <definedName name="Previously_Claimed">#REF!,#REF!,#REF!,#REF!,#REF!,#REF!</definedName>
    <definedName name="PRICE">#REF!</definedName>
    <definedName name="PRICE_VARIANCE">#REF!</definedName>
    <definedName name="PRICEVAR">#REF!</definedName>
    <definedName name="Pricing">#REF!</definedName>
    <definedName name="Print">#REF!</definedName>
    <definedName name="_xlnm.Print_Area" localSheetId="25">'Amendment record'!$A$2:$G$95</definedName>
    <definedName name="_xlnm.Print_Area" localSheetId="26">'APA Amendment record'!$A$2:$G$24</definedName>
    <definedName name="_xlnm.Print_Area" localSheetId="30">#N/A</definedName>
    <definedName name="_xlnm.Print_Area">#REF!</definedName>
    <definedName name="Print_Area1">#REF!</definedName>
    <definedName name="PRINT_CANBERRA">#REF!</definedName>
    <definedName name="PRINT_SYDNEY">#REF!</definedName>
    <definedName name="PRINT1">#REF!</definedName>
    <definedName name="PRINT10">#REF!</definedName>
    <definedName name="PRINT11">#REF!</definedName>
    <definedName name="PRINT12">#REF!</definedName>
    <definedName name="PRINT13">#REF!</definedName>
    <definedName name="PRINT14">#REF!</definedName>
    <definedName name="PRINT15">#REF!</definedName>
    <definedName name="PRINT16">#REF!</definedName>
    <definedName name="PRINT17">#REF!</definedName>
    <definedName name="PRINT18">#REF!</definedName>
    <definedName name="PRINT19">#REF!</definedName>
    <definedName name="PRINT2">#REF!</definedName>
    <definedName name="PRINT20">#REF!</definedName>
    <definedName name="PRINT21">#REF!</definedName>
    <definedName name="PRINT22">#REF!</definedName>
    <definedName name="PRINT3">#REF!</definedName>
    <definedName name="PRINT4">#REF!</definedName>
    <definedName name="PRINT5">#REF!</definedName>
    <definedName name="PRINT6">#REF!</definedName>
    <definedName name="PRINT7">#REF!</definedName>
    <definedName name="PRINT8">#REF!</definedName>
    <definedName name="PRINT9">#REF!</definedName>
    <definedName name="PrintNotes">#REF!</definedName>
    <definedName name="PrintNotesWorkings">#REF!</definedName>
    <definedName name="PrintPL">#REF!</definedName>
    <definedName name="Prior_catergory">#REF!</definedName>
    <definedName name="Prior_period">#REF!</definedName>
    <definedName name="Prior_Year___2000_2001____by_month">#REF!</definedName>
    <definedName name="Prior_Year___2000_2001____Year_to_date">#REF!</definedName>
    <definedName name="PriorYear">#REF!</definedName>
    <definedName name="Pro_Forma">#REF!</definedName>
    <definedName name="Pro_Rata_Dte">#REF!</definedName>
    <definedName name="probability">#REF!</definedName>
    <definedName name="probability_rating">#REF!</definedName>
    <definedName name="prod">#REF!</definedName>
    <definedName name="ProfEquAcc_ANPSPV">#REF!</definedName>
    <definedName name="ProfEquAcc_Eii">#REF!</definedName>
    <definedName name="ProfEquAcc_Eii2">#REF!</definedName>
    <definedName name="Profit">#REF!,#REF!</definedName>
    <definedName name="PROFITMONTH">#REF!</definedName>
    <definedName name="PROFITYTD">#REF!</definedName>
    <definedName name="ProjectDescr">#REF!</definedName>
    <definedName name="ProjectName">#REF!</definedName>
    <definedName name="projects">#REF!</definedName>
    <definedName name="Projects_Tasks_Mapped_to_Activities">#REF!</definedName>
    <definedName name="ProjList">#REF!</definedName>
    <definedName name="PROJTYPE">#REF!</definedName>
    <definedName name="Proposed">#REF!</definedName>
    <definedName name="ProtectionContents">TRUE</definedName>
    <definedName name="PublishDate">#REF!</definedName>
    <definedName name="PublishDateExists">#REF!</definedName>
    <definedName name="q_selAssetsListing">#REF!</definedName>
    <definedName name="q_selLiabilityListing">#REF!</definedName>
    <definedName name="Qld_AMS_City">#REF!</definedName>
    <definedName name="Qld_AMS_Regional">#REF!</definedName>
    <definedName name="QLD_BudgetData">#REF!</definedName>
    <definedName name="QldRepaymentInterestRate">#REF!</definedName>
    <definedName name="qqwed">#REF!</definedName>
    <definedName name="Qtr_1">#REF!</definedName>
    <definedName name="Qtr_2">#REF!</definedName>
    <definedName name="Qtr_3">#REF!</definedName>
    <definedName name="Qtr_4">#REF!</definedName>
    <definedName name="Qtr_Name">#REF!</definedName>
    <definedName name="Qtrly">#REF!</definedName>
    <definedName name="Qtrs_In_Yr">#REF!</definedName>
    <definedName name="Queensland">#REF!</definedName>
    <definedName name="Quote">#REF!</definedName>
    <definedName name="Quote_Expiry">#REF!</definedName>
    <definedName name="r_Measure">#REF!</definedName>
    <definedName name="R_Other_Income">#REF!</definedName>
    <definedName name="r_Version">#REF!</definedName>
    <definedName name="r_Year">#REF!</definedName>
    <definedName name="RAAgentsFee">#REF!</definedName>
    <definedName name="RAB">#REF!</definedName>
    <definedName name="RAB_OpenValDate">#REF!</definedName>
    <definedName name="RAFee">#REF!</definedName>
    <definedName name="Rates">#REF!</definedName>
    <definedName name="RBN">#REF!</definedName>
    <definedName name="rbpdetailed">#REF!</definedName>
    <definedName name="RBPSUMMARY">#REF!</definedName>
    <definedName name="RCWP">#REF!</definedName>
    <definedName name="RECAUST1">#REF!</definedName>
    <definedName name="RECAUST2">#REF!</definedName>
    <definedName name="RECEIPTS99">#REF!</definedName>
    <definedName name="RechargeLF">#REF!</definedName>
    <definedName name="RedcliffeHospital">#REF!</definedName>
    <definedName name="RefiDate1">#REF!</definedName>
    <definedName name="RefinanceFeesBookDepnRate">#REF!</definedName>
    <definedName name="RefiTaxDepn">#REF!</definedName>
    <definedName name="RegDistInt">#REF!</definedName>
    <definedName name="RegDistMba">#REF!</definedName>
    <definedName name="RegearingIntOnlyEnd">#REF!</definedName>
    <definedName name="RegoToDriver">#REF!</definedName>
    <definedName name="rem_dollarperGJ">#REF!</definedName>
    <definedName name="Reporting_Period">#REF!</definedName>
    <definedName name="ReportingDate">#REF!</definedName>
    <definedName name="ResNo_Tbl">#REF!</definedName>
    <definedName name="ResourceList">#REF!</definedName>
    <definedName name="RESPONSIBILITYAPPLICATIONID1">#REF!</definedName>
    <definedName name="RESPONSIBILITYID1">#REF!</definedName>
    <definedName name="RESPONSIBILITYNAME1">#REF!</definedName>
    <definedName name="Retail">#REF!</definedName>
    <definedName name="retrievedata">#REF!</definedName>
    <definedName name="RetTarBud03">#REF!</definedName>
    <definedName name="Rev_Solve">#REF!</definedName>
    <definedName name="Rev_Status">#REF!</definedName>
    <definedName name="RevCat">#REF!</definedName>
    <definedName name="Revenue_End">#REF!</definedName>
    <definedName name="RevHedge_B003">#REF!</definedName>
    <definedName name="RevHedge_B080">#REF!</definedName>
    <definedName name="RevHedge_B081">#REF!</definedName>
    <definedName name="RevHedge_B111">#REF!</definedName>
    <definedName name="RevHedge_J002">#REF!</definedName>
    <definedName name="RevHedge_J074">#REF!</definedName>
    <definedName name="Revision_Status">#REF!</definedName>
    <definedName name="RevSensFlag">#REF!</definedName>
    <definedName name="Rf">#REF!</definedName>
    <definedName name="RFMLytton">#REF!</definedName>
    <definedName name="RFMRBPExp">#REF!</definedName>
    <definedName name="RIBBON_OBJECT_POINTER">2547630016224</definedName>
    <definedName name="RID">#REF!</definedName>
    <definedName name="RiskAfterRecalcMacro" hidden="1">""</definedName>
    <definedName name="RiskAfterSimMacro" hidden="1">""</definedName>
    <definedName name="RiskBeforeRecalcMacro" hidden="1">""</definedName>
    <definedName name="RiskBeforeSimMacro" hidden="1">""</definedName>
    <definedName name="RiskCollectDistributionSamples" hidden="1">2</definedName>
    <definedName name="RiskFixedSeed" hidden="1">1</definedName>
    <definedName name="RiskHasSettings" hidden="1">7</definedName>
    <definedName name="RiskIsInput" hidden="1">FALSE</definedName>
    <definedName name="RiskIsOptimization" hidden="1">FALSE</definedName>
    <definedName name="RiskIsOutput" hidden="1">FALSE</definedName>
    <definedName name="RiskIsStatistics" hidden="1">FALSE</definedName>
    <definedName name="RiskMinimizeOnStart" hidden="1">FALSE</definedName>
    <definedName name="RiskMonitorConvergence" hidden="1">FALSE</definedName>
    <definedName name="RiskMultipleCPUSupportEnabled" hidden="1">TRUE</definedName>
    <definedName name="RiskNumIterations" hidden="1">10000</definedName>
    <definedName name="RiskNumSimulations" hidden="1">1</definedName>
    <definedName name="RiskPauseOnError" hidden="1">FALSE</definedName>
    <definedName name="RiskRunAfterRecalcMacro" hidden="1">FALSE</definedName>
    <definedName name="RiskRunAfterSimMacro" hidden="1">FALSE</definedName>
    <definedName name="RiskRunBeforeRecalcMacro" hidden="1">FALSE</definedName>
    <definedName name="RiskRunBeforeSimMacro" hidden="1">FALSE</definedName>
    <definedName name="RiskSamplingType" hidden="1">3</definedName>
    <definedName name="RiskSelectedCell" hidden="1">"$AB$327"</definedName>
    <definedName name="RiskSelectedNameCell1" hidden="1">"$AB$321"</definedName>
    <definedName name="RiskSelectedNameCell2" hidden="1">"$P$10"</definedName>
    <definedName name="RiskStandardRecalc" hidden="1">1</definedName>
    <definedName name="RiskSwapState" hidden="1">FALSE</definedName>
    <definedName name="RiskUpdateDisplay" hidden="1">FALSE</definedName>
    <definedName name="RiskUseDifferentSeedForEachSim" hidden="1">FALSE</definedName>
    <definedName name="RiskUseFixedSeed" hidden="1">TRUE</definedName>
    <definedName name="RiskUseMultipleCPUs" hidden="1">TRUE</definedName>
    <definedName name="RL_tbl">#REF!</definedName>
    <definedName name="RLPL">#REF!</definedName>
    <definedName name="RN">#REF!</definedName>
    <definedName name="rnPrint10">#REF!</definedName>
    <definedName name="rnPrint2">#REF!</definedName>
    <definedName name="rnPrint3">#REF!</definedName>
    <definedName name="rnPrint4">#REF!</definedName>
    <definedName name="rnPrint5">#REF!</definedName>
    <definedName name="rnPrint6">#REF!</definedName>
    <definedName name="rnPrint7">#REF!</definedName>
    <definedName name="rnPrint8">#REF!</definedName>
    <definedName name="Rockhampton">#REF!</definedName>
    <definedName name="Rockhampton_Costs">#REF!</definedName>
    <definedName name="RockhamptonPrison">#REF!</definedName>
    <definedName name="RockStep1">#REF!</definedName>
    <definedName name="RockStep2">#REF!</definedName>
    <definedName name="RockStep3">#REF!</definedName>
    <definedName name="RockStep4">#REF!</definedName>
    <definedName name="RockStep5">#REF!</definedName>
    <definedName name="RockStep6">#REF!</definedName>
    <definedName name="ron">#REF!</definedName>
    <definedName name="ROS_NonDed_B038">#REF!</definedName>
    <definedName name="ROS_NonDed_J901">#REF!</definedName>
    <definedName name="ROSConversion">#REF!</definedName>
    <definedName name="ROSConversionIndicator">#REF!</definedName>
    <definedName name="ROSCouponDeductible">#REF!</definedName>
    <definedName name="ROSIndicator">#REF!</definedName>
    <definedName name="Rounding_Switch">#REF!</definedName>
    <definedName name="row">#REF!</definedName>
    <definedName name="ROWSTOUPLOAD1">#REF!</definedName>
    <definedName name="rPipelineAssets">#REF!</definedName>
    <definedName name="rpipelines">#N/A</definedName>
    <definedName name="RPSConversion">#REF!</definedName>
    <definedName name="RPSCouponDeductible">#REF!</definedName>
    <definedName name="rpt_1">#REF!</definedName>
    <definedName name="rpt_2">#REF!</definedName>
    <definedName name="rpt_3">#REF!</definedName>
    <definedName name="Rpt_BudVsAct">#REF!</definedName>
    <definedName name="Rpt_MarginExplain">#REF!</definedName>
    <definedName name="Rpt_MoombaAudit">#REF!</definedName>
    <definedName name="Rpt_QldAudit">#REF!</definedName>
    <definedName name="Rpt_QldBudSumm">#REF!</definedName>
    <definedName name="Rpt_QldSumm">#REF!</definedName>
    <definedName name="Rpt_SEAudit">#REF!</definedName>
    <definedName name="rr">INDEX(INDIRECT(CountryShortCode&amp;"Codes"),MATCH(Item,INDIRECT(CountryShortCode&amp;"Desc"),0))</definedName>
    <definedName name="rreal">#REF!</definedName>
    <definedName name="RREST">#REF!</definedName>
    <definedName name="rsharedassets">#REF!</definedName>
    <definedName name="rvanilla">#REF!</definedName>
    <definedName name="rYesNo">#REF!</definedName>
    <definedName name="s_Measure">#REF!</definedName>
    <definedName name="s_Version">#REF!</definedName>
    <definedName name="s_Year">#REF!</definedName>
    <definedName name="SA_AMS_city">#REF!</definedName>
    <definedName name="SA_AMS_Regional">#REF!</definedName>
    <definedName name="SA_BudgetData">#REF!</definedName>
    <definedName name="SAMortgageDuty">#REF!</definedName>
    <definedName name="SAPBEXhrIndnt" hidden="1">"Wide"</definedName>
    <definedName name="SAPsysID" hidden="1">"708C5W7SBKP804JT78WJ0JNKI"</definedName>
    <definedName name="SAPwbID" hidden="1">"ARS"</definedName>
    <definedName name="sch3a">#REF!</definedName>
    <definedName name="SCHED_G">#REF!</definedName>
    <definedName name="SCHEDULE_A__RECONCILIATION_BETWEEN_STATUTORY_AND_REGULATORY_ACCOUNTS_REGULATORY_STATEMENT_OF_FINANCIAL_RETURNS">#REF!</definedName>
    <definedName name="SCHEDULE_B__RECONCILIATION_BETWEEN_STATUTORY_AND_REGULATORY_ACCOUNTS__REGULATORY_STATEMENT_OF_FINANCIAL_POSITION">#REF!</definedName>
    <definedName name="SCHEDULE_C__RECONCILIATION_BETWEEN_STATUTORY_ACCOUNTS_AND_REGULATORY_ACCOUNTS__REGULATORY_STATEMENT_OF_CASH_FLOWS">#REF!</definedName>
    <definedName name="SCHEDULE_E__NON_CAPITAL_COSTS">#REF!</definedName>
    <definedName name="SCHEDULE_G__DISPOSALS__BOOK_VALUE_OF_ASSETS_DISPOSED">#REF!</definedName>
    <definedName name="SCHEDULE_OF_OTHER_RECONCILIATION_ITEMS">#REF!</definedName>
    <definedName name="Scorecard_Rating">#REF!</definedName>
    <definedName name="SDT">#REF!</definedName>
    <definedName name="SE_Retail_Vol">#REF!</definedName>
    <definedName name="SE_Wholesale_Vol">#REF!</definedName>
    <definedName name="SeaGasCapexSens">#REF!</definedName>
    <definedName name="SeaGasContractEnd">#REF!</definedName>
    <definedName name="SeaGasEndOps">#REF!</definedName>
    <definedName name="SeaGasOMMargin">#REF!</definedName>
    <definedName name="SeaGasOpexEsc">#REF!</definedName>
    <definedName name="SeaGasOpexEscBaseDate">#REF!</definedName>
    <definedName name="SeaGasOpsFlag">#REF!</definedName>
    <definedName name="SeaGasOpsStart">#REF!</definedName>
    <definedName name="SeaGasRevEsc">#REF!</definedName>
    <definedName name="SeaGasRevEscBaseDate">#REF!</definedName>
    <definedName name="SeaGasRevPostContract">#REF!</definedName>
    <definedName name="SeaGasRevPostContractEndDate">#REF!</definedName>
    <definedName name="SEast">#REF!</definedName>
    <definedName name="SEast1">#REF!</definedName>
    <definedName name="Secs_In_Min">#REF!</definedName>
    <definedName name="SEGLIST">#REF!</definedName>
    <definedName name="SEGMENTSUM">#REF!</definedName>
    <definedName name="Semi_Ann">#REF!</definedName>
    <definedName name="Sep">#REF!</definedName>
    <definedName name="SEP08SPEND">#REF!</definedName>
    <definedName name="SEP09SPEND">#REF!</definedName>
    <definedName name="Series">#REF!</definedName>
    <definedName name="SETOFBOOKSID1">#REF!</definedName>
    <definedName name="SETOFBOOKSNAME1">#REF!</definedName>
    <definedName name="SGRSUYTYIUYOYO">#REF!</definedName>
    <definedName name="SGTable">#REF!</definedName>
    <definedName name="Sheet_Index">#REF!</definedName>
    <definedName name="Shell">#REF!</definedName>
    <definedName name="Shell_1">#REF!</definedName>
    <definedName name="Shell_2">#REF!</definedName>
    <definedName name="SideArrow">#REF!</definedName>
    <definedName name="Site_Address">#REF!</definedName>
    <definedName name="SMECustNo">#REF!</definedName>
    <definedName name="SN">#REF!</definedName>
    <definedName name="SolveFormulas">#REF!</definedName>
    <definedName name="Source">#REF!</definedName>
    <definedName name="sp">#REF!</definedName>
    <definedName name="Spec">#REF!</definedName>
    <definedName name="Spec_WACC">#REF!</definedName>
    <definedName name="SPECIFIC">#REF!</definedName>
    <definedName name="SPENDFEB09">#REF!</definedName>
    <definedName name="SpotUSD">#REF!</definedName>
    <definedName name="STAFFAUG08">#REF!</definedName>
    <definedName name="stafffeb10">#REF!</definedName>
    <definedName name="StampDutyFee">#REF!</definedName>
    <definedName name="StampDutyFeeDiff">#REF!</definedName>
    <definedName name="StampDutyFeePaste">#REF!</definedName>
    <definedName name="Start_date">#REF!</definedName>
    <definedName name="startdate">#REF!</definedName>
    <definedName name="STARTJOURNALIMPORT1">#REF!</definedName>
    <definedName name="StartPeriodName1">#REF!</definedName>
    <definedName name="STATEMENT_1__REGULATORY_STATEMENT_OF_FINANCIAL_RETURNS">#REF!</definedName>
    <definedName name="STATEMENT_2__REGULATORY_STATEMENT_OF_FINANCIAL_POSITION">#REF!</definedName>
    <definedName name="STATEMENT_3__REGULATORY_STATEMENT_OF_CASH_FLOWS">#REF!</definedName>
    <definedName name="StateRate">#REF!</definedName>
    <definedName name="status_ranking">#REF!</definedName>
    <definedName name="status_words">#REF!</definedName>
    <definedName name="step1_dollar">#REF!</definedName>
    <definedName name="step1_dollarperGJ">#REF!</definedName>
    <definedName name="step2_dollar">#REF!</definedName>
    <definedName name="step2_dollarperGJ">#REF!</definedName>
    <definedName name="step2_GJ">#REF!</definedName>
    <definedName name="step3_dollar">#REF!</definedName>
    <definedName name="step3_dollarperGJ">#REF!</definedName>
    <definedName name="step3_GJ">#REF!</definedName>
    <definedName name="step4_dollar">#REF!</definedName>
    <definedName name="step4_dollarperGJ">#REF!</definedName>
    <definedName name="step4_GJ">#REF!</definedName>
    <definedName name="step5_dollar">#REF!</definedName>
    <definedName name="step5_dollarperGJ">#REF!</definedName>
    <definedName name="step5_GJ">#REF!</definedName>
    <definedName name="step6_dollar">#REF!</definedName>
    <definedName name="step6_dollarperGJ">#REF!</definedName>
    <definedName name="step6_GJ">#REF!</definedName>
    <definedName name="step7_dollar">#REF!</definedName>
    <definedName name="step7_dollarperGJ">#REF!</definedName>
    <definedName name="step7_GJ">#REF!</definedName>
    <definedName name="step8_dollar">#REF!</definedName>
    <definedName name="step8_dollarperGJ">#REF!</definedName>
    <definedName name="step8_GJ">#REF!</definedName>
    <definedName name="STI_Rounding_Factor">#REF!</definedName>
    <definedName name="stop">#REF!</definedName>
    <definedName name="STP">#REF!</definedName>
    <definedName name="StructuralMargin">#REF!</definedName>
    <definedName name="Sub_Ledger_Range">#REF!</definedName>
    <definedName name="SubDebMarginTable">#REF!</definedName>
    <definedName name="SubDebtAmortPeriod">#REF!</definedName>
    <definedName name="SubDebtAmortPeriodEndDate">#REF!</definedName>
    <definedName name="SubDebtAmortPeriodStartDate">#REF!</definedName>
    <definedName name="SubDebtDeductible">#REF!</definedName>
    <definedName name="SubDebtMargin">#REF!</definedName>
    <definedName name="SubDebtYrstoAmort">#REF!</definedName>
    <definedName name="Sum">#REF!</definedName>
    <definedName name="summaryconsolidation">#REF!</definedName>
    <definedName name="Sunshine">#REF!</definedName>
    <definedName name="Sunshine_Cost">#REF!</definedName>
    <definedName name="Supply_Origin">#REF!</definedName>
    <definedName name="Synergy_Year">#REF!</definedName>
    <definedName name="System_Peak">#REF!</definedName>
    <definedName name="Table_QldAGLBill">#REF!</definedName>
    <definedName name="Table_QldOtherCharges">#REF!</definedName>
    <definedName name="Table_QldPGEBill">#REF!</definedName>
    <definedName name="Table_QldRechargeSumm">#REF!</definedName>
    <definedName name="Table_QldSales">#REF!</definedName>
    <definedName name="Table_QldVarSumm">#REF!</definedName>
    <definedName name="Table_QldWellheadInvoices">#REF!</definedName>
    <definedName name="Target_MDQ">#REF!</definedName>
    <definedName name="TargetDSCRTable">#REF!</definedName>
    <definedName name="TARIFF">#REF!</definedName>
    <definedName name="TariffCR">#REF!</definedName>
    <definedName name="TariffTH">#REF!</definedName>
    <definedName name="TARIFFTRANSPORT">#REF!</definedName>
    <definedName name="Task">#REF!</definedName>
    <definedName name="TaskList">#REF!</definedName>
    <definedName name="Tax_Expense">#REF!</definedName>
    <definedName name="Tax_Life">#REF!</definedName>
    <definedName name="tax_rate">#REF!</definedName>
    <definedName name="TAXATION">#REF!</definedName>
    <definedName name="TB">#REF!</definedName>
    <definedName name="TB_TotalTaxExp">#REF!</definedName>
    <definedName name="TCC">#REF!</definedName>
    <definedName name="Td">#REF!</definedName>
    <definedName name="TDate">#REF!</definedName>
    <definedName name="TelferBCapacity">#REF!</definedName>
    <definedName name="TelferBFlowBasedTariff">#REF!</definedName>
    <definedName name="TelferBookBase">#REF!</definedName>
    <definedName name="TelferBookDepnRate">#REF!</definedName>
    <definedName name="TelferBOverrunChargesQrtly">#REF!</definedName>
    <definedName name="TelferCapacityCharge">#REF!</definedName>
    <definedName name="TelferCapexSens">#REF!</definedName>
    <definedName name="TelferCapexYearly">#REF!</definedName>
    <definedName name="telferdefaultoption">#REF!</definedName>
    <definedName name="TelferEndOps">#REF!</definedName>
    <definedName name="TelferNewcrestProfitShareQrtly">#REF!</definedName>
    <definedName name="TelferOMMargin">#REF!</definedName>
    <definedName name="TelferOMOtherQtrly">#REF!</definedName>
    <definedName name="TelferOMQtrly">#REF!</definedName>
    <definedName name="TelferOpexContingency">#REF!</definedName>
    <definedName name="TelferOpexSens">#REF!</definedName>
    <definedName name="TelferOpsFlag">#REF!</definedName>
    <definedName name="TelferOpsStart">#REF!</definedName>
    <definedName name="TelferOption">#REF!</definedName>
    <definedName name="TelferOptionChooser">#REF!</definedName>
    <definedName name="TelferOptionExerciseDate">#REF!</definedName>
    <definedName name="TelferOptionType">#REF!</definedName>
    <definedName name="TelferRevSens">#REF!</definedName>
    <definedName name="TelferTaxBase">#REF!</definedName>
    <definedName name="TelferTaxDepnRate">#REF!</definedName>
    <definedName name="Template.WIRE">"DBACCESS"</definedName>
    <definedName name="TemplateName">#REF!</definedName>
    <definedName name="TEMPLATENUMBER1">#REF!</definedName>
    <definedName name="TEMPLATES">#REF!</definedName>
    <definedName name="TEMPLATESTYLE1">#REF!</definedName>
    <definedName name="TEMPLATETYPE1">#REF!</definedName>
    <definedName name="Ten">#REF!</definedName>
    <definedName name="TEP">#REF!</definedName>
    <definedName name="TEST0">#REF!</definedName>
    <definedName name="TEST1">#REF!</definedName>
    <definedName name="TESTHKEY">#REF!</definedName>
    <definedName name="TESTKEYS">#REF!</definedName>
    <definedName name="TESTVKEY">#REF!</definedName>
    <definedName name="TFR_2010">#REF!</definedName>
    <definedName name="TFR_2011">#REF!</definedName>
    <definedName name="TFR_Rounding_Factor">#REF!</definedName>
    <definedName name="thiessrates10">#REF!</definedName>
    <definedName name="ThinCapInd">#REF!</definedName>
    <definedName name="This_Claim">#REF!,#REF!,#REF!,#REF!,#REF!,#REF!</definedName>
    <definedName name="Thousand">#REF!</definedName>
    <definedName name="Thousands">#REF!</definedName>
    <definedName name="TI_B001">#REF!</definedName>
    <definedName name="TI_B002">#REF!</definedName>
    <definedName name="TI_B003">#REF!</definedName>
    <definedName name="TI_B004">#REF!</definedName>
    <definedName name="TI_B005">#REF!</definedName>
    <definedName name="TI_B006">#REF!</definedName>
    <definedName name="TI_B007">#REF!</definedName>
    <definedName name="TI_B008">#REF!</definedName>
    <definedName name="TI_B009">#REF!</definedName>
    <definedName name="TI_B010">#REF!</definedName>
    <definedName name="TI_B011">#REF!</definedName>
    <definedName name="TI_B012">#REF!</definedName>
    <definedName name="TI_B013">#REF!</definedName>
    <definedName name="TI_B014">#REF!</definedName>
    <definedName name="TI_B015">#REF!</definedName>
    <definedName name="TI_B016">#REF!</definedName>
    <definedName name="TI_B017">#REF!</definedName>
    <definedName name="TI_B018">#REF!</definedName>
    <definedName name="TI_B019">#REF!</definedName>
    <definedName name="TI_B020">#REF!</definedName>
    <definedName name="TI_B021">#REF!</definedName>
    <definedName name="TI_B022">#REF!</definedName>
    <definedName name="TI_B023">#REF!</definedName>
    <definedName name="TI_B024">#REF!</definedName>
    <definedName name="TI_B025">#REF!</definedName>
    <definedName name="TI_B026">#REF!</definedName>
    <definedName name="TI_B027">#REF!</definedName>
    <definedName name="TI_B028">#REF!</definedName>
    <definedName name="TI_B031">#REF!</definedName>
    <definedName name="TI_B032">#REF!</definedName>
    <definedName name="TI_B033">#REF!</definedName>
    <definedName name="TI_B034">#REF!</definedName>
    <definedName name="TI_B035">#REF!</definedName>
    <definedName name="TI_B036">#REF!</definedName>
    <definedName name="TI_B038">#REF!</definedName>
    <definedName name="TI_B044">#REF!</definedName>
    <definedName name="TI_B045">#REF!</definedName>
    <definedName name="TI_B046">#REF!</definedName>
    <definedName name="TI_B047">#REF!</definedName>
    <definedName name="TI_B048">#REF!</definedName>
    <definedName name="TI_B050">#REF!</definedName>
    <definedName name="TI_B051">#REF!</definedName>
    <definedName name="TI_B052">#REF!</definedName>
    <definedName name="tier1">#REF!</definedName>
    <definedName name="tier2">#REF!</definedName>
    <definedName name="TiptonOpexContingency">#REF!</definedName>
    <definedName name="TiptonOpexSens">#REF!</definedName>
    <definedName name="TiptonWestAdminFee">#REF!</definedName>
    <definedName name="TiptonWestBookBase">#REF!</definedName>
    <definedName name="TiptonWestEndOps">#REF!</definedName>
    <definedName name="TiptonWestOMMargin">#REF!</definedName>
    <definedName name="TiptonWestOpsFlag">#REF!</definedName>
    <definedName name="TiptonWestOpsStart">#REF!</definedName>
    <definedName name="TiptonWestOptionAmount">#REF!</definedName>
    <definedName name="TiptonWestOptionExerciseDate">#REF!</definedName>
    <definedName name="TiptonWestOptionIndicator">#REF!</definedName>
    <definedName name="TiptonWestRealInsurance">#REF!</definedName>
    <definedName name="TiptonWestRealOpex">#REF!</definedName>
    <definedName name="TiptonWestRealRev">#REF!</definedName>
    <definedName name="TiptonWestRevSens">#REF!</definedName>
    <definedName name="TiptonWestTaxBase">#REF!</definedName>
    <definedName name="TIS">#REF!</definedName>
    <definedName name="TITLE">#REF!</definedName>
    <definedName name="TOP">#REF!</definedName>
    <definedName name="TOS_Cl_Bal">#REF!</definedName>
    <definedName name="TOS_IRR">#REF!</definedName>
    <definedName name="Tot199AA">#REF!</definedName>
    <definedName name="Tot199CR">#REF!</definedName>
    <definedName name="Tot220CR">#REF!</definedName>
    <definedName name="Tot221Cr">#REF!</definedName>
    <definedName name="Tot245AA">#REF!</definedName>
    <definedName name="tot253CR">#REF!</definedName>
    <definedName name="Tot255AA">#REF!</definedName>
    <definedName name="Tot257AA">#REF!</definedName>
    <definedName name="Tot257CR">#REF!</definedName>
    <definedName name="Tot259AA">#REF!</definedName>
    <definedName name="Tot259PPS">#REF!</definedName>
    <definedName name="Tot261AA">#REF!</definedName>
    <definedName name="Tot261CR">#REF!</definedName>
    <definedName name="Tot262AA">#REF!</definedName>
    <definedName name="Tot262CR">#REF!</definedName>
    <definedName name="Tot263AA">#REF!</definedName>
    <definedName name="Tot263CR">#REF!</definedName>
    <definedName name="Tot266AA">#REF!</definedName>
    <definedName name="Totals">#REF!</definedName>
    <definedName name="TotalTrancheDebt">#REF!</definedName>
    <definedName name="TotalTxnCostsDepn">#REF!</definedName>
    <definedName name="TotCR044">#REF!</definedName>
    <definedName name="TotSA013">#REF!</definedName>
    <definedName name="TotSA031">#REF!</definedName>
    <definedName name="TotSA033">#REF!</definedName>
    <definedName name="TotSA034">#REF!</definedName>
    <definedName name="TotSA035">#REF!</definedName>
    <definedName name="TotSA036">#REF!</definedName>
    <definedName name="TotSA040">#REF!</definedName>
    <definedName name="TotSA041">#REF!</definedName>
    <definedName name="TotSA044">#REF!</definedName>
    <definedName name="TotSA046">#REF!</definedName>
    <definedName name="TOTW05CG">#REF!</definedName>
    <definedName name="TOTW05CLCFWD">#REF!</definedName>
    <definedName name="TOTW05CLR">#REF!</definedName>
    <definedName name="TOTW05CLT">#REF!</definedName>
    <definedName name="TOTW05NCG">#REF!</definedName>
    <definedName name="TOTW11">#REF!</definedName>
    <definedName name="TOTW19DEFA">#REF!</definedName>
    <definedName name="TOTW19DEFD">#REF!</definedName>
    <definedName name="TOTW19PROV">#REF!</definedName>
    <definedName name="TOTW19RES">#REF!</definedName>
    <definedName name="TOTW36">#REF!</definedName>
    <definedName name="TOTW42A">#REF!</definedName>
    <definedName name="TOTW42B">#REF!</definedName>
    <definedName name="TOTW42REBATE">#REF!</definedName>
    <definedName name="TOTW52RECOUPED">#REF!</definedName>
    <definedName name="TOTW53IN">#REF!</definedName>
    <definedName name="TOTW53OUT">#REF!</definedName>
    <definedName name="TOTW54IN">#REF!</definedName>
    <definedName name="TOTW54OUT">#REF!</definedName>
    <definedName name="Townsville">#REF!</definedName>
    <definedName name="Townsville_Cost">#REF!</definedName>
    <definedName name="TPWAssets">#REF!</definedName>
    <definedName name="TradeCreditors">#REF!</definedName>
    <definedName name="TradeDebtors">#REF!</definedName>
    <definedName name="Tradingname">Cover!$C$15</definedName>
    <definedName name="TRAIN">#REF!</definedName>
    <definedName name="TrancheAAmount">#REF!</definedName>
    <definedName name="TrancheAEstabPayment">#REF!</definedName>
    <definedName name="TrancheBAmount">#REF!</definedName>
    <definedName name="TrancheBEstabPayment">#REF!</definedName>
    <definedName name="TrancheCEstabPayment">#REF!</definedName>
    <definedName name="TrancheCPostTOCapexInd">#REF!</definedName>
    <definedName name="TrancheDEstabPayment">#REF!</definedName>
    <definedName name="TrancheEEstabPayment">#REF!</definedName>
    <definedName name="Transm_Pricing_Zone">#REF!</definedName>
    <definedName name="TRANSPORT99">#REF!</definedName>
    <definedName name="trunk_chrge">#REF!</definedName>
    <definedName name="TT">#REF!</definedName>
    <definedName name="TUOS">#REF!</definedName>
    <definedName name="TUOS_FC">#REF!</definedName>
    <definedName name="TUOS_Var">#REF!</definedName>
    <definedName name="TUOS_VC">#REF!</definedName>
    <definedName name="TV_EBITDA_multiple">#REF!</definedName>
    <definedName name="TV_switch">#REF!</definedName>
    <definedName name="TxnCostsTaxDepn">#REF!</definedName>
    <definedName name="type">#REF!</definedName>
    <definedName name="TYPES">#REF!</definedName>
    <definedName name="TYPESP5">#REF!</definedName>
    <definedName name="UAGDATA">#REF!</definedName>
    <definedName name="UCHOICES">#REF!</definedName>
    <definedName name="UKTable">#REF!</definedName>
    <definedName name="UnEarRev_B027">#REF!</definedName>
    <definedName name="UnEarRev_B028">#REF!</definedName>
    <definedName name="UNLNK">#REF!</definedName>
    <definedName name="UnRegCR">#REF!</definedName>
    <definedName name="UnRegMinChg">#REF!</definedName>
    <definedName name="UnRegTH">#REF!</definedName>
    <definedName name="UnSecRevDSCRTable">#REF!</definedName>
    <definedName name="UOS_1">#REF!</definedName>
    <definedName name="UOS_2">#REF!</definedName>
    <definedName name="UpArrow">#REF!</definedName>
    <definedName name="Upstream">#REF!</definedName>
    <definedName name="USA">#REF!</definedName>
    <definedName name="USATable">#REF!</definedName>
    <definedName name="USDEOMSPOT">#REF!</definedName>
    <definedName name="USDEOMSPOTFY13">#REF!</definedName>
    <definedName name="uselist">INDEX(valdata,1,MATCH(#REF!,#REF!,0)):INDEX(valdata,counter,MATCH(#REF!,#REF!,0))</definedName>
    <definedName name="uselist2">INDEX(valdata2,1,MATCH(#REF!,#REF!,0)):INDEX(valdata2,counter2,MATCH(#REF!,#REF!,0))</definedName>
    <definedName name="uselist3">INDEX(valdata3,1,MATCH(#REF!,#REF!,0)):INDEX(valdata3,counter3,MATCH(#REF!,#REF!,0))</definedName>
    <definedName name="uselist4">INDEX(valdata4,1,MATCH(#REF!,#REF!,0)):INDEX(valdata4,counter4,MATCH(#REF!,#REF!,0))</definedName>
    <definedName name="valdata">#REF!:INDEX(#REF!,100,COUNTA(#REF!))</definedName>
    <definedName name="valdata2">#REF!:INDEX(#REF!,100,COUNTA(#REF!))</definedName>
    <definedName name="valdata3">#REF!:INDEX(#REF!,100,COUNTA(#REF!))</definedName>
    <definedName name="valdata4">#REF!:INDEX(#REF!,100,COUNTA(#REF!))</definedName>
    <definedName name="Validations">#REF!</definedName>
    <definedName name="ValleyBeef">#REF!</definedName>
    <definedName name="valn_date">#REF!</definedName>
    <definedName name="vanilla">#REF!</definedName>
    <definedName name="vanilla1">#REF!</definedName>
    <definedName name="vanilla10">#REF!</definedName>
    <definedName name="vanilla2">#REF!</definedName>
    <definedName name="vanilla3">#REF!</definedName>
    <definedName name="vanilla4">#REF!</definedName>
    <definedName name="vanilla5">#REF!</definedName>
    <definedName name="vanilla6">#REF!</definedName>
    <definedName name="vanilla7">#REF!</definedName>
    <definedName name="vanilla8">#REF!</definedName>
    <definedName name="vanilla9">#REF!</definedName>
    <definedName name="VarAA_tbl">#REF!</definedName>
    <definedName name="vAutoFilter">#REF!</definedName>
    <definedName name="vAutoFilterFLAG">#REF!</definedName>
    <definedName name="vCube" hidden="1">#REF!</definedName>
    <definedName name="Version.WIRE">1</definedName>
    <definedName name="vFormulas" hidden="1">#REF!</definedName>
    <definedName name="vGetRange" hidden="1">#REF!</definedName>
    <definedName name="VIC_BudgetData">#REF!</definedName>
    <definedName name="Vic_CY">OFFSET(#REF!,0,#REF!,,24)</definedName>
    <definedName name="Vic_mat">OFFSET(#REF!,0,#REF!,,36)</definedName>
    <definedName name="Vic_PY">OFFSET(#REF!,0,#REF!,,36)</definedName>
    <definedName name="Vicgas_April">#REF!</definedName>
    <definedName name="Vicgas_August">#REF!</definedName>
    <definedName name="Vicgas_December">#REF!</definedName>
    <definedName name="Vicgas_February">#REF!</definedName>
    <definedName name="Vicgas_January">#REF!</definedName>
    <definedName name="Vicgas_July">#REF!</definedName>
    <definedName name="Vicgas_June">#REF!</definedName>
    <definedName name="Vicgas_March">#REF!</definedName>
    <definedName name="Vicgas_May">#REF!</definedName>
    <definedName name="Vicgas_November">#REF!</definedName>
    <definedName name="Vicgas_October">#REF!</definedName>
    <definedName name="Vicgas_September">#REF!</definedName>
    <definedName name="Visy">#REF!</definedName>
    <definedName name="Vol">#REF!</definedName>
    <definedName name="volume">#REF!</definedName>
    <definedName name="vPasteBackFrom" hidden="1">#REF!</definedName>
    <definedName name="vPasteBackTo" hidden="1">#REF!</definedName>
    <definedName name="vProjectEntry" hidden="1">#REF!</definedName>
    <definedName name="vProjectPaste" hidden="1">#REF!</definedName>
    <definedName name="vSendStatus" hidden="1">#REF!</definedName>
    <definedName name="vServer" hidden="1">#REF!</definedName>
    <definedName name="VTyp">#REF!</definedName>
    <definedName name="W53_Company_Name">#REF!</definedName>
    <definedName name="W5ADDCOST">#REF!</definedName>
    <definedName name="W5COST">#REF!</definedName>
    <definedName name="W5DISPCOST">#REF!</definedName>
    <definedName name="W5INDEX">#REF!</definedName>
    <definedName name="W5LOSS">#REF!</definedName>
    <definedName name="W5NEWCOST">#REF!</definedName>
    <definedName name="W5NOGAIN">#REF!</definedName>
    <definedName name="W5PROCEED">#REF!</definedName>
    <definedName name="W5PROFIT">#REF!</definedName>
    <definedName name="WACC">#REF!</definedName>
    <definedName name="WAPLInvoice">#REF!</definedName>
    <definedName name="Warwick">#REF!</definedName>
    <definedName name="Warwick_Cost">#REF!</definedName>
    <definedName name="WB_BudgetData">#REF!</definedName>
    <definedName name="WBSList">#REF!</definedName>
    <definedName name="wc">#REF!</definedName>
    <definedName name="wcbal">#REF!</definedName>
    <definedName name="WCCommitmentFeePerc">#REF!</definedName>
    <definedName name="wcdebtors">#REF!</definedName>
    <definedName name="WCDrawdownDate">#REF!</definedName>
    <definedName name="WCEndDate">#REF!</definedName>
    <definedName name="WCEstablishmentFee">#REF!</definedName>
    <definedName name="WCFacilityLimit">#REF!</definedName>
    <definedName name="WCMargin">#REF!</definedName>
    <definedName name="wcother">#REF!</definedName>
    <definedName name="wcsumm">#REF!</definedName>
    <definedName name="Weather_Grid">#REF!</definedName>
    <definedName name="Weighted_Price">#REF!</definedName>
    <definedName name="WELCOME_TO_PAGE">#REF!</definedName>
    <definedName name="WH_Rates">#REF!</definedName>
    <definedName name="Wholesale_Trade">#REF!</definedName>
    <definedName name="Whprice">#REF!</definedName>
    <definedName name="WickhamCapexBookDepnRate">#REF!</definedName>
    <definedName name="WickhamCapexFacAmtExclInt">#REF!</definedName>
    <definedName name="WickhamCapexSens">#REF!</definedName>
    <definedName name="WickhamContractEndDate">#REF!</definedName>
    <definedName name="WickhamOpexContingency">#REF!</definedName>
    <definedName name="WickhamOpexSens">#REF!</definedName>
    <definedName name="WickhamOpsFlag">#REF!</definedName>
    <definedName name="WickhamPointOMMargin">#REF!</definedName>
    <definedName name="WickhamRealYrlyRevenue">#REF!</definedName>
    <definedName name="WickhamRevPostContract">#REF!</definedName>
    <definedName name="WickhamRevPostContractEndDate">#REF!</definedName>
    <definedName name="WickhamRevSens">#REF!</definedName>
    <definedName name="WickhamStartOps">#REF!</definedName>
    <definedName name="Wide50_100">#REF!</definedName>
    <definedName name="WithholdingDistributions">#REF!</definedName>
    <definedName name="WithholdingRPSInt">#REF!</definedName>
    <definedName name="WithholdingRPSPrincipal">#REF!</definedName>
    <definedName name="WithholdingTaxChooser">#REF!</definedName>
    <definedName name="Wks_In_Yr">#REF!</definedName>
    <definedName name="WPCInvoice">#REF!</definedName>
    <definedName name="WrapFeeBondDiff">#REF!</definedName>
    <definedName name="WrapFeeFinClose">#REF!</definedName>
    <definedName name="WrappingFeeCFEndDate">#REF!</definedName>
    <definedName name="WrappingFeeDiscRate">#REF!</definedName>
    <definedName name="WrappingFeePerc">#REF!</definedName>
    <definedName name="WrappingFeePeriod">#REF!</definedName>
    <definedName name="wrn.1st._.Quarter." hidden="1">{#N/A,#N/A,FALSE,"1st quarter"}</definedName>
    <definedName name="wrn.1stqtr." hidden="1">{#N/A,#N/A,FALSE,"1st quarter"}</definedName>
    <definedName name="wrn.Annual._.Summary." hidden="1">{#N/A,#N/A,FALSE,"Annual Summary"}</definedName>
    <definedName name="wrn.Assumptions." hidden="1">{#N/A,#N/A,FALSE,"Assumptions"}</definedName>
    <definedName name="wrn.Both._.Outputs." hidden="1">{"LTV Output",#N/A,FALSE,"Output";"DCR Output",#N/A,FALSE,"Output"}</definedName>
    <definedName name="wrn.DCR._.Output." hidden="1">{"DCR Output",#N/A,FALSE,"Output"}</definedName>
    <definedName name="wrn.Five._.Year." hidden="1">{#N/A,"Five Year",FALSE,"Assumptions";#N/A,"Five Year",FALSE,"Annual Summary";#N/A,"Five Year",FALSE,"Quarterly Summary";#N/A,#N/A,FALSE,"IRR"}</definedName>
    <definedName name="wrn.Forecasts." hidden="1">{#N/A,#N/A,FALSE,"Forecasts"}</definedName>
    <definedName name="wrn.Inputs." hidden="1">{#N/A,#N/A,FALSE,"Input"}</definedName>
    <definedName name="wrn.IRR." hidden="1">{#N/A,#N/A,FALSE,"IRR"}</definedName>
    <definedName name="wrn.LTV._.Output." hidden="1">{"LTV Output",#N/A,FALSE,"Output"}</definedName>
    <definedName name="wrn.Printout." hidden="1">{"Zone1",#N/A,FALSE,"Parameters";"Zone2",#N/A,FALSE,"Parameters"}</definedName>
    <definedName name="wrn.Quarter1." hidden="1">{#N/A,#N/A,FALSE,"1st quarter 1997"}</definedName>
    <definedName name="wrn.Quarterly._.Summary." hidden="1">{#N/A,#N/A,FALSE,"Quarterly Summary"}</definedName>
    <definedName name="wrn.Report." hidden="1">{#N/A,#N/A,FALSE,"1996 BS";#N/A,#N/A,FALSE,"Income Stmt"}</definedName>
    <definedName name="wrn.Ten._.Year." hidden="1">{#N/A,"Ten Year",FALSE,"Assumptions";#N/A,"Ten Year",FALSE,"Annual Summary";#N/A,"Ten Year",FALSE,"Quarterly Summary";#N/A,#N/A,FALSE,"IRR"}</definedName>
    <definedName name="wtsheet">#REF!</definedName>
    <definedName name="x">#REF!</definedName>
    <definedName name="x_1">#REF!</definedName>
    <definedName name="X_2">#REF!</definedName>
    <definedName name="X_3">#REF!</definedName>
    <definedName name="X_4">#REF!</definedName>
    <definedName name="XAXIS">OFFSET(#REF!,,COUNTIF(#REF!,"&gt;0")-36,,36)</definedName>
    <definedName name="XAXISV">OFFSET(#REF!,,COUNT(#REF!)-36,,36)</definedName>
    <definedName name="xx">#REF!</definedName>
    <definedName name="xxAnnl_CorpTax_Rate">#REF!</definedName>
    <definedName name="xxINDANNUAL">#REF!</definedName>
    <definedName name="xxINITEQUITYINJ">#REF!</definedName>
    <definedName name="xxx">#REF!</definedName>
    <definedName name="XXXXXXXXXXXXXXXXXXXXX">#REF!</definedName>
    <definedName name="xxYearNo">#REF!</definedName>
    <definedName name="y">#REF!</definedName>
    <definedName name="Y_N">#REF!</definedName>
    <definedName name="YEAR">#REF!</definedName>
    <definedName name="Yearending">Cover!$C$23</definedName>
    <definedName name="YearEndMonth">#REF!</definedName>
    <definedName name="years">#REF!</definedName>
    <definedName name="Yearstart">Cover!$C$21</definedName>
    <definedName name="Yes">#REF!</definedName>
    <definedName name="YesNo">#REF!</definedName>
    <definedName name="Yr_Name">#REF!</definedName>
    <definedName name="Yrs_In_Yr">#REF!</definedName>
    <definedName name="YTD_Months">#REF!</definedName>
    <definedName name="ytdact98">#REF!</definedName>
    <definedName name="YTDACT99">#REF!</definedName>
    <definedName name="YTDACTTJ">#REF!</definedName>
    <definedName name="YTDBUD99">#REF!</definedName>
    <definedName name="YTDLIFE">#REF!</definedName>
    <definedName name="YTDLIFEE">#REF!</definedName>
    <definedName name="YTDVAR99">#REF!</definedName>
    <definedName name="yy">#REF!</definedName>
    <definedName name="z">OFFSET(ADSWAPCount,0,1+ItemsCols,1,ADSWAPCount)</definedName>
    <definedName name="Zeitwert">#REF!</definedName>
    <definedName name="ZW">#REF!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91" i="34" l="1"/>
  <c r="I91" i="34"/>
  <c r="K83" i="34" l="1"/>
  <c r="M83" i="34" l="1"/>
  <c r="N83" i="34" s="1"/>
  <c r="BI8" i="47" l="1"/>
  <c r="F90" i="34" l="1"/>
  <c r="F83" i="34"/>
  <c r="E28" i="63" l="1"/>
  <c r="F82" i="34" l="1"/>
  <c r="F89" i="34" l="1"/>
  <c r="K89" i="34" l="1"/>
  <c r="N89" i="34" l="1"/>
  <c r="D93" i="6" l="1"/>
  <c r="R12" i="54" l="1"/>
  <c r="AH208" i="121" l="1"/>
  <c r="F81" i="34" l="1"/>
  <c r="F88" i="34"/>
  <c r="C28" i="63" l="1"/>
  <c r="AH210" i="121" l="1"/>
  <c r="AH209" i="121" l="1"/>
  <c r="Z17" i="122" l="1"/>
  <c r="Z16" i="122"/>
  <c r="AF190" i="121" s="1"/>
  <c r="AD202" i="121"/>
  <c r="AB202" i="121"/>
  <c r="AD192" i="121"/>
  <c r="AG191" i="121"/>
  <c r="E191" i="121"/>
  <c r="AB192" i="121"/>
  <c r="E190" i="121"/>
  <c r="AI189" i="121"/>
  <c r="AI187" i="121"/>
  <c r="AH187" i="121"/>
  <c r="AG187" i="121"/>
  <c r="AF187" i="121"/>
  <c r="AE187" i="121"/>
  <c r="AD187" i="121"/>
  <c r="AD194" i="121" s="1"/>
  <c r="AC187" i="121"/>
  <c r="AB187" i="121"/>
  <c r="AF201" i="121" l="1"/>
  <c r="AB201" i="121"/>
  <c r="AB203" i="121" s="1"/>
  <c r="Z18" i="122"/>
  <c r="Z20" i="122" s="1"/>
  <c r="AF202" i="121"/>
  <c r="AF203" i="121" s="1"/>
  <c r="AF191" i="121"/>
  <c r="AF192" i="121" s="1"/>
  <c r="AF194" i="121" s="1"/>
  <c r="AD201" i="121"/>
  <c r="AD203" i="121" s="1"/>
  <c r="AH190" i="121"/>
  <c r="AB194" i="121"/>
  <c r="AI190" i="121"/>
  <c r="AI201" i="121" s="1"/>
  <c r="AD204" i="121" l="1"/>
  <c r="AB204" i="121"/>
  <c r="AI191" i="121"/>
  <c r="AI202" i="121" s="1"/>
  <c r="AH191" i="121"/>
  <c r="AH192" i="121" s="1"/>
  <c r="AH194" i="121" s="1"/>
  <c r="AF204" i="121"/>
  <c r="AG211" i="121"/>
  <c r="AI192" i="121" l="1"/>
  <c r="AI194" i="121" s="1"/>
  <c r="AJ194" i="121" s="1"/>
  <c r="AI203" i="121"/>
  <c r="AI204" i="121" s="1"/>
  <c r="AH211" i="121"/>
  <c r="AF211" i="121"/>
  <c r="C33" i="120"/>
  <c r="B33" i="120"/>
  <c r="C32" i="120"/>
  <c r="D46" i="120" s="1"/>
  <c r="D47" i="120" s="1"/>
  <c r="B32" i="120"/>
  <c r="C31" i="120"/>
  <c r="D44" i="120" s="1"/>
  <c r="D45" i="120" s="1"/>
  <c r="B31" i="120"/>
  <c r="C30" i="120"/>
  <c r="D42" i="120" s="1"/>
  <c r="D43" i="120" s="1"/>
  <c r="B30" i="120"/>
  <c r="D21" i="120"/>
  <c r="D20" i="120"/>
  <c r="D19" i="120"/>
  <c r="D18" i="120"/>
  <c r="D17" i="120"/>
  <c r="D16" i="120"/>
  <c r="D15" i="120"/>
  <c r="D14" i="120"/>
  <c r="D13" i="120"/>
  <c r="D12" i="120"/>
  <c r="D11" i="120"/>
  <c r="D10" i="120"/>
  <c r="D9" i="120"/>
  <c r="D8" i="120"/>
  <c r="D7" i="120"/>
  <c r="D6" i="120"/>
  <c r="D5" i="120"/>
  <c r="C22" i="120"/>
  <c r="B22" i="120"/>
  <c r="B26" i="120" s="1"/>
  <c r="C26" i="120" l="1"/>
  <c r="D33" i="120"/>
  <c r="C29" i="120"/>
  <c r="C34" i="120" s="1"/>
  <c r="D31" i="120"/>
  <c r="D4" i="120"/>
  <c r="D22" i="120" s="1"/>
  <c r="B29" i="120"/>
  <c r="B34" i="120" s="1"/>
  <c r="B35" i="120" s="1"/>
  <c r="D25" i="120"/>
  <c r="D32" i="120"/>
  <c r="D30" i="120"/>
  <c r="D48" i="120"/>
  <c r="D49" i="120" s="1"/>
  <c r="C35" i="120" l="1"/>
  <c r="D29" i="120"/>
  <c r="D26" i="120"/>
  <c r="D40" i="120" l="1"/>
  <c r="D54" i="120" s="1"/>
  <c r="D58" i="120" s="1"/>
  <c r="D34" i="120"/>
  <c r="D35" i="120" s="1"/>
  <c r="D41" i="120" l="1"/>
  <c r="D50" i="120" s="1"/>
  <c r="D55" i="120" l="1"/>
  <c r="D57" i="120" s="1"/>
  <c r="K80" i="34" l="1"/>
  <c r="F80" i="34"/>
  <c r="N80" i="34" l="1"/>
  <c r="F87" i="34"/>
  <c r="B4" i="104" l="1"/>
  <c r="B5" i="104" s="1"/>
  <c r="B6" i="104" s="1"/>
  <c r="B7" i="104" s="1"/>
  <c r="B8" i="104" s="1"/>
  <c r="B9" i="104" s="1"/>
  <c r="B10" i="104" s="1"/>
  <c r="B11" i="104" s="1"/>
  <c r="B12" i="104" s="1"/>
  <c r="B13" i="104" s="1"/>
  <c r="B14" i="104" s="1"/>
  <c r="B4" i="101"/>
  <c r="B5" i="101" s="1"/>
  <c r="B6" i="101" s="1"/>
  <c r="B7" i="101" s="1"/>
  <c r="B8" i="101" s="1"/>
  <c r="B9" i="101" s="1"/>
  <c r="B10" i="101" s="1"/>
  <c r="B11" i="101" s="1"/>
  <c r="B12" i="101" s="1"/>
  <c r="B13" i="101" s="1"/>
  <c r="B14" i="101" s="1"/>
  <c r="B15" i="101" s="1"/>
  <c r="B16" i="101" s="1"/>
  <c r="B17" i="101" s="1"/>
  <c r="B18" i="101" s="1"/>
  <c r="B19" i="101" s="1"/>
  <c r="B20" i="101" s="1"/>
  <c r="B21" i="101" s="1"/>
  <c r="B22" i="101" s="1"/>
  <c r="B23" i="101" s="1"/>
  <c r="B24" i="101" s="1"/>
  <c r="B25" i="101" s="1"/>
  <c r="B26" i="101" s="1"/>
  <c r="B27" i="101" s="1"/>
  <c r="B28" i="101" s="1"/>
  <c r="B29" i="101" s="1"/>
  <c r="B30" i="101" s="1"/>
  <c r="B31" i="101" s="1"/>
  <c r="B32" i="101" s="1"/>
  <c r="B33" i="101" s="1"/>
  <c r="B34" i="101" s="1"/>
  <c r="B35" i="101" s="1"/>
  <c r="B36" i="101" s="1"/>
  <c r="B37" i="101" s="1"/>
  <c r="B38" i="101" s="1"/>
  <c r="B39" i="101" s="1"/>
  <c r="B40" i="101" s="1"/>
  <c r="B41" i="101" s="1"/>
  <c r="B42" i="101" s="1"/>
  <c r="B43" i="101" s="1"/>
  <c r="B44" i="101" s="1"/>
  <c r="B45" i="101" s="1"/>
  <c r="B46" i="101" s="1"/>
  <c r="B47" i="101" s="1"/>
  <c r="B48" i="101" s="1"/>
  <c r="B49" i="101" s="1"/>
  <c r="B50" i="101" s="1"/>
  <c r="B51" i="101" s="1"/>
  <c r="B52" i="101" s="1"/>
  <c r="B53" i="101" s="1"/>
  <c r="B54" i="101" s="1"/>
  <c r="B55" i="101" s="1"/>
  <c r="B56" i="101" s="1"/>
  <c r="B57" i="101" s="1"/>
  <c r="B58" i="101" s="1"/>
  <c r="B59" i="101" s="1"/>
  <c r="B60" i="101" s="1"/>
  <c r="B61" i="101" s="1"/>
  <c r="B62" i="101" s="1"/>
  <c r="B63" i="101" s="1"/>
  <c r="B64" i="101" s="1"/>
  <c r="B65" i="101" s="1"/>
  <c r="B66" i="101" s="1"/>
  <c r="B67" i="101" s="1"/>
  <c r="B68" i="101" s="1"/>
  <c r="B69" i="101" s="1"/>
  <c r="B70" i="101" s="1"/>
  <c r="B71" i="101" s="1"/>
  <c r="B72" i="101" s="1"/>
  <c r="B73" i="101" s="1"/>
  <c r="B74" i="101" s="1"/>
  <c r="B75" i="101" s="1"/>
  <c r="B76" i="101" s="1"/>
  <c r="B77" i="101" s="1"/>
  <c r="B78" i="101" s="1"/>
  <c r="B79" i="101" s="1"/>
  <c r="B80" i="101" s="1"/>
  <c r="B81" i="101" s="1"/>
  <c r="B82" i="101" s="1"/>
  <c r="B83" i="101" s="1"/>
  <c r="B84" i="101" s="1"/>
  <c r="B85" i="101" s="1"/>
  <c r="B86" i="101" s="1"/>
  <c r="B87" i="101" s="1"/>
  <c r="B88" i="101" s="1"/>
  <c r="B89" i="101" s="1"/>
  <c r="B90" i="101" s="1"/>
  <c r="B91" i="101" s="1"/>
  <c r="B92" i="101" s="1"/>
  <c r="B93" i="101" s="1"/>
  <c r="B94" i="101" s="1"/>
  <c r="B95" i="101" s="1"/>
  <c r="C3" i="64"/>
  <c r="B2" i="64"/>
  <c r="C3" i="60"/>
  <c r="B2" i="60"/>
  <c r="BI20" i="54"/>
  <c r="BH20" i="54"/>
  <c r="BF20" i="54"/>
  <c r="BE20" i="54"/>
  <c r="BC20" i="54"/>
  <c r="BB20" i="54"/>
  <c r="AZ20" i="54"/>
  <c r="AY20" i="54"/>
  <c r="AW20" i="54"/>
  <c r="AV20" i="54"/>
  <c r="AT20" i="54"/>
  <c r="AS20" i="54"/>
  <c r="AQ20" i="54"/>
  <c r="AP20" i="54"/>
  <c r="AN20" i="54"/>
  <c r="AM20" i="54"/>
  <c r="AJ20" i="54"/>
  <c r="AI20" i="54"/>
  <c r="AG20" i="54"/>
  <c r="AF20" i="54"/>
  <c r="AD20" i="54"/>
  <c r="AC20" i="54"/>
  <c r="AA20" i="54"/>
  <c r="Z20" i="54"/>
  <c r="X20" i="54"/>
  <c r="W20" i="54"/>
  <c r="U20" i="54"/>
  <c r="T20" i="54"/>
  <c r="J20" i="54"/>
  <c r="G20" i="54"/>
  <c r="F20" i="54"/>
  <c r="I20" i="54"/>
  <c r="K18" i="54"/>
  <c r="H99" i="68" s="1"/>
  <c r="H18" i="54"/>
  <c r="D18" i="54"/>
  <c r="K16" i="54"/>
  <c r="H16" i="54"/>
  <c r="E97" i="68" s="1"/>
  <c r="D16" i="54"/>
  <c r="BJ14" i="54"/>
  <c r="BG14" i="54"/>
  <c r="E95" i="68" s="1"/>
  <c r="BD14" i="54"/>
  <c r="H94" i="68" s="1"/>
  <c r="BA14" i="54"/>
  <c r="AX14" i="54"/>
  <c r="H93" i="68" s="1"/>
  <c r="AU14" i="54"/>
  <c r="E93" i="68" s="1"/>
  <c r="AR14" i="54"/>
  <c r="H92" i="68" s="1"/>
  <c r="AO14" i="54"/>
  <c r="AL14" i="54"/>
  <c r="AK14" i="54"/>
  <c r="AH14" i="54"/>
  <c r="AE14" i="54"/>
  <c r="H90" i="68" s="1"/>
  <c r="AB14" i="54"/>
  <c r="E90" i="68" s="1"/>
  <c r="Y14" i="54"/>
  <c r="H89" i="68" s="1"/>
  <c r="V14" i="54"/>
  <c r="E89" i="68" s="1"/>
  <c r="S14" i="54"/>
  <c r="G88" i="68"/>
  <c r="F88" i="68"/>
  <c r="D88" i="68"/>
  <c r="C88" i="68"/>
  <c r="BJ13" i="54"/>
  <c r="H86" i="68" s="1"/>
  <c r="BG13" i="54"/>
  <c r="BD13" i="54"/>
  <c r="H85" i="68" s="1"/>
  <c r="BA13" i="54"/>
  <c r="E85" i="68" s="1"/>
  <c r="AX13" i="54"/>
  <c r="H84" i="68" s="1"/>
  <c r="AU13" i="54"/>
  <c r="E84" i="68" s="1"/>
  <c r="AR13" i="54"/>
  <c r="H83" i="68" s="1"/>
  <c r="AO13" i="54"/>
  <c r="E83" i="68" s="1"/>
  <c r="AL13" i="54"/>
  <c r="AK13" i="54"/>
  <c r="AH13" i="54"/>
  <c r="E82" i="68" s="1"/>
  <c r="AE13" i="54"/>
  <c r="AB13" i="54"/>
  <c r="E81" i="68" s="1"/>
  <c r="Y13" i="54"/>
  <c r="H80" i="68" s="1"/>
  <c r="V13" i="54"/>
  <c r="S13" i="54"/>
  <c r="G79" i="68"/>
  <c r="F79" i="68"/>
  <c r="D79" i="68"/>
  <c r="C79" i="68"/>
  <c r="BJ12" i="54"/>
  <c r="H77" i="68" s="1"/>
  <c r="BG12" i="54"/>
  <c r="E77" i="68" s="1"/>
  <c r="BD12" i="54"/>
  <c r="H76" i="68" s="1"/>
  <c r="BA12" i="54"/>
  <c r="AX12" i="54"/>
  <c r="H75" i="68" s="1"/>
  <c r="AU12" i="54"/>
  <c r="AR12" i="54"/>
  <c r="H74" i="68" s="1"/>
  <c r="AO12" i="54"/>
  <c r="E74" i="68" s="1"/>
  <c r="AL12" i="54"/>
  <c r="AK12" i="54"/>
  <c r="H73" i="68" s="1"/>
  <c r="AH12" i="54"/>
  <c r="E73" i="68" s="1"/>
  <c r="AE12" i="54"/>
  <c r="H72" i="68" s="1"/>
  <c r="AB12" i="54"/>
  <c r="E72" i="68" s="1"/>
  <c r="Y12" i="54"/>
  <c r="H71" i="68" s="1"/>
  <c r="V12" i="54"/>
  <c r="E71" i="68" s="1"/>
  <c r="S12" i="54"/>
  <c r="D70" i="68"/>
  <c r="C70" i="68"/>
  <c r="C3" i="54"/>
  <c r="B2" i="54"/>
  <c r="C3" i="66"/>
  <c r="B2" i="66"/>
  <c r="BG31" i="47"/>
  <c r="BG23" i="47"/>
  <c r="BG16" i="47"/>
  <c r="F8" i="47"/>
  <c r="G8" i="47" s="1"/>
  <c r="H8" i="47" s="1"/>
  <c r="I8" i="47" s="1"/>
  <c r="C3" i="47"/>
  <c r="B2" i="47"/>
  <c r="G35" i="59"/>
  <c r="G34" i="59"/>
  <c r="G33" i="59"/>
  <c r="G32" i="59"/>
  <c r="G31" i="59"/>
  <c r="G30" i="59"/>
  <c r="G29" i="59"/>
  <c r="G28" i="59"/>
  <c r="G27" i="59"/>
  <c r="G26" i="59"/>
  <c r="G25" i="59"/>
  <c r="G24" i="59"/>
  <c r="G23" i="59"/>
  <c r="G22" i="59"/>
  <c r="G21" i="59"/>
  <c r="G20" i="59"/>
  <c r="G19" i="59"/>
  <c r="G18" i="59"/>
  <c r="G17" i="59"/>
  <c r="G16" i="59"/>
  <c r="G15" i="59"/>
  <c r="G14" i="59"/>
  <c r="G13" i="59"/>
  <c r="G12" i="59"/>
  <c r="G11" i="59"/>
  <c r="C3" i="59"/>
  <c r="B2" i="59"/>
  <c r="K86" i="34"/>
  <c r="F86" i="34"/>
  <c r="K85" i="34"/>
  <c r="F85" i="34"/>
  <c r="F84" i="34"/>
  <c r="F79" i="34"/>
  <c r="F78" i="34"/>
  <c r="F77" i="34"/>
  <c r="F76" i="34"/>
  <c r="F75" i="34"/>
  <c r="F74" i="34"/>
  <c r="F73" i="34"/>
  <c r="F72" i="34"/>
  <c r="F71" i="34"/>
  <c r="F70" i="34"/>
  <c r="F69" i="34"/>
  <c r="F68" i="34"/>
  <c r="F67" i="34"/>
  <c r="F66" i="34"/>
  <c r="F65" i="34"/>
  <c r="F64" i="34"/>
  <c r="F63" i="34"/>
  <c r="F62" i="34"/>
  <c r="F61" i="34"/>
  <c r="F60" i="34"/>
  <c r="G53" i="34"/>
  <c r="L52" i="34"/>
  <c r="O52" i="34" s="1"/>
  <c r="L51" i="34"/>
  <c r="O51" i="34" s="1"/>
  <c r="L50" i="34"/>
  <c r="O50" i="34" s="1"/>
  <c r="L49" i="34"/>
  <c r="O49" i="34" s="1"/>
  <c r="L48" i="34"/>
  <c r="O48" i="34" s="1"/>
  <c r="L47" i="34"/>
  <c r="O47" i="34" s="1"/>
  <c r="L46" i="34"/>
  <c r="O46" i="34" s="1"/>
  <c r="L45" i="34"/>
  <c r="O45" i="34" s="1"/>
  <c r="L44" i="34"/>
  <c r="O44" i="34" s="1"/>
  <c r="L43" i="34"/>
  <c r="O43" i="34" s="1"/>
  <c r="L42" i="34"/>
  <c r="O42" i="34" s="1"/>
  <c r="L41" i="34"/>
  <c r="O41" i="34" s="1"/>
  <c r="L40" i="34"/>
  <c r="O40" i="34" s="1"/>
  <c r="L39" i="34"/>
  <c r="O39" i="34" s="1"/>
  <c r="L38" i="34"/>
  <c r="O38" i="34" s="1"/>
  <c r="L37" i="34"/>
  <c r="O37" i="34" s="1"/>
  <c r="L36" i="34"/>
  <c r="O36" i="34" s="1"/>
  <c r="L35" i="34"/>
  <c r="O35" i="34" s="1"/>
  <c r="L34" i="34"/>
  <c r="O34" i="34" s="1"/>
  <c r="L33" i="34"/>
  <c r="O33" i="34" s="1"/>
  <c r="L32" i="34"/>
  <c r="O32" i="34" s="1"/>
  <c r="L31" i="34"/>
  <c r="O31" i="34" s="1"/>
  <c r="L30" i="34"/>
  <c r="O30" i="34" s="1"/>
  <c r="L29" i="34"/>
  <c r="O29" i="34" s="1"/>
  <c r="L28" i="34"/>
  <c r="O28" i="34" s="1"/>
  <c r="L27" i="34"/>
  <c r="O27" i="34" s="1"/>
  <c r="L26" i="34"/>
  <c r="O26" i="34" s="1"/>
  <c r="L25" i="34"/>
  <c r="O25" i="34" s="1"/>
  <c r="L24" i="34"/>
  <c r="O24" i="34" s="1"/>
  <c r="L23" i="34"/>
  <c r="O23" i="34" s="1"/>
  <c r="L22" i="34"/>
  <c r="O22" i="34" s="1"/>
  <c r="L21" i="34"/>
  <c r="O21" i="34" s="1"/>
  <c r="L20" i="34"/>
  <c r="O20" i="34" s="1"/>
  <c r="L19" i="34"/>
  <c r="O19" i="34" s="1"/>
  <c r="C3" i="34"/>
  <c r="B2" i="34"/>
  <c r="C3" i="63"/>
  <c r="B2" i="63"/>
  <c r="D33" i="55"/>
  <c r="C33" i="55"/>
  <c r="D27" i="55"/>
  <c r="C27" i="55"/>
  <c r="D21" i="55"/>
  <c r="E18" i="34" s="1"/>
  <c r="C21" i="55"/>
  <c r="D17" i="55"/>
  <c r="E17" i="34" s="1"/>
  <c r="D16" i="55"/>
  <c r="E16" i="34" s="1"/>
  <c r="C16" i="55"/>
  <c r="D15" i="55"/>
  <c r="E15" i="34" s="1"/>
  <c r="C15" i="55"/>
  <c r="D14" i="55"/>
  <c r="E14" i="34" s="1"/>
  <c r="C14" i="55"/>
  <c r="D13" i="55"/>
  <c r="E13" i="34" s="1"/>
  <c r="C13" i="55"/>
  <c r="D12" i="55"/>
  <c r="E12" i="34" s="1"/>
  <c r="C12" i="55"/>
  <c r="D11" i="55"/>
  <c r="E11" i="34" s="1"/>
  <c r="C11" i="55"/>
  <c r="D10" i="55"/>
  <c r="E10" i="34" s="1"/>
  <c r="C10" i="55"/>
  <c r="D9" i="55"/>
  <c r="E9" i="34" s="1"/>
  <c r="C9" i="55"/>
  <c r="C3" i="55"/>
  <c r="B2" i="55"/>
  <c r="D35" i="68"/>
  <c r="D34" i="68"/>
  <c r="D33" i="68"/>
  <c r="D29" i="68"/>
  <c r="D76" i="6"/>
  <c r="C3" i="6"/>
  <c r="B2" i="6"/>
  <c r="I35" i="16"/>
  <c r="H35" i="16"/>
  <c r="I34" i="16"/>
  <c r="H34" i="16"/>
  <c r="I33" i="16"/>
  <c r="H33" i="16"/>
  <c r="I32" i="16"/>
  <c r="H32" i="16"/>
  <c r="I31" i="16"/>
  <c r="H31" i="16"/>
  <c r="I30" i="16"/>
  <c r="H30" i="16"/>
  <c r="I29" i="16"/>
  <c r="H29" i="16"/>
  <c r="I28" i="16"/>
  <c r="H28" i="16"/>
  <c r="I27" i="16"/>
  <c r="H27" i="16"/>
  <c r="I26" i="16"/>
  <c r="H26" i="16"/>
  <c r="I25" i="16"/>
  <c r="H25" i="16"/>
  <c r="I24" i="16"/>
  <c r="H24" i="16"/>
  <c r="I23" i="16"/>
  <c r="H23" i="16"/>
  <c r="I22" i="16"/>
  <c r="I21" i="16"/>
  <c r="F17" i="16"/>
  <c r="F36" i="16" s="1"/>
  <c r="I16" i="16"/>
  <c r="I15" i="16"/>
  <c r="E38" i="5" s="1"/>
  <c r="H15" i="16"/>
  <c r="D38" i="5" s="1"/>
  <c r="I14" i="16"/>
  <c r="E37" i="5" s="1"/>
  <c r="H14" i="16"/>
  <c r="D37" i="5" s="1"/>
  <c r="I13" i="16"/>
  <c r="E36" i="5" s="1"/>
  <c r="H13" i="16"/>
  <c r="D36" i="5" s="1"/>
  <c r="I11" i="16"/>
  <c r="E34" i="5" s="1"/>
  <c r="H11" i="16"/>
  <c r="D34" i="5" s="1"/>
  <c r="I10" i="16"/>
  <c r="E33" i="5" s="1"/>
  <c r="H10" i="16"/>
  <c r="I9" i="16"/>
  <c r="E32" i="5" s="1"/>
  <c r="H9" i="16"/>
  <c r="C3" i="16"/>
  <c r="B2" i="16"/>
  <c r="E36" i="45"/>
  <c r="D36" i="45"/>
  <c r="H35" i="45"/>
  <c r="G35" i="45"/>
  <c r="H34" i="45"/>
  <c r="G34" i="45"/>
  <c r="H33" i="45"/>
  <c r="G33" i="45"/>
  <c r="H32" i="45"/>
  <c r="G32" i="45"/>
  <c r="H31" i="45"/>
  <c r="G31" i="45"/>
  <c r="H30" i="45"/>
  <c r="G30" i="45"/>
  <c r="H29" i="45"/>
  <c r="G29" i="45"/>
  <c r="H28" i="45"/>
  <c r="G28" i="45"/>
  <c r="H27" i="45"/>
  <c r="G27" i="45"/>
  <c r="H26" i="45"/>
  <c r="G26" i="45"/>
  <c r="H25" i="45"/>
  <c r="G25" i="45"/>
  <c r="H24" i="45"/>
  <c r="G24" i="45"/>
  <c r="H23" i="45"/>
  <c r="G23" i="45"/>
  <c r="H22" i="45"/>
  <c r="G22" i="45"/>
  <c r="H21" i="45"/>
  <c r="G21" i="45"/>
  <c r="H20" i="45"/>
  <c r="G20" i="45"/>
  <c r="H19" i="45"/>
  <c r="G19" i="45"/>
  <c r="H18" i="45"/>
  <c r="G18" i="45"/>
  <c r="H17" i="45"/>
  <c r="G17" i="45"/>
  <c r="H16" i="45"/>
  <c r="G16" i="45"/>
  <c r="H15" i="45"/>
  <c r="G15" i="45"/>
  <c r="H14" i="45"/>
  <c r="G14" i="45"/>
  <c r="H13" i="45"/>
  <c r="G13" i="45"/>
  <c r="H12" i="45"/>
  <c r="G12" i="45"/>
  <c r="H11" i="45"/>
  <c r="G11" i="45"/>
  <c r="H10" i="45"/>
  <c r="G10" i="45"/>
  <c r="H9" i="45"/>
  <c r="G9" i="45"/>
  <c r="C3" i="45"/>
  <c r="B2" i="45"/>
  <c r="D27" i="57"/>
  <c r="D13" i="5" s="1"/>
  <c r="F13" i="5" s="1"/>
  <c r="D15" i="57"/>
  <c r="E12" i="5" s="1"/>
  <c r="E14" i="57"/>
  <c r="E13" i="57"/>
  <c r="E12" i="57"/>
  <c r="E11" i="57"/>
  <c r="E10" i="57"/>
  <c r="C3" i="57"/>
  <c r="B2" i="57"/>
  <c r="C3" i="56"/>
  <c r="B2" i="56"/>
  <c r="E39" i="5"/>
  <c r="D33" i="5"/>
  <c r="D32" i="5"/>
  <c r="H19" i="5"/>
  <c r="C3" i="5"/>
  <c r="B2" i="5"/>
  <c r="C3" i="52"/>
  <c r="B2" i="52"/>
  <c r="C3" i="44"/>
  <c r="B2" i="44"/>
  <c r="C100" i="68"/>
  <c r="G99" i="68"/>
  <c r="F99" i="68"/>
  <c r="E99" i="68"/>
  <c r="D99" i="68"/>
  <c r="C99" i="68"/>
  <c r="H97" i="68"/>
  <c r="G97" i="68"/>
  <c r="F97" i="68"/>
  <c r="D97" i="68"/>
  <c r="C97" i="68"/>
  <c r="H95" i="68"/>
  <c r="G95" i="68"/>
  <c r="F95" i="68"/>
  <c r="D95" i="68"/>
  <c r="C95" i="68"/>
  <c r="G94" i="68"/>
  <c r="F94" i="68"/>
  <c r="E94" i="68"/>
  <c r="D94" i="68"/>
  <c r="C94" i="68"/>
  <c r="G93" i="68"/>
  <c r="F93" i="68"/>
  <c r="D93" i="68"/>
  <c r="C93" i="68"/>
  <c r="G92" i="68"/>
  <c r="F92" i="68"/>
  <c r="E92" i="68"/>
  <c r="D92" i="68"/>
  <c r="C92" i="68"/>
  <c r="H91" i="68"/>
  <c r="G91" i="68"/>
  <c r="F91" i="68"/>
  <c r="E91" i="68"/>
  <c r="D91" i="68"/>
  <c r="C91" i="68"/>
  <c r="G90" i="68"/>
  <c r="F90" i="68"/>
  <c r="D90" i="68"/>
  <c r="C90" i="68"/>
  <c r="G89" i="68"/>
  <c r="F89" i="68"/>
  <c r="D89" i="68"/>
  <c r="C89" i="68"/>
  <c r="G86" i="68"/>
  <c r="F86" i="68"/>
  <c r="E86" i="68"/>
  <c r="D86" i="68"/>
  <c r="C86" i="68"/>
  <c r="G85" i="68"/>
  <c r="F85" i="68"/>
  <c r="D85" i="68"/>
  <c r="C85" i="68"/>
  <c r="G84" i="68"/>
  <c r="F84" i="68"/>
  <c r="D84" i="68"/>
  <c r="C84" i="68"/>
  <c r="G83" i="68"/>
  <c r="F83" i="68"/>
  <c r="D83" i="68"/>
  <c r="C83" i="68"/>
  <c r="H82" i="68"/>
  <c r="G82" i="68"/>
  <c r="F82" i="68"/>
  <c r="D82" i="68"/>
  <c r="C82" i="68"/>
  <c r="H81" i="68"/>
  <c r="G81" i="68"/>
  <c r="F81" i="68"/>
  <c r="D81" i="68"/>
  <c r="C81" i="68"/>
  <c r="G80" i="68"/>
  <c r="F80" i="68"/>
  <c r="E80" i="68"/>
  <c r="D80" i="68"/>
  <c r="C80" i="68"/>
  <c r="G77" i="68"/>
  <c r="F77" i="68"/>
  <c r="D77" i="68"/>
  <c r="C77" i="68"/>
  <c r="G76" i="68"/>
  <c r="F76" i="68"/>
  <c r="E76" i="68"/>
  <c r="D76" i="68"/>
  <c r="C76" i="68"/>
  <c r="G75" i="68"/>
  <c r="F75" i="68"/>
  <c r="E75" i="68"/>
  <c r="D75" i="68"/>
  <c r="C75" i="68"/>
  <c r="G74" i="68"/>
  <c r="F74" i="68"/>
  <c r="D74" i="68"/>
  <c r="C74" i="68"/>
  <c r="G73" i="68"/>
  <c r="F73" i="68"/>
  <c r="D73" i="68"/>
  <c r="C73" i="68"/>
  <c r="G72" i="68"/>
  <c r="F72" i="68"/>
  <c r="D72" i="68"/>
  <c r="C72" i="68"/>
  <c r="G71" i="68"/>
  <c r="F71" i="68"/>
  <c r="D71" i="68"/>
  <c r="C71" i="68"/>
  <c r="F70" i="68"/>
  <c r="G57" i="68"/>
  <c r="F57" i="68" s="1"/>
  <c r="E57" i="68" s="1"/>
  <c r="D41" i="68"/>
  <c r="C3" i="68"/>
  <c r="B2" i="68"/>
  <c r="D91" i="6" l="1"/>
  <c r="G91" i="34"/>
  <c r="AL20" i="54"/>
  <c r="D74" i="6"/>
  <c r="H36" i="45"/>
  <c r="G36" i="45"/>
  <c r="D18" i="5" s="1"/>
  <c r="D19" i="5" s="1"/>
  <c r="C10" i="68" s="1"/>
  <c r="BG32" i="47"/>
  <c r="BG24" i="47"/>
  <c r="C33" i="68"/>
  <c r="I37" i="5"/>
  <c r="I18" i="56"/>
  <c r="I40" i="5"/>
  <c r="I12" i="56"/>
  <c r="I20" i="56"/>
  <c r="O31" i="47"/>
  <c r="I14" i="56"/>
  <c r="Y31" i="47"/>
  <c r="AK31" i="47"/>
  <c r="AW31" i="47"/>
  <c r="AA31" i="47"/>
  <c r="AM31" i="47"/>
  <c r="AY31" i="47"/>
  <c r="I28" i="5"/>
  <c r="I15" i="56"/>
  <c r="I17" i="56"/>
  <c r="I33" i="5"/>
  <c r="K16" i="47"/>
  <c r="AI16" i="47"/>
  <c r="H23" i="47"/>
  <c r="T23" i="47"/>
  <c r="AF23" i="47"/>
  <c r="AR23" i="47"/>
  <c r="BD23" i="47"/>
  <c r="O23" i="47"/>
  <c r="AA23" i="47"/>
  <c r="AM23" i="47"/>
  <c r="AI23" i="47"/>
  <c r="N16" i="47"/>
  <c r="Z16" i="47"/>
  <c r="AL16" i="47"/>
  <c r="AX16" i="47"/>
  <c r="K23" i="47"/>
  <c r="W23" i="47"/>
  <c r="AU23" i="47"/>
  <c r="L23" i="47"/>
  <c r="X23" i="47"/>
  <c r="AJ23" i="47"/>
  <c r="AV23" i="47"/>
  <c r="D86" i="6"/>
  <c r="AO23" i="47"/>
  <c r="BA23" i="47"/>
  <c r="L31" i="47"/>
  <c r="X31" i="47"/>
  <c r="AJ31" i="47"/>
  <c r="AV31" i="47"/>
  <c r="S31" i="47"/>
  <c r="AE31" i="47"/>
  <c r="AQ31" i="47"/>
  <c r="BC31" i="47"/>
  <c r="W16" i="47"/>
  <c r="Q23" i="47"/>
  <c r="AC23" i="47"/>
  <c r="Q16" i="47"/>
  <c r="AC16" i="47"/>
  <c r="AO16" i="47"/>
  <c r="BA16" i="47"/>
  <c r="F36" i="5"/>
  <c r="D19" i="54"/>
  <c r="E18" i="5"/>
  <c r="E19" i="5" s="1"/>
  <c r="D10" i="68" s="1"/>
  <c r="AU16" i="47"/>
  <c r="I23" i="47"/>
  <c r="U23" i="47"/>
  <c r="AG23" i="47"/>
  <c r="AS23" i="47"/>
  <c r="BE23" i="47"/>
  <c r="G31" i="47"/>
  <c r="L16" i="47"/>
  <c r="X16" i="47"/>
  <c r="AJ16" i="47"/>
  <c r="AV16" i="47"/>
  <c r="J23" i="47"/>
  <c r="V23" i="47"/>
  <c r="AH23" i="47"/>
  <c r="AT23" i="47"/>
  <c r="D57" i="68"/>
  <c r="N86" i="34"/>
  <c r="M16" i="47"/>
  <c r="Y16" i="47"/>
  <c r="AK16" i="47"/>
  <c r="AW16" i="47"/>
  <c r="O13" i="54"/>
  <c r="E79" i="68" s="1"/>
  <c r="I14" i="5"/>
  <c r="I23" i="5"/>
  <c r="K84" i="34"/>
  <c r="J8" i="47"/>
  <c r="K8" i="47" s="1"/>
  <c r="L8" i="47" s="1"/>
  <c r="M8" i="47" s="1"/>
  <c r="N8" i="47" s="1"/>
  <c r="O8" i="47" s="1"/>
  <c r="P8" i="47" s="1"/>
  <c r="Q8" i="47" s="1"/>
  <c r="R8" i="47" s="1"/>
  <c r="S8" i="47" s="1"/>
  <c r="T8" i="47" s="1"/>
  <c r="U8" i="47" s="1"/>
  <c r="V8" i="47" s="1"/>
  <c r="W8" i="47" s="1"/>
  <c r="X8" i="47" s="1"/>
  <c r="Y8" i="47" s="1"/>
  <c r="Z8" i="47" s="1"/>
  <c r="AA8" i="47" s="1"/>
  <c r="AB8" i="47" s="1"/>
  <c r="AC8" i="47" s="1"/>
  <c r="AD8" i="47" s="1"/>
  <c r="AE8" i="47" s="1"/>
  <c r="AF8" i="47" s="1"/>
  <c r="AG8" i="47" s="1"/>
  <c r="AH8" i="47" s="1"/>
  <c r="AI8" i="47" s="1"/>
  <c r="AJ8" i="47" s="1"/>
  <c r="AK8" i="47" s="1"/>
  <c r="AL8" i="47" s="1"/>
  <c r="AM8" i="47" s="1"/>
  <c r="AN8" i="47" s="1"/>
  <c r="AO8" i="47" s="1"/>
  <c r="AP8" i="47" s="1"/>
  <c r="AQ8" i="47" s="1"/>
  <c r="AR8" i="47" s="1"/>
  <c r="AS8" i="47" s="1"/>
  <c r="AT8" i="47" s="1"/>
  <c r="AU8" i="47" s="1"/>
  <c r="AV8" i="47" s="1"/>
  <c r="AW8" i="47" s="1"/>
  <c r="AX8" i="47" s="1"/>
  <c r="AY8" i="47" s="1"/>
  <c r="AZ8" i="47" s="1"/>
  <c r="BA8" i="47" s="1"/>
  <c r="BB8" i="47" s="1"/>
  <c r="BC8" i="47" s="1"/>
  <c r="BD8" i="47" s="1"/>
  <c r="BE8" i="47" s="1"/>
  <c r="BF8" i="47" s="1"/>
  <c r="BG8" i="47" s="1"/>
  <c r="BH8" i="47" s="1"/>
  <c r="M23" i="47"/>
  <c r="Y23" i="47"/>
  <c r="AK23" i="47"/>
  <c r="AW23" i="47"/>
  <c r="K31" i="47"/>
  <c r="W31" i="47"/>
  <c r="AI31" i="47"/>
  <c r="AU31" i="47"/>
  <c r="P16" i="47"/>
  <c r="AB16" i="47"/>
  <c r="AN16" i="47"/>
  <c r="AZ16" i="47"/>
  <c r="AY23" i="47"/>
  <c r="M31" i="47"/>
  <c r="I15" i="5"/>
  <c r="N31" i="47"/>
  <c r="Z31" i="47"/>
  <c r="AL31" i="47"/>
  <c r="AX31" i="47"/>
  <c r="E89" i="6"/>
  <c r="D31" i="68" s="1"/>
  <c r="P31" i="47"/>
  <c r="AB31" i="47"/>
  <c r="AN31" i="47"/>
  <c r="AZ31" i="47"/>
  <c r="S20" i="54"/>
  <c r="N85" i="34"/>
  <c r="H16" i="47"/>
  <c r="T16" i="47"/>
  <c r="AF16" i="47"/>
  <c r="AR16" i="47"/>
  <c r="BD16" i="47"/>
  <c r="O16" i="47"/>
  <c r="AA16" i="47"/>
  <c r="AM16" i="47"/>
  <c r="AY16" i="47"/>
  <c r="P23" i="47"/>
  <c r="AB23" i="47"/>
  <c r="AN23" i="47"/>
  <c r="AZ23" i="47"/>
  <c r="I32" i="5"/>
  <c r="D85" i="6"/>
  <c r="I16" i="47"/>
  <c r="U16" i="47"/>
  <c r="AG16" i="47"/>
  <c r="AS16" i="47"/>
  <c r="BE16" i="47"/>
  <c r="H31" i="47"/>
  <c r="T31" i="47"/>
  <c r="AF31" i="47"/>
  <c r="AR31" i="47"/>
  <c r="BD31" i="47"/>
  <c r="I13" i="5"/>
  <c r="I36" i="5"/>
  <c r="I39" i="5"/>
  <c r="J16" i="47"/>
  <c r="V16" i="47"/>
  <c r="AH16" i="47"/>
  <c r="AT16" i="47"/>
  <c r="R23" i="47"/>
  <c r="AD23" i="47"/>
  <c r="AP23" i="47"/>
  <c r="BB23" i="47"/>
  <c r="I31" i="47"/>
  <c r="U31" i="47"/>
  <c r="AG31" i="47"/>
  <c r="AS31" i="47"/>
  <c r="BE31" i="47"/>
  <c r="G23" i="47"/>
  <c r="S23" i="47"/>
  <c r="AE23" i="47"/>
  <c r="AQ23" i="47"/>
  <c r="BC23" i="47"/>
  <c r="J31" i="47"/>
  <c r="V31" i="47"/>
  <c r="AH31" i="47"/>
  <c r="AT31" i="47"/>
  <c r="F16" i="47"/>
  <c r="R16" i="47"/>
  <c r="AD16" i="47"/>
  <c r="AP16" i="47"/>
  <c r="BB16" i="47"/>
  <c r="N23" i="47"/>
  <c r="Z23" i="47"/>
  <c r="AL23" i="47"/>
  <c r="AX23" i="47"/>
  <c r="Q31" i="47"/>
  <c r="AC31" i="47"/>
  <c r="AO31" i="47"/>
  <c r="BA31" i="47"/>
  <c r="I24" i="5"/>
  <c r="I35" i="5"/>
  <c r="I38" i="5"/>
  <c r="G16" i="47"/>
  <c r="S16" i="47"/>
  <c r="AE16" i="47"/>
  <c r="AQ16" i="47"/>
  <c r="BC16" i="47"/>
  <c r="F31" i="47"/>
  <c r="R31" i="47"/>
  <c r="AD31" i="47"/>
  <c r="AP31" i="47"/>
  <c r="BB31" i="47"/>
  <c r="E16" i="64"/>
  <c r="I25" i="5"/>
  <c r="I16" i="56"/>
  <c r="E58" i="6"/>
  <c r="M53" i="34"/>
  <c r="I26" i="5"/>
  <c r="E44" i="6"/>
  <c r="D23" i="68" s="1"/>
  <c r="I13" i="56"/>
  <c r="E79" i="6"/>
  <c r="D28" i="68" s="1"/>
  <c r="I27" i="5"/>
  <c r="E30" i="6"/>
  <c r="E65" i="6"/>
  <c r="D26" i="68" s="1"/>
  <c r="E96" i="6"/>
  <c r="D32" i="68" s="1"/>
  <c r="G30" i="5"/>
  <c r="E51" i="6"/>
  <c r="D24" i="68" s="1"/>
  <c r="H30" i="5"/>
  <c r="G21" i="56"/>
  <c r="G11" i="5" s="1"/>
  <c r="E13" i="6"/>
  <c r="E16" i="6" s="1"/>
  <c r="I29" i="5"/>
  <c r="E37" i="6"/>
  <c r="F32" i="5"/>
  <c r="I34" i="5"/>
  <c r="I19" i="56"/>
  <c r="E23" i="6"/>
  <c r="E72" i="6"/>
  <c r="D27" i="68" s="1"/>
  <c r="I18" i="5"/>
  <c r="I19" i="5" s="1"/>
  <c r="I22" i="5"/>
  <c r="F23" i="47"/>
  <c r="K63" i="34"/>
  <c r="K67" i="34"/>
  <c r="K71" i="34"/>
  <c r="K75" i="34"/>
  <c r="K79" i="34"/>
  <c r="O12" i="54"/>
  <c r="E70" i="68" s="1"/>
  <c r="K61" i="34"/>
  <c r="M61" i="34" s="1"/>
  <c r="N61" i="34" s="1"/>
  <c r="K65" i="34"/>
  <c r="K69" i="34"/>
  <c r="K73" i="34"/>
  <c r="K77" i="34"/>
  <c r="N20" i="54"/>
  <c r="P20" i="54"/>
  <c r="Q20" i="54"/>
  <c r="K62" i="34"/>
  <c r="M62" i="34" s="1"/>
  <c r="N62" i="34" s="1"/>
  <c r="K64" i="34"/>
  <c r="K66" i="34"/>
  <c r="K68" i="34"/>
  <c r="K70" i="34"/>
  <c r="K72" i="34"/>
  <c r="K74" i="34"/>
  <c r="K76" i="34"/>
  <c r="K78" i="34"/>
  <c r="O14" i="54"/>
  <c r="E88" i="68" s="1"/>
  <c r="F100" i="68"/>
  <c r="H70" i="68"/>
  <c r="R13" i="54"/>
  <c r="H79" i="68" s="1"/>
  <c r="R14" i="54"/>
  <c r="H88" i="68" s="1"/>
  <c r="G70" i="68"/>
  <c r="L12" i="54"/>
  <c r="L13" i="54"/>
  <c r="D13" i="54" s="1"/>
  <c r="L14" i="54"/>
  <c r="D14" i="54" s="1"/>
  <c r="M20" i="54"/>
  <c r="F37" i="5"/>
  <c r="F33" i="5"/>
  <c r="F38" i="5"/>
  <c r="F34" i="5"/>
  <c r="K60" i="34"/>
  <c r="C35" i="68"/>
  <c r="AW24" i="47" l="1"/>
  <c r="AC24" i="47"/>
  <c r="AX24" i="47"/>
  <c r="AK24" i="47"/>
  <c r="AW32" i="47"/>
  <c r="AO32" i="47"/>
  <c r="AO24" i="47"/>
  <c r="V24" i="47"/>
  <c r="O24" i="47"/>
  <c r="F16" i="56"/>
  <c r="T24" i="47"/>
  <c r="F18" i="5"/>
  <c r="F19" i="5" s="1"/>
  <c r="E10" i="68" s="1"/>
  <c r="D25" i="68"/>
  <c r="D22" i="68"/>
  <c r="D21" i="68"/>
  <c r="D20" i="68"/>
  <c r="R32" i="47"/>
  <c r="AB24" i="47"/>
  <c r="N78" i="34"/>
  <c r="N84" i="34"/>
  <c r="N74" i="34"/>
  <c r="N76" i="34"/>
  <c r="N72" i="34"/>
  <c r="N77" i="34"/>
  <c r="N75" i="34"/>
  <c r="N73" i="34"/>
  <c r="N68" i="34"/>
  <c r="N69" i="34"/>
  <c r="N67" i="34"/>
  <c r="N66" i="34"/>
  <c r="N65" i="34"/>
  <c r="N63" i="34"/>
  <c r="N64" i="34"/>
  <c r="N71" i="34"/>
  <c r="U24" i="47"/>
  <c r="H24" i="47"/>
  <c r="M24" i="47"/>
  <c r="M32" i="47"/>
  <c r="O32" i="47"/>
  <c r="AQ32" i="47"/>
  <c r="X32" i="47"/>
  <c r="AH24" i="47"/>
  <c r="AA24" i="47"/>
  <c r="P32" i="47"/>
  <c r="W32" i="47"/>
  <c r="U32" i="47"/>
  <c r="AS24" i="47"/>
  <c r="N32" i="47"/>
  <c r="N24" i="47"/>
  <c r="P24" i="47"/>
  <c r="AJ24" i="47"/>
  <c r="AM24" i="47"/>
  <c r="Y32" i="47"/>
  <c r="AI24" i="47"/>
  <c r="F13" i="56"/>
  <c r="H32" i="47"/>
  <c r="AY24" i="47"/>
  <c r="AZ32" i="47"/>
  <c r="AC32" i="47"/>
  <c r="AN32" i="47"/>
  <c r="AG24" i="47"/>
  <c r="AF24" i="47"/>
  <c r="AL32" i="47"/>
  <c r="AN24" i="47"/>
  <c r="Q24" i="47"/>
  <c r="AA32" i="47"/>
  <c r="BD32" i="47"/>
  <c r="V32" i="47"/>
  <c r="AI32" i="47"/>
  <c r="L24" i="47"/>
  <c r="BD24" i="47"/>
  <c r="AJ32" i="47"/>
  <c r="X24" i="47"/>
  <c r="I32" i="47"/>
  <c r="AR24" i="47"/>
  <c r="L32" i="47"/>
  <c r="Z32" i="47"/>
  <c r="BE32" i="47"/>
  <c r="AY32" i="47"/>
  <c r="AS32" i="47"/>
  <c r="AZ24" i="47"/>
  <c r="AF32" i="47"/>
  <c r="AK32" i="47"/>
  <c r="Y24" i="47"/>
  <c r="AP24" i="47"/>
  <c r="G32" i="47"/>
  <c r="AT24" i="47"/>
  <c r="AM32" i="47"/>
  <c r="AV32" i="47"/>
  <c r="AH32" i="47"/>
  <c r="K32" i="47"/>
  <c r="AU24" i="47"/>
  <c r="R24" i="47"/>
  <c r="BE24" i="47"/>
  <c r="AQ24" i="47"/>
  <c r="BB24" i="47"/>
  <c r="I24" i="47"/>
  <c r="J24" i="47"/>
  <c r="T32" i="47"/>
  <c r="Q32" i="47"/>
  <c r="AX32" i="47"/>
  <c r="G16" i="5"/>
  <c r="I41" i="5"/>
  <c r="AT32" i="47"/>
  <c r="AD32" i="47"/>
  <c r="E81" i="6"/>
  <c r="G24" i="47"/>
  <c r="S24" i="47"/>
  <c r="AB32" i="47"/>
  <c r="AU32" i="47"/>
  <c r="AV24" i="47"/>
  <c r="F32" i="47"/>
  <c r="K24" i="47"/>
  <c r="AP32" i="47"/>
  <c r="S32" i="47"/>
  <c r="BA24" i="47"/>
  <c r="W24" i="47"/>
  <c r="AE32" i="47"/>
  <c r="BC32" i="47"/>
  <c r="BB32" i="47"/>
  <c r="AD24" i="47"/>
  <c r="AR32" i="47"/>
  <c r="BA32" i="47"/>
  <c r="AL24" i="47"/>
  <c r="AG32" i="47"/>
  <c r="Z24" i="47"/>
  <c r="E21" i="56"/>
  <c r="E11" i="5" s="1"/>
  <c r="E16" i="5" s="1"/>
  <c r="BC24" i="47"/>
  <c r="N70" i="34"/>
  <c r="C57" i="68"/>
  <c r="AE24" i="47"/>
  <c r="I30" i="5"/>
  <c r="D19" i="68"/>
  <c r="J32" i="47"/>
  <c r="E100" i="6"/>
  <c r="D36" i="68" s="1"/>
  <c r="F24" i="47"/>
  <c r="G33" i="47" s="1"/>
  <c r="L20" i="54"/>
  <c r="D12" i="54"/>
  <c r="D20" i="54" s="1"/>
  <c r="N79" i="34"/>
  <c r="M60" i="34"/>
  <c r="G20" i="5" l="1"/>
  <c r="F15" i="5"/>
  <c r="N60" i="34"/>
  <c r="I42" i="5"/>
  <c r="D55" i="6"/>
  <c r="D20" i="6"/>
  <c r="D34" i="6"/>
  <c r="D48" i="6"/>
  <c r="D69" i="6"/>
  <c r="D41" i="6"/>
  <c r="F17" i="56"/>
  <c r="D30" i="68"/>
  <c r="H33" i="47"/>
  <c r="I33" i="47" s="1"/>
  <c r="J33" i="47" s="1"/>
  <c r="K33" i="47" s="1"/>
  <c r="L33" i="47" s="1"/>
  <c r="M33" i="47" s="1"/>
  <c r="N33" i="47" s="1"/>
  <c r="O33" i="47" s="1"/>
  <c r="P33" i="47" s="1"/>
  <c r="Q33" i="47" s="1"/>
  <c r="R33" i="47" s="1"/>
  <c r="S33" i="47" s="1"/>
  <c r="T33" i="47" s="1"/>
  <c r="U33" i="47" s="1"/>
  <c r="V33" i="47" s="1"/>
  <c r="W33" i="47" s="1"/>
  <c r="X33" i="47" s="1"/>
  <c r="Y33" i="47" s="1"/>
  <c r="Z33" i="47" s="1"/>
  <c r="AA33" i="47" s="1"/>
  <c r="AB33" i="47" s="1"/>
  <c r="AC33" i="47" s="1"/>
  <c r="AD33" i="47" s="1"/>
  <c r="AE33" i="47" s="1"/>
  <c r="AF33" i="47" s="1"/>
  <c r="AG33" i="47" s="1"/>
  <c r="AH33" i="47" s="1"/>
  <c r="AI33" i="47" s="1"/>
  <c r="AJ33" i="47" s="1"/>
  <c r="AK33" i="47" s="1"/>
  <c r="AL33" i="47" s="1"/>
  <c r="AM33" i="47" s="1"/>
  <c r="AN33" i="47" s="1"/>
  <c r="AO33" i="47" s="1"/>
  <c r="AP33" i="47" s="1"/>
  <c r="AQ33" i="47" s="1"/>
  <c r="AR33" i="47" s="1"/>
  <c r="AS33" i="47" s="1"/>
  <c r="AT33" i="47" s="1"/>
  <c r="AU33" i="47" s="1"/>
  <c r="AV33" i="47" s="1"/>
  <c r="AW33" i="47" s="1"/>
  <c r="AX33" i="47" s="1"/>
  <c r="AY33" i="47" s="1"/>
  <c r="AZ33" i="47" s="1"/>
  <c r="BA33" i="47" s="1"/>
  <c r="BB33" i="47" s="1"/>
  <c r="BC33" i="47" s="1"/>
  <c r="BD33" i="47" s="1"/>
  <c r="BE33" i="47" s="1"/>
  <c r="BF33" i="47" s="1"/>
  <c r="F18" i="56"/>
  <c r="D9" i="68"/>
  <c r="E20" i="5"/>
  <c r="D11" i="68" s="1"/>
  <c r="F15" i="56"/>
  <c r="E101" i="6"/>
  <c r="C58" i="68"/>
  <c r="C62" i="68"/>
  <c r="C61" i="68"/>
  <c r="C60" i="68"/>
  <c r="C59" i="68"/>
  <c r="C63" i="68"/>
  <c r="F19" i="56" l="1"/>
  <c r="D27" i="6"/>
  <c r="D62" i="6"/>
  <c r="D37" i="68"/>
  <c r="F12" i="56"/>
  <c r="F14" i="56"/>
  <c r="E9" i="57" l="1"/>
  <c r="E15" i="57" s="1"/>
  <c r="F20" i="56"/>
  <c r="C15" i="57" l="1"/>
  <c r="D12" i="5" s="1"/>
  <c r="F14" i="5"/>
  <c r="D12" i="6"/>
  <c r="J53" i="34"/>
  <c r="D21" i="56" l="1"/>
  <c r="D11" i="5" s="1"/>
  <c r="D16" i="5" s="1"/>
  <c r="F12" i="5"/>
  <c r="F11" i="56"/>
  <c r="F21" i="56" s="1"/>
  <c r="F11" i="5" l="1"/>
  <c r="I11" i="56"/>
  <c r="I21" i="56" s="1"/>
  <c r="H21" i="56"/>
  <c r="H11" i="5" s="1"/>
  <c r="I11" i="5" s="1"/>
  <c r="I12" i="5"/>
  <c r="C9" i="68"/>
  <c r="D20" i="5"/>
  <c r="F16" i="5"/>
  <c r="I16" i="5" l="1"/>
  <c r="I20" i="5" s="1"/>
  <c r="I43" i="5" s="1"/>
  <c r="H16" i="5"/>
  <c r="E9" i="68"/>
  <c r="F20" i="5"/>
  <c r="C108" i="68"/>
  <c r="C11" i="68"/>
  <c r="C109" i="68"/>
  <c r="H20" i="5" l="1"/>
  <c r="E11" i="68"/>
  <c r="F23" i="5"/>
  <c r="F27" i="5"/>
  <c r="F28" i="5"/>
  <c r="F26" i="5"/>
  <c r="F25" i="5"/>
  <c r="F22" i="5" l="1"/>
  <c r="C17" i="64" l="1"/>
  <c r="D15" i="64"/>
  <c r="D17" i="64" s="1"/>
  <c r="E15" i="64" l="1"/>
  <c r="E17" i="64" s="1"/>
  <c r="I12" i="16" l="1"/>
  <c r="E35" i="5" l="1"/>
  <c r="H21" i="16" l="1"/>
  <c r="F29" i="5" l="1"/>
  <c r="K87" i="34" l="1"/>
  <c r="N87" i="34" l="1"/>
  <c r="H22" i="16"/>
  <c r="H19" i="16" l="1"/>
  <c r="G20" i="16" l="1"/>
  <c r="I19" i="16"/>
  <c r="I20" i="16" l="1"/>
  <c r="H20" i="16" l="1"/>
  <c r="D77" i="6" l="1"/>
  <c r="E10" i="47" l="1"/>
  <c r="BF23" i="47" l="1"/>
  <c r="D59" i="68" l="1"/>
  <c r="E59" i="68"/>
  <c r="D58" i="68" l="1"/>
  <c r="E58" i="68"/>
  <c r="D61" i="68" l="1"/>
  <c r="E61" i="68"/>
  <c r="BF16" i="47" l="1"/>
  <c r="BF24" i="47" l="1"/>
  <c r="E60" i="68" l="1"/>
  <c r="D60" i="68"/>
  <c r="D62" i="68" l="1"/>
  <c r="E62" i="68"/>
  <c r="BF31" i="47"/>
  <c r="D63" i="68" l="1"/>
  <c r="E63" i="68"/>
  <c r="BF32" i="47"/>
  <c r="BG33" i="47"/>
  <c r="BH33" i="47" l="1"/>
  <c r="D60" i="6" l="1"/>
  <c r="D67" i="6"/>
  <c r="D18" i="6"/>
  <c r="D46" i="6"/>
  <c r="D39" i="6"/>
  <c r="D32" i="6"/>
  <c r="D53" i="6"/>
  <c r="H53" i="34"/>
  <c r="D10" i="6"/>
  <c r="D25" i="6"/>
  <c r="K88" i="34" l="1"/>
  <c r="N88" i="34" l="1"/>
  <c r="K81" i="34" l="1"/>
  <c r="N81" i="34" l="1"/>
  <c r="E36" i="59" l="1"/>
  <c r="H12" i="16"/>
  <c r="D35" i="5" l="1"/>
  <c r="F35" i="5" l="1"/>
  <c r="C116" i="68" l="1"/>
  <c r="D88" i="6" l="1"/>
  <c r="K82" i="34" l="1"/>
  <c r="D84" i="6"/>
  <c r="N82" i="34" l="1"/>
  <c r="N91" i="34" l="1"/>
  <c r="D87" i="6"/>
  <c r="D89" i="6" s="1"/>
  <c r="C31" i="68" l="1"/>
  <c r="G9" i="59" l="1"/>
  <c r="E17" i="16" l="1"/>
  <c r="I18" i="16"/>
  <c r="I17" i="16" s="1"/>
  <c r="I36" i="16" l="1"/>
  <c r="E40" i="5"/>
  <c r="E41" i="5" s="1"/>
  <c r="H18" i="16"/>
  <c r="H17" i="16" l="1"/>
  <c r="D13" i="68"/>
  <c r="D40" i="5" l="1"/>
  <c r="F40" i="5" l="1"/>
  <c r="F58" i="68" l="1"/>
  <c r="BH16" i="47" l="1"/>
  <c r="F59" i="68" l="1"/>
  <c r="F61" i="68" l="1"/>
  <c r="BH23" i="47" l="1"/>
  <c r="BH24" i="47" l="1"/>
  <c r="F60" i="68" l="1"/>
  <c r="F62" i="68" l="1"/>
  <c r="BH31" i="47" l="1"/>
  <c r="F63" i="68" s="1"/>
  <c r="BI33" i="47" l="1"/>
  <c r="D53" i="68" s="1"/>
  <c r="BH32" i="47"/>
  <c r="D64" i="6" l="1"/>
  <c r="D36" i="6"/>
  <c r="D22" i="6"/>
  <c r="D43" i="6"/>
  <c r="D57" i="6"/>
  <c r="D29" i="6"/>
  <c r="L13" i="34" l="1"/>
  <c r="D40" i="6"/>
  <c r="D28" i="6"/>
  <c r="D56" i="6"/>
  <c r="D21" i="6"/>
  <c r="D19" i="6"/>
  <c r="L10" i="34"/>
  <c r="D47" i="6"/>
  <c r="D61" i="6"/>
  <c r="L17" i="34"/>
  <c r="D70" i="6"/>
  <c r="D63" i="6"/>
  <c r="D42" i="6"/>
  <c r="D49" i="6"/>
  <c r="D68" i="6"/>
  <c r="D65" i="6" l="1"/>
  <c r="D44" i="6"/>
  <c r="O13" i="34"/>
  <c r="D35" i="6"/>
  <c r="L15" i="34"/>
  <c r="O15" i="34" s="1"/>
  <c r="D54" i="6"/>
  <c r="D58" i="6" s="1"/>
  <c r="L11" i="34"/>
  <c r="O11" i="34" s="1"/>
  <c r="D26" i="6"/>
  <c r="D30" i="6" s="1"/>
  <c r="L9" i="34"/>
  <c r="O10" i="34"/>
  <c r="D33" i="6"/>
  <c r="L12" i="34"/>
  <c r="D23" i="6"/>
  <c r="D11" i="6"/>
  <c r="D13" i="6" s="1"/>
  <c r="O17" i="34"/>
  <c r="C26" i="68" l="1"/>
  <c r="O12" i="34"/>
  <c r="D37" i="6"/>
  <c r="O9" i="34"/>
  <c r="C21" i="68"/>
  <c r="C25" i="68"/>
  <c r="C23" i="68"/>
  <c r="D15" i="6"/>
  <c r="D14" i="6"/>
  <c r="N53" i="34"/>
  <c r="D115" i="68" s="1"/>
  <c r="C20" i="68"/>
  <c r="C22" i="68" l="1"/>
  <c r="D16" i="6"/>
  <c r="D50" i="6"/>
  <c r="D51" i="6" s="1"/>
  <c r="L14" i="34"/>
  <c r="D71" i="6"/>
  <c r="D72" i="6" s="1"/>
  <c r="L16" i="34"/>
  <c r="O16" i="34" s="1"/>
  <c r="E30" i="5"/>
  <c r="C19" i="68" l="1"/>
  <c r="D12" i="68"/>
  <c r="E42" i="5"/>
  <c r="C27" i="68"/>
  <c r="C24" i="68"/>
  <c r="O14" i="34"/>
  <c r="F24" i="5" l="1"/>
  <c r="D30" i="5"/>
  <c r="E43" i="5"/>
  <c r="D15" i="68" s="1"/>
  <c r="D14" i="68"/>
  <c r="C12" i="68" l="1"/>
  <c r="F30" i="5"/>
  <c r="C115" i="68"/>
  <c r="E12" i="68" l="1"/>
  <c r="G10" i="59" l="1"/>
  <c r="G36" i="59" s="1"/>
  <c r="D92" i="6" l="1"/>
  <c r="H91" i="34"/>
  <c r="D95" i="6"/>
  <c r="J91" i="34"/>
  <c r="K90" i="34"/>
  <c r="M90" i="34" l="1"/>
  <c r="M91" i="34" s="1"/>
  <c r="D116" i="68" s="1"/>
  <c r="K91" i="34"/>
  <c r="N90" i="34"/>
  <c r="D94" i="6"/>
  <c r="D96" i="6" s="1"/>
  <c r="C32" i="68" l="1"/>
  <c r="D78" i="6" l="1"/>
  <c r="K53" i="34"/>
  <c r="D75" i="6" l="1"/>
  <c r="D79" i="6" s="1"/>
  <c r="L18" i="34"/>
  <c r="I53" i="34"/>
  <c r="O18" i="34" l="1"/>
  <c r="O53" i="34" s="1"/>
  <c r="L53" i="34"/>
  <c r="C28" i="68"/>
  <c r="H16" i="16" l="1"/>
  <c r="E36" i="16" l="1"/>
  <c r="H36" i="16"/>
  <c r="D39" i="5"/>
  <c r="F39" i="5" l="1"/>
  <c r="F41" i="5" s="1"/>
  <c r="D41" i="5"/>
  <c r="C13" i="68" l="1"/>
  <c r="D42" i="5"/>
  <c r="E13" i="68"/>
  <c r="F42" i="5"/>
  <c r="F43" i="5" l="1"/>
  <c r="E14" i="68"/>
  <c r="C111" i="68"/>
  <c r="C110" i="68"/>
  <c r="D43" i="5"/>
  <c r="C15" i="68" s="1"/>
  <c r="C14" i="68"/>
  <c r="E15" i="68" l="1"/>
  <c r="C8" i="52"/>
  <c r="C29" i="68" l="1"/>
  <c r="D81" i="6"/>
  <c r="C30" i="68" l="1"/>
  <c r="C34" i="68" l="1"/>
  <c r="D100" i="6"/>
  <c r="C36" i="68" l="1"/>
  <c r="D101" i="6"/>
  <c r="C105" i="68" l="1"/>
  <c r="C37" i="68"/>
  <c r="C104" i="68" s="1"/>
  <c r="C9" i="52"/>
  <c r="C106" i="68"/>
  <c r="C10" i="52" l="1"/>
  <c r="C38" i="68" s="1"/>
  <c r="E18" i="47" l="1"/>
  <c r="D54" i="68" l="1"/>
  <c r="E11" i="47" l="1"/>
  <c r="C39" i="47" s="1"/>
  <c r="E20" i="47" l="1"/>
  <c r="E15" i="47"/>
  <c r="E12" i="47"/>
  <c r="E13" i="47"/>
  <c r="E22" i="47" l="1"/>
  <c r="E19" i="47"/>
  <c r="BI23" i="47"/>
  <c r="E23" i="47" s="1"/>
  <c r="E21" i="47"/>
  <c r="E14" i="47" l="1"/>
  <c r="BI16" i="47"/>
  <c r="C43" i="68"/>
  <c r="BI24" i="47" l="1"/>
  <c r="E16" i="47"/>
  <c r="C42" i="68" l="1"/>
  <c r="E24" i="47"/>
  <c r="D106" i="68" s="1"/>
  <c r="C44" i="68" l="1"/>
  <c r="D105" i="68"/>
  <c r="D47" i="68" l="1"/>
  <c r="G59" i="68"/>
  <c r="E27" i="47"/>
  <c r="C47" i="68" s="1"/>
  <c r="D49" i="68" l="1"/>
  <c r="G61" i="68"/>
  <c r="E29" i="47"/>
  <c r="C49" i="68" s="1"/>
  <c r="D46" i="68" l="1"/>
  <c r="G58" i="68"/>
  <c r="E26" i="47"/>
  <c r="C46" i="68" s="1"/>
  <c r="D48" i="68" l="1"/>
  <c r="G60" i="68"/>
  <c r="E28" i="47"/>
  <c r="C48" i="68" s="1"/>
  <c r="BI31" i="47"/>
  <c r="D51" i="68" l="1"/>
  <c r="G63" i="68"/>
  <c r="E30" i="47"/>
  <c r="C50" i="68" s="1"/>
  <c r="D50" i="68"/>
  <c r="G62" i="68"/>
  <c r="E31" i="47"/>
  <c r="C51" i="68" s="1"/>
  <c r="BI32" i="47"/>
  <c r="E32" i="47" l="1"/>
  <c r="C52" i="68" s="1"/>
  <c r="D104" i="68" s="1"/>
  <c r="D52" i="68"/>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Alessandro, Silvana</author>
  </authors>
  <commentList>
    <comment ref="B4" authorId="0" shapeId="0" xr:uid="{00000000-0006-0000-2900-000001000000}">
      <text>
        <r>
          <rPr>
            <b/>
            <sz val="9"/>
            <color indexed="81"/>
            <rFont val="Tahoma"/>
            <family val="2"/>
          </rPr>
          <t>Alessandro, Silvana:</t>
        </r>
        <r>
          <rPr>
            <sz val="9"/>
            <color indexed="81"/>
            <rFont val="Tahoma"/>
            <family val="2"/>
          </rPr>
          <t xml:space="preserve">
Sourced from Appendix A PGP FY22 file, refer to tab called B036 Asset Mvmt FY22.</t>
        </r>
      </text>
    </comment>
    <comment ref="C4" authorId="0" shapeId="0" xr:uid="{00000000-0006-0000-2900-000002000000}">
      <text>
        <r>
          <rPr>
            <b/>
            <sz val="9"/>
            <color indexed="81"/>
            <rFont val="Tahoma"/>
            <family val="2"/>
          </rPr>
          <t>Alessandro, Silvana:</t>
        </r>
        <r>
          <rPr>
            <sz val="9"/>
            <color indexed="81"/>
            <rFont val="Tahoma"/>
            <family val="2"/>
          </rPr>
          <t xml:space="preserve">
Sourced from Appendix A PGP FY22 file, refer to tab called B036 Asset Mvmt FY22.</t>
        </r>
      </text>
    </comment>
    <comment ref="B5" authorId="0" shapeId="0" xr:uid="{00000000-0006-0000-2900-000003000000}">
      <text>
        <r>
          <rPr>
            <b/>
            <sz val="9"/>
            <color indexed="81"/>
            <rFont val="Tahoma"/>
            <family val="2"/>
          </rPr>
          <t>Alessandro, Silvana:</t>
        </r>
        <r>
          <rPr>
            <sz val="9"/>
            <color indexed="81"/>
            <rFont val="Tahoma"/>
            <family val="2"/>
          </rPr>
          <t xml:space="preserve">
Sourced from Appendix A PGP FY22 file, refer to tab called B036 Asset Mvmt FY22.</t>
        </r>
      </text>
    </comment>
    <comment ref="C5" authorId="0" shapeId="0" xr:uid="{00000000-0006-0000-2900-000004000000}">
      <text>
        <r>
          <rPr>
            <b/>
            <sz val="9"/>
            <color indexed="81"/>
            <rFont val="Tahoma"/>
            <family val="2"/>
          </rPr>
          <t>Alessandro, Silvana:</t>
        </r>
        <r>
          <rPr>
            <sz val="9"/>
            <color indexed="81"/>
            <rFont val="Tahoma"/>
            <family val="2"/>
          </rPr>
          <t xml:space="preserve">
Sourced from Appendix A PGP FY22 file, refer to tab called B036 Asset Mvmt FY22.</t>
        </r>
      </text>
    </comment>
    <comment ref="B6" authorId="0" shapeId="0" xr:uid="{00000000-0006-0000-2900-000005000000}">
      <text>
        <r>
          <rPr>
            <b/>
            <sz val="9"/>
            <color indexed="81"/>
            <rFont val="Tahoma"/>
            <family val="2"/>
          </rPr>
          <t>Alessandro, Silvana:</t>
        </r>
        <r>
          <rPr>
            <sz val="9"/>
            <color indexed="81"/>
            <rFont val="Tahoma"/>
            <family val="2"/>
          </rPr>
          <t xml:space="preserve">
Sourced from Appendix A PGP FY22 file, refer to tab called B036 Asset Mvmt FY22.</t>
        </r>
      </text>
    </comment>
    <comment ref="C6" authorId="0" shapeId="0" xr:uid="{00000000-0006-0000-2900-000006000000}">
      <text>
        <r>
          <rPr>
            <b/>
            <sz val="9"/>
            <color indexed="81"/>
            <rFont val="Tahoma"/>
            <family val="2"/>
          </rPr>
          <t>Alessandro, Silvana:</t>
        </r>
        <r>
          <rPr>
            <sz val="9"/>
            <color indexed="81"/>
            <rFont val="Tahoma"/>
            <family val="2"/>
          </rPr>
          <t xml:space="preserve">
Sourced from Appendix A PGP FY22 file, refer to tab called B036 Asset Mvmt FY22.</t>
        </r>
      </text>
    </comment>
    <comment ref="B7" authorId="0" shapeId="0" xr:uid="{00000000-0006-0000-2900-000007000000}">
      <text>
        <r>
          <rPr>
            <b/>
            <sz val="9"/>
            <color indexed="81"/>
            <rFont val="Tahoma"/>
            <family val="2"/>
          </rPr>
          <t>Alessandro, Silvana:</t>
        </r>
        <r>
          <rPr>
            <sz val="9"/>
            <color indexed="81"/>
            <rFont val="Tahoma"/>
            <family val="2"/>
          </rPr>
          <t xml:space="preserve">
Sourced from Appendix A PGP FY22 file, refer to tab called B036 Asset Mvmt FY22.</t>
        </r>
      </text>
    </comment>
    <comment ref="C7" authorId="0" shapeId="0" xr:uid="{00000000-0006-0000-2900-000008000000}">
      <text>
        <r>
          <rPr>
            <b/>
            <sz val="9"/>
            <color indexed="81"/>
            <rFont val="Tahoma"/>
            <family val="2"/>
          </rPr>
          <t>Alessandro, Silvana:</t>
        </r>
        <r>
          <rPr>
            <sz val="9"/>
            <color indexed="81"/>
            <rFont val="Tahoma"/>
            <family val="2"/>
          </rPr>
          <t xml:space="preserve">
Sourced from Appendix A PGP FY22 file, refer to tab called B036 Asset Mvmt FY22.</t>
        </r>
      </text>
    </comment>
    <comment ref="B8" authorId="0" shapeId="0" xr:uid="{00000000-0006-0000-2900-000009000000}">
      <text>
        <r>
          <rPr>
            <b/>
            <sz val="9"/>
            <color indexed="81"/>
            <rFont val="Tahoma"/>
            <family val="2"/>
          </rPr>
          <t>Alessandro, Silvana:</t>
        </r>
        <r>
          <rPr>
            <sz val="9"/>
            <color indexed="81"/>
            <rFont val="Tahoma"/>
            <family val="2"/>
          </rPr>
          <t xml:space="preserve">
Sourced from Appendix A PGP FY22 file, refer to tab called B036 Asset Mvmt FY22.</t>
        </r>
      </text>
    </comment>
    <comment ref="C8" authorId="0" shapeId="0" xr:uid="{00000000-0006-0000-2900-00000A000000}">
      <text>
        <r>
          <rPr>
            <b/>
            <sz val="9"/>
            <color indexed="81"/>
            <rFont val="Tahoma"/>
            <family val="2"/>
          </rPr>
          <t>Alessandro, Silvana:</t>
        </r>
        <r>
          <rPr>
            <sz val="9"/>
            <color indexed="81"/>
            <rFont val="Tahoma"/>
            <family val="2"/>
          </rPr>
          <t xml:space="preserve">
Sourced from Appendix A PGP FY22 file, refer to tab called B036 Asset Mvmt FY22.</t>
        </r>
      </text>
    </comment>
    <comment ref="B9" authorId="0" shapeId="0" xr:uid="{00000000-0006-0000-2900-00000B000000}">
      <text>
        <r>
          <rPr>
            <b/>
            <sz val="9"/>
            <color indexed="81"/>
            <rFont val="Tahoma"/>
            <family val="2"/>
          </rPr>
          <t>Alessandro, Silvana:</t>
        </r>
        <r>
          <rPr>
            <sz val="9"/>
            <color indexed="81"/>
            <rFont val="Tahoma"/>
            <family val="2"/>
          </rPr>
          <t xml:space="preserve">
Sourced from Appendix A PGP FY22 file, refer to tab called B036 Asset Mvmt FY22.</t>
        </r>
      </text>
    </comment>
    <comment ref="C9" authorId="0" shapeId="0" xr:uid="{00000000-0006-0000-2900-00000C000000}">
      <text>
        <r>
          <rPr>
            <b/>
            <sz val="9"/>
            <color indexed="81"/>
            <rFont val="Tahoma"/>
            <family val="2"/>
          </rPr>
          <t>Alessandro, Silvana:</t>
        </r>
        <r>
          <rPr>
            <sz val="9"/>
            <color indexed="81"/>
            <rFont val="Tahoma"/>
            <family val="2"/>
          </rPr>
          <t xml:space="preserve">
Sourced from Appendix A PGP FY22 file, refer to tab called B036 Asset Mvmt FY22.</t>
        </r>
      </text>
    </comment>
    <comment ref="B10" authorId="0" shapeId="0" xr:uid="{00000000-0006-0000-2900-00000D000000}">
      <text>
        <r>
          <rPr>
            <b/>
            <sz val="9"/>
            <color indexed="81"/>
            <rFont val="Tahoma"/>
            <family val="2"/>
          </rPr>
          <t>Alessandro, Silvana:</t>
        </r>
        <r>
          <rPr>
            <sz val="9"/>
            <color indexed="81"/>
            <rFont val="Tahoma"/>
            <family val="2"/>
          </rPr>
          <t xml:space="preserve">
Sourced from Appendix A PGP FY22 file, refer to tab called B036 Asset Mvmt FY22.</t>
        </r>
      </text>
    </comment>
    <comment ref="C10" authorId="0" shapeId="0" xr:uid="{00000000-0006-0000-2900-00000E000000}">
      <text>
        <r>
          <rPr>
            <b/>
            <sz val="9"/>
            <color indexed="81"/>
            <rFont val="Tahoma"/>
            <family val="2"/>
          </rPr>
          <t>Alessandro, Silvana:</t>
        </r>
        <r>
          <rPr>
            <sz val="9"/>
            <color indexed="81"/>
            <rFont val="Tahoma"/>
            <family val="2"/>
          </rPr>
          <t xml:space="preserve">
Sourced from Appendix A PGP FY22 file, refer to tab called B036 Asset Mvmt FY22.</t>
        </r>
      </text>
    </comment>
    <comment ref="B11" authorId="0" shapeId="0" xr:uid="{00000000-0006-0000-2900-00000F000000}">
      <text>
        <r>
          <rPr>
            <b/>
            <sz val="9"/>
            <color indexed="81"/>
            <rFont val="Tahoma"/>
            <family val="2"/>
          </rPr>
          <t>Alessandro, Silvana:</t>
        </r>
        <r>
          <rPr>
            <sz val="9"/>
            <color indexed="81"/>
            <rFont val="Tahoma"/>
            <family val="2"/>
          </rPr>
          <t xml:space="preserve">
Sourced from Appendix A PGP FY22 file, refer to tab called B036 Asset Mvmt FY22.</t>
        </r>
      </text>
    </comment>
    <comment ref="C11" authorId="0" shapeId="0" xr:uid="{00000000-0006-0000-2900-000010000000}">
      <text>
        <r>
          <rPr>
            <b/>
            <sz val="9"/>
            <color indexed="81"/>
            <rFont val="Tahoma"/>
            <family val="2"/>
          </rPr>
          <t>Alessandro, Silvana:</t>
        </r>
        <r>
          <rPr>
            <sz val="9"/>
            <color indexed="81"/>
            <rFont val="Tahoma"/>
            <family val="2"/>
          </rPr>
          <t xml:space="preserve">
Sourced from Appendix A PGP FY22 file, refer to tab called B036 Asset Mvmt FY22.</t>
        </r>
      </text>
    </comment>
    <comment ref="B12" authorId="0" shapeId="0" xr:uid="{00000000-0006-0000-2900-000011000000}">
      <text>
        <r>
          <rPr>
            <b/>
            <sz val="9"/>
            <color indexed="81"/>
            <rFont val="Tahoma"/>
            <family val="2"/>
          </rPr>
          <t>Alessandro, Silvana:</t>
        </r>
        <r>
          <rPr>
            <sz val="9"/>
            <color indexed="81"/>
            <rFont val="Tahoma"/>
            <family val="2"/>
          </rPr>
          <t xml:space="preserve">
Sourced from Appendix A PGP FY22 file, refer to tab called B036 Asset Mvmt FY22.</t>
        </r>
      </text>
    </comment>
    <comment ref="C12" authorId="0" shapeId="0" xr:uid="{00000000-0006-0000-2900-000012000000}">
      <text>
        <r>
          <rPr>
            <b/>
            <sz val="9"/>
            <color indexed="81"/>
            <rFont val="Tahoma"/>
            <family val="2"/>
          </rPr>
          <t>Alessandro, Silvana:</t>
        </r>
        <r>
          <rPr>
            <sz val="9"/>
            <color indexed="81"/>
            <rFont val="Tahoma"/>
            <family val="2"/>
          </rPr>
          <t xml:space="preserve">
Sourced from Appendix A PGP FY22 file, refer to tab called B036 Asset Mvmt FY22.</t>
        </r>
      </text>
    </comment>
    <comment ref="B13" authorId="0" shapeId="0" xr:uid="{00000000-0006-0000-2900-000013000000}">
      <text>
        <r>
          <rPr>
            <b/>
            <sz val="9"/>
            <color indexed="81"/>
            <rFont val="Tahoma"/>
            <family val="2"/>
          </rPr>
          <t>Alessandro, Silvana:</t>
        </r>
        <r>
          <rPr>
            <sz val="9"/>
            <color indexed="81"/>
            <rFont val="Tahoma"/>
            <family val="2"/>
          </rPr>
          <t xml:space="preserve">
Sourced from Appendix A PGP FY22 file, refer to tab called B036 Asset Mvmt FY22.</t>
        </r>
      </text>
    </comment>
    <comment ref="C13" authorId="0" shapeId="0" xr:uid="{00000000-0006-0000-2900-000014000000}">
      <text>
        <r>
          <rPr>
            <b/>
            <sz val="9"/>
            <color indexed="81"/>
            <rFont val="Tahoma"/>
            <family val="2"/>
          </rPr>
          <t>Alessandro, Silvana:</t>
        </r>
        <r>
          <rPr>
            <sz val="9"/>
            <color indexed="81"/>
            <rFont val="Tahoma"/>
            <family val="2"/>
          </rPr>
          <t xml:space="preserve">
Sourced from Appendix A PGP FY22 file, refer to tab called B036 Asset Mvmt FY22.</t>
        </r>
      </text>
    </comment>
    <comment ref="B14" authorId="0" shapeId="0" xr:uid="{00000000-0006-0000-2900-000015000000}">
      <text>
        <r>
          <rPr>
            <b/>
            <sz val="9"/>
            <color indexed="81"/>
            <rFont val="Tahoma"/>
            <family val="2"/>
          </rPr>
          <t>Alessandro, Silvana:</t>
        </r>
        <r>
          <rPr>
            <sz val="9"/>
            <color indexed="81"/>
            <rFont val="Tahoma"/>
            <family val="2"/>
          </rPr>
          <t xml:space="preserve">
Sourced from Appendix A PGP FY22 file, refer to tab called B036 Asset Mvmt FY22.</t>
        </r>
      </text>
    </comment>
    <comment ref="C14" authorId="0" shapeId="0" xr:uid="{00000000-0006-0000-2900-000016000000}">
      <text>
        <r>
          <rPr>
            <b/>
            <sz val="9"/>
            <color indexed="81"/>
            <rFont val="Tahoma"/>
            <family val="2"/>
          </rPr>
          <t>Alessandro, Silvana:</t>
        </r>
        <r>
          <rPr>
            <sz val="9"/>
            <color indexed="81"/>
            <rFont val="Tahoma"/>
            <family val="2"/>
          </rPr>
          <t xml:space="preserve">
Sourced from Appendix A PGP FY22 file, refer to tab called B036 Asset Mvmt FY22.</t>
        </r>
      </text>
    </comment>
    <comment ref="B15" authorId="0" shapeId="0" xr:uid="{00000000-0006-0000-2900-000017000000}">
      <text>
        <r>
          <rPr>
            <b/>
            <sz val="9"/>
            <color indexed="81"/>
            <rFont val="Tahoma"/>
            <family val="2"/>
          </rPr>
          <t>Alessandro, Silvana:</t>
        </r>
        <r>
          <rPr>
            <sz val="9"/>
            <color indexed="81"/>
            <rFont val="Tahoma"/>
            <family val="2"/>
          </rPr>
          <t xml:space="preserve">
Sourced from Appendix A PGP FY22 file, refer to tab called B036 Asset Mvmt FY22.</t>
        </r>
      </text>
    </comment>
    <comment ref="C15" authorId="0" shapeId="0" xr:uid="{00000000-0006-0000-2900-000018000000}">
      <text>
        <r>
          <rPr>
            <b/>
            <sz val="9"/>
            <color indexed="81"/>
            <rFont val="Tahoma"/>
            <family val="2"/>
          </rPr>
          <t>Alessandro, Silvana:</t>
        </r>
        <r>
          <rPr>
            <sz val="9"/>
            <color indexed="81"/>
            <rFont val="Tahoma"/>
            <family val="2"/>
          </rPr>
          <t xml:space="preserve">
Sourced from Appendix A PGP FY22 file, refer to tab called B036 Asset Mvmt FY22.</t>
        </r>
      </text>
    </comment>
    <comment ref="B16" authorId="0" shapeId="0" xr:uid="{00000000-0006-0000-2900-000019000000}">
      <text>
        <r>
          <rPr>
            <b/>
            <sz val="9"/>
            <color indexed="81"/>
            <rFont val="Tahoma"/>
            <family val="2"/>
          </rPr>
          <t>Alessandro, Silvana:</t>
        </r>
        <r>
          <rPr>
            <sz val="9"/>
            <color indexed="81"/>
            <rFont val="Tahoma"/>
            <family val="2"/>
          </rPr>
          <t xml:space="preserve">
Sourced from Appendix A PGP FY22 file, refer to tab called B036 Asset Mvmt FY22.</t>
        </r>
      </text>
    </comment>
    <comment ref="C16" authorId="0" shapeId="0" xr:uid="{00000000-0006-0000-2900-00001A000000}">
      <text>
        <r>
          <rPr>
            <b/>
            <sz val="9"/>
            <color indexed="81"/>
            <rFont val="Tahoma"/>
            <family val="2"/>
          </rPr>
          <t>Alessandro, Silvana:</t>
        </r>
        <r>
          <rPr>
            <sz val="9"/>
            <color indexed="81"/>
            <rFont val="Tahoma"/>
            <family val="2"/>
          </rPr>
          <t xml:space="preserve">
Sourced from Appendix A PGP FY22 file, refer to tab called B036 Asset Mvmt FY22.</t>
        </r>
      </text>
    </comment>
    <comment ref="B17" authorId="0" shapeId="0" xr:uid="{00000000-0006-0000-2900-00001B000000}">
      <text>
        <r>
          <rPr>
            <b/>
            <sz val="9"/>
            <color indexed="81"/>
            <rFont val="Tahoma"/>
            <family val="2"/>
          </rPr>
          <t>Alessandro, Silvana:</t>
        </r>
        <r>
          <rPr>
            <sz val="9"/>
            <color indexed="81"/>
            <rFont val="Tahoma"/>
            <family val="2"/>
          </rPr>
          <t xml:space="preserve">
Sourced from Appendix A PGP FY22 file, refer to tab called B036 Asset Mvmt FY22.</t>
        </r>
      </text>
    </comment>
    <comment ref="C17" authorId="0" shapeId="0" xr:uid="{00000000-0006-0000-2900-00001C000000}">
      <text>
        <r>
          <rPr>
            <b/>
            <sz val="9"/>
            <color indexed="81"/>
            <rFont val="Tahoma"/>
            <family val="2"/>
          </rPr>
          <t>Alessandro, Silvana:</t>
        </r>
        <r>
          <rPr>
            <sz val="9"/>
            <color indexed="81"/>
            <rFont val="Tahoma"/>
            <family val="2"/>
          </rPr>
          <t xml:space="preserve">
Sourced from Appendix A PGP FY22 file, refer to tab called B036 Asset Mvmt FY22.</t>
        </r>
      </text>
    </comment>
    <comment ref="B18" authorId="0" shapeId="0" xr:uid="{00000000-0006-0000-2900-00001D000000}">
      <text>
        <r>
          <rPr>
            <b/>
            <sz val="9"/>
            <color indexed="81"/>
            <rFont val="Tahoma"/>
            <family val="2"/>
          </rPr>
          <t>Alessandro, Silvana:</t>
        </r>
        <r>
          <rPr>
            <sz val="9"/>
            <color indexed="81"/>
            <rFont val="Tahoma"/>
            <family val="2"/>
          </rPr>
          <t xml:space="preserve">
Sourced from Appendix A PGP FY22 file, refer to tab called B036 Asset Mvmt FY22.</t>
        </r>
      </text>
    </comment>
    <comment ref="C18" authorId="0" shapeId="0" xr:uid="{00000000-0006-0000-2900-00001E000000}">
      <text>
        <r>
          <rPr>
            <b/>
            <sz val="9"/>
            <color indexed="81"/>
            <rFont val="Tahoma"/>
            <family val="2"/>
          </rPr>
          <t>Alessandro, Silvana:</t>
        </r>
        <r>
          <rPr>
            <sz val="9"/>
            <color indexed="81"/>
            <rFont val="Tahoma"/>
            <family val="2"/>
          </rPr>
          <t xml:space="preserve">
Sourced from Appendix A PGP FY22 file, refer to tab called B036 Asset Mvmt FY22.</t>
        </r>
      </text>
    </comment>
    <comment ref="B19" authorId="0" shapeId="0" xr:uid="{00000000-0006-0000-2900-00001F000000}">
      <text>
        <r>
          <rPr>
            <b/>
            <sz val="9"/>
            <color indexed="81"/>
            <rFont val="Tahoma"/>
            <family val="2"/>
          </rPr>
          <t>Alessandro, Silvana:</t>
        </r>
        <r>
          <rPr>
            <sz val="9"/>
            <color indexed="81"/>
            <rFont val="Tahoma"/>
            <family val="2"/>
          </rPr>
          <t xml:space="preserve">
Sourced from Appendix A PGP FY22 file, refer to tab called B036 Asset Mvmt FY22.</t>
        </r>
      </text>
    </comment>
    <comment ref="C19" authorId="0" shapeId="0" xr:uid="{00000000-0006-0000-2900-000020000000}">
      <text>
        <r>
          <rPr>
            <b/>
            <sz val="9"/>
            <color indexed="81"/>
            <rFont val="Tahoma"/>
            <family val="2"/>
          </rPr>
          <t>Alessandro, Silvana:</t>
        </r>
        <r>
          <rPr>
            <sz val="9"/>
            <color indexed="81"/>
            <rFont val="Tahoma"/>
            <family val="2"/>
          </rPr>
          <t xml:space="preserve">
Sourced from Appendix A PGP FY22 file, refer to tab called B036 Asset Mvmt FY22.</t>
        </r>
      </text>
    </comment>
    <comment ref="B20" authorId="0" shapeId="0" xr:uid="{00000000-0006-0000-2900-000021000000}">
      <text>
        <r>
          <rPr>
            <b/>
            <sz val="9"/>
            <color indexed="81"/>
            <rFont val="Tahoma"/>
            <family val="2"/>
          </rPr>
          <t>Alessandro, Silvana:</t>
        </r>
        <r>
          <rPr>
            <sz val="9"/>
            <color indexed="81"/>
            <rFont val="Tahoma"/>
            <family val="2"/>
          </rPr>
          <t xml:space="preserve">
Sourced from Appendix A PGP FY22 file, refer to tab called B036 Asset Mvmt FY22.</t>
        </r>
      </text>
    </comment>
    <comment ref="C20" authorId="0" shapeId="0" xr:uid="{00000000-0006-0000-2900-000022000000}">
      <text>
        <r>
          <rPr>
            <b/>
            <sz val="9"/>
            <color indexed="81"/>
            <rFont val="Tahoma"/>
            <family val="2"/>
          </rPr>
          <t>Alessandro, Silvana:</t>
        </r>
        <r>
          <rPr>
            <sz val="9"/>
            <color indexed="81"/>
            <rFont val="Tahoma"/>
            <family val="2"/>
          </rPr>
          <t xml:space="preserve">
Sourced from Appendix A PGP FY22 file, refer to tab called B036 Asset Mvmt FY22.</t>
        </r>
      </text>
    </comment>
    <comment ref="B21" authorId="0" shapeId="0" xr:uid="{00000000-0006-0000-2900-000023000000}">
      <text>
        <r>
          <rPr>
            <b/>
            <sz val="9"/>
            <color indexed="81"/>
            <rFont val="Tahoma"/>
            <family val="2"/>
          </rPr>
          <t>Alessandro, Silvana:</t>
        </r>
        <r>
          <rPr>
            <sz val="9"/>
            <color indexed="81"/>
            <rFont val="Tahoma"/>
            <family val="2"/>
          </rPr>
          <t xml:space="preserve">
Sourced from Appendix A PGP FY22 file, refer to tab called B036 Asset Mvmt FY22.</t>
        </r>
      </text>
    </comment>
    <comment ref="C21" authorId="0" shapeId="0" xr:uid="{00000000-0006-0000-2900-000024000000}">
      <text>
        <r>
          <rPr>
            <b/>
            <sz val="9"/>
            <color indexed="81"/>
            <rFont val="Tahoma"/>
            <family val="2"/>
          </rPr>
          <t>Alessandro, Silvana:</t>
        </r>
        <r>
          <rPr>
            <sz val="9"/>
            <color indexed="81"/>
            <rFont val="Tahoma"/>
            <family val="2"/>
          </rPr>
          <t xml:space="preserve">
Sourced from Appendix A PGP FY22 file, refer to tab called B036 Asset Mvmt FY22.</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Alessandro, Silvana</author>
  </authors>
  <commentList>
    <comment ref="AB190" authorId="0" shapeId="0" xr:uid="{00000000-0006-0000-2B00-000001000000}">
      <text>
        <r>
          <rPr>
            <b/>
            <sz val="9"/>
            <color indexed="81"/>
            <rFont val="Tahoma"/>
            <family val="2"/>
          </rPr>
          <t>Alessandro, Silvana:</t>
        </r>
        <r>
          <rPr>
            <sz val="9"/>
            <color indexed="81"/>
            <rFont val="Tahoma"/>
            <family val="2"/>
          </rPr>
          <t xml:space="preserve">
Agree to Lys records</t>
        </r>
      </text>
    </comment>
    <comment ref="AB191" authorId="0" shapeId="0" xr:uid="{00000000-0006-0000-2B00-000002000000}">
      <text>
        <r>
          <rPr>
            <b/>
            <sz val="9"/>
            <color indexed="81"/>
            <rFont val="Tahoma"/>
            <family val="2"/>
          </rPr>
          <t>Alessandro, Silvana:</t>
        </r>
        <r>
          <rPr>
            <sz val="9"/>
            <color indexed="81"/>
            <rFont val="Tahoma"/>
            <family val="2"/>
          </rPr>
          <t xml:space="preserve">
Agree to Lys records</t>
        </r>
      </text>
    </comment>
  </commentList>
</comments>
</file>

<file path=xl/sharedStrings.xml><?xml version="1.0" encoding="utf-8"?>
<sst xmlns="http://schemas.openxmlformats.org/spreadsheetml/2006/main" count="6495" uniqueCount="2503">
  <si>
    <t>Category</t>
  </si>
  <si>
    <t>Buildings</t>
  </si>
  <si>
    <t>Colour coding of input sheets:</t>
  </si>
  <si>
    <t>Yellow = Input cells</t>
  </si>
  <si>
    <t>Grey - Not applicable/No inputs required</t>
  </si>
  <si>
    <t>Leave coloured cells blank if no information exists - PLEASE DO NOT ENTER TEXT unless specifically requested to do so.</t>
  </si>
  <si>
    <t>All dollar amounts are to be unrounded, and in nominal terms.</t>
  </si>
  <si>
    <t>Business address</t>
  </si>
  <si>
    <t>Address</t>
  </si>
  <si>
    <t>Suburb</t>
  </si>
  <si>
    <t>State</t>
  </si>
  <si>
    <t>Postcode</t>
  </si>
  <si>
    <t>Postal address</t>
  </si>
  <si>
    <t>Contact name/s</t>
  </si>
  <si>
    <t>Contact phone/s</t>
  </si>
  <si>
    <t>Contact email address/s</t>
  </si>
  <si>
    <t xml:space="preserve"> </t>
  </si>
  <si>
    <t>Table of contents</t>
  </si>
  <si>
    <t>Description</t>
  </si>
  <si>
    <t>Profit from sale of fixed assets</t>
  </si>
  <si>
    <t xml:space="preserve">Other revenue </t>
  </si>
  <si>
    <t>Total revenue</t>
  </si>
  <si>
    <t xml:space="preserve">Depreciation </t>
  </si>
  <si>
    <t>TOTAL ASSETS</t>
  </si>
  <si>
    <t>Total</t>
  </si>
  <si>
    <t>Total fixed assets</t>
  </si>
  <si>
    <t>Gas Pipeline Operator</t>
  </si>
  <si>
    <t xml:space="preserve">This template is to be uploaded by a Gas Pipeline Operator to its website to fulfil its annual reporting obligations. </t>
  </si>
  <si>
    <t xml:space="preserve">Australian business number: </t>
  </si>
  <si>
    <t>Pipeline location</t>
  </si>
  <si>
    <t>Number of customers</t>
  </si>
  <si>
    <t>Service type</t>
  </si>
  <si>
    <t>Service description</t>
  </si>
  <si>
    <t>Transportation services</t>
  </si>
  <si>
    <t xml:space="preserve"> Interruptible or as available transportation service</t>
  </si>
  <si>
    <t xml:space="preserve"> Backhaul services</t>
  </si>
  <si>
    <t>Storage services</t>
  </si>
  <si>
    <t xml:space="preserve"> Park services</t>
  </si>
  <si>
    <t xml:space="preserve"> Park and loan services</t>
  </si>
  <si>
    <t>Trading services</t>
  </si>
  <si>
    <t xml:space="preserve"> Capacity trading service</t>
  </si>
  <si>
    <t xml:space="preserve"> In pipe trading service</t>
  </si>
  <si>
    <t>Other (please specify)</t>
  </si>
  <si>
    <t>Provided to related parties</t>
  </si>
  <si>
    <t>Direct revenue</t>
  </si>
  <si>
    <t>Customer contribution revenue</t>
  </si>
  <si>
    <t>Total direct revenue</t>
  </si>
  <si>
    <t>Other direct revenue</t>
  </si>
  <si>
    <t>Total indirect revenue allocated</t>
  </si>
  <si>
    <t>Insurance</t>
  </si>
  <si>
    <t>Licence and regulatory costs</t>
  </si>
  <si>
    <t>Directly attributable finance charges</t>
  </si>
  <si>
    <t>Indirect revenue allocated</t>
  </si>
  <si>
    <t>Employee costs</t>
  </si>
  <si>
    <t xml:space="preserve">Shared asset depreciation </t>
  </si>
  <si>
    <t>Loss from sale of shared fixed assets</t>
  </si>
  <si>
    <t>Amounts excluding related party transactions</t>
  </si>
  <si>
    <t>Related party transactions</t>
  </si>
  <si>
    <t>Direct costs</t>
  </si>
  <si>
    <t>Total direct costs</t>
  </si>
  <si>
    <t>Total costs</t>
  </si>
  <si>
    <t>Other direct costs</t>
  </si>
  <si>
    <t>Information technology and communication costs</t>
  </si>
  <si>
    <t>Rental and leasing costs</t>
  </si>
  <si>
    <t>Leasing and rental costs</t>
  </si>
  <si>
    <t>Pipeline assets</t>
  </si>
  <si>
    <t>Closing pipeline carrying value</t>
  </si>
  <si>
    <t>Other assets</t>
  </si>
  <si>
    <t>% allocated to pipeline</t>
  </si>
  <si>
    <t>Income statement account applied to</t>
  </si>
  <si>
    <t>Acquisition date</t>
  </si>
  <si>
    <t>Useful life</t>
  </si>
  <si>
    <t>Construction cost</t>
  </si>
  <si>
    <t>Additions</t>
  </si>
  <si>
    <t>Cost base</t>
  </si>
  <si>
    <t>Written down value</t>
  </si>
  <si>
    <t>Years</t>
  </si>
  <si>
    <t>Total pipeline assets</t>
  </si>
  <si>
    <t>Disposal (at cost)</t>
  </si>
  <si>
    <t>Backhaul services</t>
  </si>
  <si>
    <t>Capacity trading service</t>
  </si>
  <si>
    <t>In pipe trading service</t>
  </si>
  <si>
    <t>Year</t>
  </si>
  <si>
    <t>Asset description</t>
  </si>
  <si>
    <t>Compressors</t>
  </si>
  <si>
    <t>Closing compressors carrying value</t>
  </si>
  <si>
    <t>Odourant plants</t>
  </si>
  <si>
    <t>Closing buildings carrying value</t>
  </si>
  <si>
    <t>Total allocated to pipeline excluding related parties</t>
  </si>
  <si>
    <t>Total related party amounts allocated to pipeline</t>
  </si>
  <si>
    <t>Total exempt services</t>
  </si>
  <si>
    <t>Capacity based</t>
  </si>
  <si>
    <t>Volumetric based</t>
  </si>
  <si>
    <t>Financial performance measures</t>
  </si>
  <si>
    <t>Earnings before interest and tax</t>
  </si>
  <si>
    <t>Total assets</t>
  </si>
  <si>
    <t>Return on assets</t>
  </si>
  <si>
    <t>Pipeline</t>
  </si>
  <si>
    <t>Earnings before Interest and tax (EBIT)</t>
  </si>
  <si>
    <t>Pipeline information</t>
  </si>
  <si>
    <t>Other Services</t>
  </si>
  <si>
    <t>Postage Stamp Transportation Services</t>
  </si>
  <si>
    <t>Zonal Based Transportation Services</t>
  </si>
  <si>
    <t>Distance Based Transportation Services (to major delivery points)</t>
  </si>
  <si>
    <t>Zone 1</t>
  </si>
  <si>
    <t>Zone 2</t>
  </si>
  <si>
    <t>Zone 3</t>
  </si>
  <si>
    <t>Major Delivery Point 1</t>
  </si>
  <si>
    <t>Major Delivery Point 2</t>
  </si>
  <si>
    <t>Major Delivery Point 3</t>
  </si>
  <si>
    <t>Other Delivery Points</t>
  </si>
  <si>
    <t>Capacity based charges</t>
  </si>
  <si>
    <t>Volumetric based charges</t>
  </si>
  <si>
    <t>Total Postage Stamp Revenue</t>
  </si>
  <si>
    <t>Total Zonal Revenue</t>
  </si>
  <si>
    <t>Total Distance Based Revenue</t>
  </si>
  <si>
    <t>Revenue</t>
  </si>
  <si>
    <t>Operating expenses</t>
  </si>
  <si>
    <t>Net tax liabilities</t>
  </si>
  <si>
    <t>Shared supporting assets</t>
  </si>
  <si>
    <t xml:space="preserve">Inventories </t>
  </si>
  <si>
    <t>Deferred tax assets</t>
  </si>
  <si>
    <t>Total shared supporting assets allocated</t>
  </si>
  <si>
    <t>Maintenance capitalised</t>
  </si>
  <si>
    <t>Description (list each individual  balance sheet item)</t>
  </si>
  <si>
    <t xml:space="preserve">Useful life </t>
  </si>
  <si>
    <t>years</t>
  </si>
  <si>
    <t>Reason for choosing this useful life</t>
  </si>
  <si>
    <t>Total service revenue</t>
  </si>
  <si>
    <t>Provided to non related parties</t>
  </si>
  <si>
    <t>Repairs and maintenance</t>
  </si>
  <si>
    <t>Wages</t>
  </si>
  <si>
    <t>Borrowing costs</t>
  </si>
  <si>
    <t xml:space="preserve">Total </t>
  </si>
  <si>
    <t>Source</t>
  </si>
  <si>
    <t>Total allocated to pipeline</t>
  </si>
  <si>
    <t>Construction date</t>
  </si>
  <si>
    <t>Service category</t>
  </si>
  <si>
    <t>Revenue by service</t>
  </si>
  <si>
    <t>Asset useful life</t>
  </si>
  <si>
    <t>Total capitalised pipeline construction costs</t>
  </si>
  <si>
    <t>Pipelines</t>
  </si>
  <si>
    <t>City Gates, supply regulators and valve stations</t>
  </si>
  <si>
    <t>Closing city gates, supply regulators and valve stations carrying value</t>
  </si>
  <si>
    <t>Metering</t>
  </si>
  <si>
    <t>Closing Metering</t>
  </si>
  <si>
    <t>SCADA (Communications)</t>
  </si>
  <si>
    <t>Closing SCADA carrying value</t>
  </si>
  <si>
    <t>Land and easements</t>
  </si>
  <si>
    <t>Closing land and easements carrying value</t>
  </si>
  <si>
    <t>Other non-depreciable pipeline assets</t>
  </si>
  <si>
    <t>Data validation lists</t>
  </si>
  <si>
    <t>Estimated residual value</t>
  </si>
  <si>
    <t xml:space="preserve"> Firm forward haul transportation services</t>
  </si>
  <si>
    <t>Interruptible or as available transportation services</t>
  </si>
  <si>
    <t>Shared costs</t>
  </si>
  <si>
    <t>Asset impairment</t>
  </si>
  <si>
    <t>Impairment date</t>
  </si>
  <si>
    <t>Basis for impairment</t>
  </si>
  <si>
    <t>Reporting template</t>
  </si>
  <si>
    <t>Reporting period start date:</t>
  </si>
  <si>
    <t>Reporting period end date:</t>
  </si>
  <si>
    <t>Shared assets</t>
  </si>
  <si>
    <t>Recovered capital method (rule 569(4))</t>
  </si>
  <si>
    <t>Return on capital</t>
  </si>
  <si>
    <t>Total Return of Capital</t>
  </si>
  <si>
    <t>Negative residual value</t>
  </si>
  <si>
    <t>Reversal date</t>
  </si>
  <si>
    <t>Basis for Reversal</t>
  </si>
  <si>
    <t>Description (list each individual shared asset category greater than 5%)</t>
  </si>
  <si>
    <t>Category of shared assets</t>
  </si>
  <si>
    <t>Total amount</t>
  </si>
  <si>
    <t>Description of works</t>
  </si>
  <si>
    <t>Date recognised</t>
  </si>
  <si>
    <t>Firm forward haul transportation services</t>
  </si>
  <si>
    <t>$'000</t>
  </si>
  <si>
    <t>Total TJ</t>
  </si>
  <si>
    <t>Other shared costs</t>
  </si>
  <si>
    <t>Total shared costs allocated</t>
  </si>
  <si>
    <t>Pipeline length (km)</t>
  </si>
  <si>
    <t xml:space="preserve">Year ending </t>
  </si>
  <si>
    <t xml:space="preserve">   other service (insert description)</t>
  </si>
  <si>
    <t>$ nominal</t>
  </si>
  <si>
    <t>Table 1.1: Pipeline details</t>
  </si>
  <si>
    <t>Table 1.2: Pipeline services provided</t>
  </si>
  <si>
    <t>Table 2.1.1:  Revenue by service</t>
  </si>
  <si>
    <t>Table 2.2.1: Customer contributions received</t>
  </si>
  <si>
    <t>Table 2.2.2: Government contributions received</t>
  </si>
  <si>
    <t xml:space="preserve">Description </t>
  </si>
  <si>
    <t>(list each individual revenue item)</t>
  </si>
  <si>
    <t>Indirect revenue</t>
  </si>
  <si>
    <t>Table 2.3.1: Indirect revenue allocation</t>
  </si>
  <si>
    <t>Table 2.4.1: Shared cost allocation</t>
  </si>
  <si>
    <t xml:space="preserve"> (list each individual cost)</t>
  </si>
  <si>
    <t>Statement of pipeline revenues and expenses</t>
  </si>
  <si>
    <t>Revenue - contributions</t>
  </si>
  <si>
    <t>Statement of pipeline assets</t>
  </si>
  <si>
    <t>Table 3.1: Pipeline assets</t>
  </si>
  <si>
    <t>Table 4.1: Recovered capital method - pipeline assets</t>
  </si>
  <si>
    <t>Capital expenditure</t>
  </si>
  <si>
    <t>Weighted average prices</t>
  </si>
  <si>
    <t xml:space="preserve"> Interruptible or as available transportation services</t>
  </si>
  <si>
    <t>Table 5.1:  Weighted average prices</t>
  </si>
  <si>
    <t>Return of capital</t>
  </si>
  <si>
    <t>Recovered capital method total asset value</t>
  </si>
  <si>
    <t>Drag and drop columns if required</t>
  </si>
  <si>
    <t>Impairment amount $ nominal</t>
  </si>
  <si>
    <t>Prior Impairment amount 
$ nominal</t>
  </si>
  <si>
    <t>Reversal amount
$nominal</t>
  </si>
  <si>
    <t>Expenditure ($ nominal)</t>
  </si>
  <si>
    <t xml:space="preserve">insert asset description </t>
  </si>
  <si>
    <t>Table 3.1.1: Asset useful life</t>
  </si>
  <si>
    <t>Table 3.2.2: Asset impairment reversals</t>
  </si>
  <si>
    <t>Table 3.2.1: Assets impaired</t>
  </si>
  <si>
    <t>Table 3.4.1: Shared supporting asset allocation</t>
  </si>
  <si>
    <t>Service provider:</t>
  </si>
  <si>
    <t>Pipeline name:</t>
  </si>
  <si>
    <t>Indirect revenue excluding related parties</t>
  </si>
  <si>
    <t>Shared costs excluding related parties</t>
  </si>
  <si>
    <t>Indirect  revenue from related parties</t>
  </si>
  <si>
    <t>Shared costs paid to related parties</t>
  </si>
  <si>
    <t>Table 4.2: Pipeline details</t>
  </si>
  <si>
    <t>Basis of Preparation reference</t>
  </si>
  <si>
    <t>Table 1.1.1: Return on assets</t>
  </si>
  <si>
    <t>Table 2.1:  Statement of pipeline revenues and expenses</t>
  </si>
  <si>
    <t>Table 4.1.1: Capital expenditure greater than 5% of construction cost</t>
  </si>
  <si>
    <t>Firm stand alone compression services</t>
  </si>
  <si>
    <t>Firm park/park and loan services</t>
  </si>
  <si>
    <t>Stand alone compression services</t>
  </si>
  <si>
    <t>Additional (optional) notes and information</t>
  </si>
  <si>
    <t>Reporting period</t>
  </si>
  <si>
    <t>Previous reporting period</t>
  </si>
  <si>
    <t>Other depreciable pipeline assets</t>
  </si>
  <si>
    <t>Closing other depreciable pipeline assets carrying value</t>
  </si>
  <si>
    <t>Firm stand-alone compression service</t>
  </si>
  <si>
    <t>Interruptible or as available stand-alone compression service</t>
  </si>
  <si>
    <t>Stand-alone compression services</t>
  </si>
  <si>
    <t>Services exemption granted from ERA for Weighted Average Price disclosure</t>
  </si>
  <si>
    <t>Table 5.1.1: ERA exemptions</t>
  </si>
  <si>
    <t>Reporting Period</t>
  </si>
  <si>
    <t>Date</t>
  </si>
  <si>
    <t>ERA amendment#</t>
  </si>
  <si>
    <t>Worksheet</t>
  </si>
  <si>
    <t>Table</t>
  </si>
  <si>
    <t>Cell</t>
  </si>
  <si>
    <t>Change</t>
  </si>
  <si>
    <t>Reason</t>
  </si>
  <si>
    <t>Formula updated</t>
  </si>
  <si>
    <t>3.1 Pipeline asset useful life</t>
  </si>
  <si>
    <t>Amendment record</t>
  </si>
  <si>
    <t>New worksheet inserted</t>
  </si>
  <si>
    <t>2. Revenue and expenses</t>
  </si>
  <si>
    <t>F13</t>
  </si>
  <si>
    <t>Formula corrected</t>
  </si>
  <si>
    <t>Formula amended to sum both elements of 'Direct revenue' to get 'Total direct revenue'.</t>
  </si>
  <si>
    <t>D33:E33</t>
  </si>
  <si>
    <t>Formula inserted</t>
  </si>
  <si>
    <t>Formula to aggregate relevant rows (Metering) to determine Closing value for metering assets</t>
  </si>
  <si>
    <t>3.3 Depreciation</t>
  </si>
  <si>
    <t>3.3.1</t>
  </si>
  <si>
    <t xml:space="preserve">D9:D52 </t>
  </si>
  <si>
    <t>List amended</t>
  </si>
  <si>
    <t>The term 'other depreciable assets' has been replaced with ' other depreciable pipeline assets' to match the terms used on worksheet 3.</t>
  </si>
  <si>
    <t>M7 and N7</t>
  </si>
  <si>
    <t>Heading amended</t>
  </si>
  <si>
    <t>The heading has been amended to make it clear that accumulated depreciation is to be reported for both the current reporting period and the prior period.</t>
  </si>
  <si>
    <t>I5:K5</t>
  </si>
  <si>
    <t>Guidance note added</t>
  </si>
  <si>
    <t>A guidance note has been added to the worksheet, clarifying that additions, capitalised maintenance and disposals must all be reported on a cumulative basis in this worksheet. Closing asset values are derived in each year with reference to the initial construction cost. Therefore all amendments to this value must be reported on a cumulative basis, to ensure the closing value is adjusted for all additions, disposals or capitalised maintenance.</t>
  </si>
  <si>
    <t>Rows 63-67 and 74-78</t>
  </si>
  <si>
    <t>rows inserted</t>
  </si>
  <si>
    <t>New items inserted to record Leased Assets as per AASB16.</t>
  </si>
  <si>
    <t>Formulae updated to include leased assets</t>
  </si>
  <si>
    <t xml:space="preserve">D14, D19, D25, D31, D37, D43, D49, D59 </t>
  </si>
  <si>
    <t>Formulae corrected</t>
  </si>
  <si>
    <t>3.1.1</t>
  </si>
  <si>
    <t>Allow for lease asset information</t>
  </si>
  <si>
    <t>Cover</t>
  </si>
  <si>
    <t>D31:F32</t>
  </si>
  <si>
    <t>To be visible.</t>
  </si>
  <si>
    <t>1.1 Financial performance</t>
  </si>
  <si>
    <t>1.1.1</t>
  </si>
  <si>
    <t>C10</t>
  </si>
  <si>
    <t>Formatting - changed from Accounting Comma to Percentage Percent</t>
  </si>
  <si>
    <t>To disclose percentage with appropriate signage</t>
  </si>
  <si>
    <t>3.3 Depreciation amortisation</t>
  </si>
  <si>
    <t>3.3.2</t>
  </si>
  <si>
    <t>L58:L78</t>
  </si>
  <si>
    <t>Insert column</t>
  </si>
  <si>
    <t>To explicitly allow for prior period depreciation</t>
  </si>
  <si>
    <t>Row 59</t>
  </si>
  <si>
    <t>D58</t>
  </si>
  <si>
    <t>D9:D52</t>
  </si>
  <si>
    <t>List updated</t>
  </si>
  <si>
    <t>4 Recovered Capital</t>
  </si>
  <si>
    <t>Rows 15, 22, 29</t>
  </si>
  <si>
    <t>New items inserted to record Leased Assets</t>
  </si>
  <si>
    <t>E15, E22 and E29</t>
  </si>
  <si>
    <t>Formula added</t>
  </si>
  <si>
    <t>F16:BH16 and F23:BH23</t>
  </si>
  <si>
    <t>3.3.1 and 3.3.2</t>
  </si>
  <si>
    <t>B5, B56, K7, G58, J58 and M58</t>
  </si>
  <si>
    <t>Headings updated for clarity</t>
  </si>
  <si>
    <t>Reformat</t>
  </si>
  <si>
    <t>E60:E77</t>
  </si>
  <si>
    <t>E9:E52</t>
  </si>
  <si>
    <t>Table 3.3.1: Pipeline assets at cost</t>
  </si>
  <si>
    <t>Additions, capitalised maintenance and disposals must be reported on a cumulative basis</t>
  </si>
  <si>
    <t>Disposals or Early termination</t>
  </si>
  <si>
    <t>Prior years' accumulated depreciation</t>
  </si>
  <si>
    <t>Table 3.3.2: Shared assets at cost</t>
  </si>
  <si>
    <t>Leased Assets</t>
  </si>
  <si>
    <t>Closing leased asset carrying value</t>
  </si>
  <si>
    <t>Shared leased assets</t>
  </si>
  <si>
    <t>D9:D38</t>
  </si>
  <si>
    <t>Formatting</t>
  </si>
  <si>
    <t>Leased Asset</t>
  </si>
  <si>
    <t>Leased Asset Interest/Financing Charge</t>
  </si>
  <si>
    <t>A7</t>
  </si>
  <si>
    <t>a typographical error fixed.</t>
  </si>
  <si>
    <t>Corrected the spelling from 'insructions' to 'instructions'.</t>
  </si>
  <si>
    <t>Dark cyan = ERA instructions/headings</t>
  </si>
  <si>
    <t>D7</t>
  </si>
  <si>
    <t>Corrected the spelling from 'acqusition' to 'acquisition'.</t>
  </si>
  <si>
    <t>D18</t>
  </si>
  <si>
    <t>Construction cost or acquisition cost (where allowed) apportioned</t>
  </si>
  <si>
    <t>The cells have been reformatted to show dd/mm/yyyy</t>
  </si>
  <si>
    <t>Formulae amended to include prior year accumulated depreciation plus current year depreciation.  It was only picking up current year depreciation.</t>
  </si>
  <si>
    <t>This sheet captures the changes made to this non scheme financial reporting template.</t>
  </si>
  <si>
    <t>B21:F26 and B33:F38</t>
  </si>
  <si>
    <t>D60:D77</t>
  </si>
  <si>
    <t>D69:E69 and D84:E84</t>
  </si>
  <si>
    <t>Tab renamed 3.3 Depreciation amortisation</t>
  </si>
  <si>
    <t>To record additions and improvements capitalised</t>
  </si>
  <si>
    <t>To only pick up initial acquisition costs</t>
  </si>
  <si>
    <t>Added Leased assets to drop list</t>
  </si>
  <si>
    <t>Added Shared leased assets to drop list</t>
  </si>
  <si>
    <t>To sum columns F to BH for respective items</t>
  </si>
  <si>
    <t>To include Leased Assets in total</t>
  </si>
  <si>
    <t>A25:E25</t>
  </si>
  <si>
    <t>Question added</t>
  </si>
  <si>
    <t>To record publication date of the report</t>
  </si>
  <si>
    <t>A27:E27</t>
  </si>
  <si>
    <t>To record the date to which the reported information is current</t>
  </si>
  <si>
    <t>A29:K29</t>
  </si>
  <si>
    <t>Summary</t>
  </si>
  <si>
    <t>New worksheet added</t>
  </si>
  <si>
    <t>To enhance accessibility and transparency of the reported information by providing a 'quick glance' view of the key information reported in the template.</t>
  </si>
  <si>
    <t>1. Pipeline information</t>
  </si>
  <si>
    <t>B16, B20, B21</t>
  </si>
  <si>
    <t>Heading renamed</t>
  </si>
  <si>
    <t>To be consistent with the pipeline service categories in Table 2.1.1.</t>
  </si>
  <si>
    <t>Row 12:14 / C12:C14</t>
  </si>
  <si>
    <t xml:space="preserve">Rows added
</t>
  </si>
  <si>
    <t xml:space="preserve">New categories are added to improve the clarity and consistency of revenue streams.
- Customer contribution revenue (removed from Table 2.1.1)
- Government contribution revenue (removed rom (Table 2.1.1)
- Profit from sale of fixed assets </t>
  </si>
  <si>
    <t>D32:D40
E32:E40</t>
  </si>
  <si>
    <t>To correctly populate data from Table 2.4.1</t>
  </si>
  <si>
    <t>I16</t>
  </si>
  <si>
    <t xml:space="preserve">To include new revenue categories and correctly calculate the ‘total direct revenue’ </t>
  </si>
  <si>
    <t>2.1 Revenue by service</t>
  </si>
  <si>
    <t>2.1.1</t>
  </si>
  <si>
    <t>Heading/label renamed</t>
  </si>
  <si>
    <t xml:space="preserve">Headings changed from 'Direct Revenue' to  ‘Revenue by service’ and from 'Total revenue (C24) to ‘Total service revenue’ (C21) to clarify that Table 2.1.1 only captures service revenue rather than all direct revenue. </t>
  </si>
  <si>
    <t>Rows 21:23/ C21:C23</t>
  </si>
  <si>
    <t>Rows removed</t>
  </si>
  <si>
    <t xml:space="preserve"> “Park and park and loan services” is split into two rows: “Park services” (row 16) and “Park and loan services (row 17) to be consistent with service categories in Table 1.2.</t>
  </si>
  <si>
    <t>Row 20</t>
  </si>
  <si>
    <t>Description renamed</t>
  </si>
  <si>
    <t>I21</t>
  </si>
  <si>
    <t>To correctly calculate the ‘total service revenue’.</t>
  </si>
  <si>
    <t>2.2 Revenue contributions</t>
  </si>
  <si>
    <t>2.2.1</t>
  </si>
  <si>
    <t>E9:E14</t>
  </si>
  <si>
    <t>To add sum formula (E=C+D)</t>
  </si>
  <si>
    <t>2.3 Indirect revenue</t>
  </si>
  <si>
    <t>2.3.1</t>
  </si>
  <si>
    <t>E2:G4</t>
  </si>
  <si>
    <t>To prompt operators to include sufficient information on their basis of preparation, explaining allocation methodologies and basis of allocators.</t>
  </si>
  <si>
    <t>2.4 Shared costs</t>
  </si>
  <si>
    <t>2.4.1</t>
  </si>
  <si>
    <t xml:space="preserve">To correct double counting of other shared costs. </t>
  </si>
  <si>
    <t>Formatting changed</t>
  </si>
  <si>
    <t>To remove uppercase in some words.</t>
  </si>
  <si>
    <t>Headings added</t>
  </si>
  <si>
    <t>Add headings ‘Pipeline assets’ and ‘Shared supporting assets allocated’ to improve clarity of asset categories.</t>
  </si>
  <si>
    <t>C82</t>
  </si>
  <si>
    <t>Column C</t>
  </si>
  <si>
    <t>3.1 Asset useful life</t>
  </si>
  <si>
    <t>Tab renamed</t>
  </si>
  <si>
    <t>Change format to 'short date'</t>
  </si>
  <si>
    <t>3.2 Asset impairment</t>
  </si>
  <si>
    <t>D8:D22
D28:D54
G28:G54</t>
  </si>
  <si>
    <t>To be consistent with the categories in Table 3.1</t>
  </si>
  <si>
    <t>G53</t>
  </si>
  <si>
    <t>To add sum formula</t>
  </si>
  <si>
    <t>Numbers formatted to the nearest whole number</t>
  </si>
  <si>
    <t>3.4 Shared supporting assets</t>
  </si>
  <si>
    <t>3.4.1</t>
  </si>
  <si>
    <t>D9:D40</t>
  </si>
  <si>
    <t>List created</t>
  </si>
  <si>
    <t>To disclose opening asset value and rate of return (WACC) of each year</t>
  </si>
  <si>
    <t>E11</t>
  </si>
  <si>
    <t>Revised formula to sum F11:BH11, consistent with the treatment of other cost components that make up the ‘cost base’</t>
  </si>
  <si>
    <t>E25</t>
  </si>
  <si>
    <t>Formula deleted</t>
  </si>
  <si>
    <t>Formula not required</t>
  </si>
  <si>
    <t>F31:BH31</t>
  </si>
  <si>
    <t>To exclude row 25 which is not an input cell</t>
  </si>
  <si>
    <t>F8:BH8</t>
  </si>
  <si>
    <t>To adjust formula to display year and allow cross-referencing with the Summary tab</t>
  </si>
  <si>
    <t>Column B</t>
  </si>
  <si>
    <t>Column added</t>
  </si>
  <si>
    <t>To disclose the reference to the basis of preparation where pipeline operator may have explained the basis of allocation between pipeline and service types</t>
  </si>
  <si>
    <t>To disclose if estimates were used by the pipeline operator to allocate revenue between pipelines and  service types.</t>
  </si>
  <si>
    <t>Heading added</t>
  </si>
  <si>
    <t>To be consistent with other worksheets</t>
  </si>
  <si>
    <t>F10:BJ10</t>
  </si>
  <si>
    <t>Headings amended
Formatting changed</t>
  </si>
  <si>
    <t>All worksheets</t>
  </si>
  <si>
    <t>Numerical cells</t>
  </si>
  <si>
    <t>Publication date of this report:</t>
  </si>
  <si>
    <t>Reported information is current at:</t>
  </si>
  <si>
    <t>Has any information in this template been amended since last published within this current reporting period?</t>
  </si>
  <si>
    <t>Amendment reference</t>
  </si>
  <si>
    <t>All numbers are expressed in $nominal</t>
  </si>
  <si>
    <t>Revenues and expenses (Table 2.1)</t>
  </si>
  <si>
    <t>Shared costs allocated</t>
  </si>
  <si>
    <t>Earnings before interest and tax (EBIT)</t>
  </si>
  <si>
    <t xml:space="preserve">Statement of pipeline assets (Table 3.1) </t>
  </si>
  <si>
    <t>Cumulative value as at current reporting period</t>
  </si>
  <si>
    <t>Cumulative value as at previous reporting period</t>
  </si>
  <si>
    <t xml:space="preserve"> Total pipeline assets </t>
  </si>
  <si>
    <t>Shared property, plant and equipment</t>
  </si>
  <si>
    <t xml:space="preserve">Shared leased assets </t>
  </si>
  <si>
    <t>Inventories</t>
  </si>
  <si>
    <t xml:space="preserve">Deferred tax assets </t>
  </si>
  <si>
    <t>Other shared assets</t>
  </si>
  <si>
    <t>Total shared assets allocated</t>
  </si>
  <si>
    <t xml:space="preserve">Total assets </t>
  </si>
  <si>
    <t>Return on assets (EBIT/Total assets value) (Table 1.1.1)</t>
  </si>
  <si>
    <t>Recovered capital value  (Table 4.1)</t>
  </si>
  <si>
    <t>Pipeline assets cost base</t>
  </si>
  <si>
    <t>Shared assets allocated cost base</t>
  </si>
  <si>
    <t>Total return of capital</t>
  </si>
  <si>
    <t>Opening asset value</t>
  </si>
  <si>
    <t>Rate of return (WACC)</t>
  </si>
  <si>
    <t>For information only - yearly percentage change</t>
  </si>
  <si>
    <t xml:space="preserve">Weighted average price (Table 5.1) </t>
  </si>
  <si>
    <t>Revenue 
$'000</t>
  </si>
  <si>
    <t>MDQ 
Total TJ</t>
  </si>
  <si>
    <t>WAP 
$/GJ</t>
  </si>
  <si>
    <t>Total 
TJ</t>
  </si>
  <si>
    <t>Postage Stamp</t>
  </si>
  <si>
    <t>Zonal based - Zone 1</t>
  </si>
  <si>
    <t>Zonal based - Zone 2</t>
  </si>
  <si>
    <t>Zonal based - Zone 3</t>
  </si>
  <si>
    <t>Distance based - Major delivery point 1</t>
  </si>
  <si>
    <t>Distance based - Major delivery point 2</t>
  </si>
  <si>
    <t>Distance based - Major delivery point 3</t>
  </si>
  <si>
    <t>Distance based - Other delivery points</t>
  </si>
  <si>
    <t>Exempt services</t>
  </si>
  <si>
    <t xml:space="preserve">For information only </t>
  </si>
  <si>
    <t>As reported in 'Statement of pipeline assets'</t>
  </si>
  <si>
    <t xml:space="preserve">Total asset value (depreciated book value vs. recovered capital method asset value) </t>
  </si>
  <si>
    <t>Shared asset value as a % of total asset value</t>
  </si>
  <si>
    <t>Pipeline asset value as a % of total asset value</t>
  </si>
  <si>
    <t>As reported in 'Revenue and expenses'</t>
  </si>
  <si>
    <t>Direct revenue as a % of total revenue</t>
  </si>
  <si>
    <t>Indirect revenue as a % of total revenue</t>
  </si>
  <si>
    <t xml:space="preserve">Direct costs as a % of total costs </t>
  </si>
  <si>
    <t xml:space="preserve">Shared costs as a % of total costs </t>
  </si>
  <si>
    <t xml:space="preserve">For reconciliation </t>
  </si>
  <si>
    <t>As reported in 'Depreciation amortisation'</t>
  </si>
  <si>
    <t xml:space="preserve">Depreciation for pipeline assets </t>
  </si>
  <si>
    <t xml:space="preserve">Depreciation for shared assets </t>
  </si>
  <si>
    <t xml:space="preserve"> Firm forward haul transportation service</t>
  </si>
  <si>
    <t xml:space="preserve"> Firm stand-alone compression service</t>
  </si>
  <si>
    <t xml:space="preserve"> Interruptible or as available stand-alone compression service</t>
  </si>
  <si>
    <t>Government contribution revenue</t>
  </si>
  <si>
    <t>Indirect operating expenses</t>
  </si>
  <si>
    <t>Impairment losses (nature of the impairment loss)</t>
  </si>
  <si>
    <t>Park services</t>
  </si>
  <si>
    <t>Park and loan services</t>
  </si>
  <si>
    <t>Other pipeline revenue (if relevant)</t>
  </si>
  <si>
    <t>Please ensure allocation methodologies are explained in sufficient detail in the Basis of Preparation as required under section 3.2.4 of the Guideline</t>
  </si>
  <si>
    <t>Pipeline Assets</t>
  </si>
  <si>
    <t>Capitalised maintenance or improvements</t>
  </si>
  <si>
    <t>Disposals or early termination (at cost)</t>
  </si>
  <si>
    <t>Initial construction or acquisition costs</t>
  </si>
  <si>
    <t>Disposal or early termination (at cost)</t>
  </si>
  <si>
    <t>Odorant plants</t>
  </si>
  <si>
    <t>Closing odorant plants carrying value</t>
  </si>
  <si>
    <t>Shared supporting assets allocated</t>
  </si>
  <si>
    <t>Closing shared leased asset carrying value</t>
  </si>
  <si>
    <t>Initial construction or acquisition cost</t>
  </si>
  <si>
    <t>Current year depreciation</t>
  </si>
  <si>
    <t xml:space="preserve">Yes </t>
  </si>
  <si>
    <t>No</t>
  </si>
  <si>
    <t>rsharedassets</t>
  </si>
  <si>
    <t>rpipelines</t>
  </si>
  <si>
    <t>ryesno</t>
  </si>
  <si>
    <t>Depreciation and amortisation</t>
  </si>
  <si>
    <t>For information</t>
  </si>
  <si>
    <t>Has there been any use of estimates to allocate revenue to each transportation service?</t>
  </si>
  <si>
    <t>Basis of preparation reference</t>
  </si>
  <si>
    <t>Revenue $'000</t>
  </si>
  <si>
    <t>MDQ
Total TJ*</t>
  </si>
  <si>
    <t>$ '000</t>
  </si>
  <si>
    <t>* MDQ (Total TJ) = sum of MDQ’s over the reporting period in TJs</t>
  </si>
  <si>
    <t>Row 22</t>
  </si>
  <si>
    <t>Explanatory note added</t>
  </si>
  <si>
    <t>Date cells</t>
  </si>
  <si>
    <t>Amend relevant date cells to ensure format is in date style</t>
  </si>
  <si>
    <r>
      <t xml:space="preserve">To clarify the MDQ unit above as:
</t>
    </r>
    <r>
      <rPr>
        <i/>
        <sz val="10"/>
        <rFont val="Arial"/>
        <family val="2"/>
      </rPr>
      <t xml:space="preserve">Total TJ = sum of MDQ’s over the reporting period in TJs </t>
    </r>
  </si>
  <si>
    <t>Row 16</t>
  </si>
  <si>
    <t>Replaced "Distribution/transmission revenue" (originally C19) with "Other pipeline services (if relevant)" (now C20) to be consistent with Table 2.1.</t>
  </si>
  <si>
    <t>Formula added
Formatting changed</t>
  </si>
  <si>
    <t>To improve the consistency and structuring of labelling between Table 3.1 and Table 3.3.1.
Each asset category will have the following reporting lines, as applicable:
-	Initial construction or acquisition costs 
-	Additions
-	Capitalised maintenance or improvements
-	Depreciation 
-	Disposals or early termination (at cost)</t>
  </si>
  <si>
    <t>3. Statement of pipeline assets</t>
  </si>
  <si>
    <t>4. Recovered Capital</t>
  </si>
  <si>
    <t>Renamed 'shared supporting assets' to 'shared property, plant and equipment' to be consistent with the labelling between worksheets</t>
  </si>
  <si>
    <t>Changed format from number to 'short date'</t>
  </si>
  <si>
    <t>B1</t>
  </si>
  <si>
    <t>To be consistent with tab name</t>
  </si>
  <si>
    <t>To be consistent with the labelling of categories in Table 3.1</t>
  </si>
  <si>
    <t>B58:N59</t>
  </si>
  <si>
    <t>Cell colour changed to be consistent with other tables</t>
  </si>
  <si>
    <t>To add dropdown list consistent with the categories in Table 3.1</t>
  </si>
  <si>
    <t>Minor punctuation amendment</t>
  </si>
  <si>
    <t>5. Weighted average price</t>
  </si>
  <si>
    <t>C19:20</t>
  </si>
  <si>
    <t>To be consistent with other tables</t>
  </si>
  <si>
    <t>Contents</t>
  </si>
  <si>
    <t>Contents updated</t>
  </si>
  <si>
    <t>To update formula following changes in asset categories/ sub-categories,  and correct previous errors.</t>
  </si>
  <si>
    <t>As reported in 'Recovered capital'</t>
  </si>
  <si>
    <t>Rows added
Sub-categories amended
Formatting changed</t>
  </si>
  <si>
    <t>C29:D36</t>
  </si>
  <si>
    <t>List added</t>
  </si>
  <si>
    <t>To add a yes/no dropdown list, consistent with other rows.</t>
  </si>
  <si>
    <t>Amend relevant numerical cells to ensure format is in comma style, negative values in brackets and rounded off to nearest whole number</t>
  </si>
  <si>
    <t>Leased assets</t>
  </si>
  <si>
    <t>C34 and C39</t>
  </si>
  <si>
    <t>F11 and I11</t>
  </si>
  <si>
    <t>C10 and C21</t>
  </si>
  <si>
    <t xml:space="preserve">H36 and I36 </t>
  </si>
  <si>
    <t>C11 and C16</t>
  </si>
  <si>
    <t>C8 and C81</t>
  </si>
  <si>
    <t>H7, J7, G58 and L58</t>
  </si>
  <si>
    <t>F9:F52 and F60:F77</t>
  </si>
  <si>
    <t>Rows 33 and 34</t>
  </si>
  <si>
    <t>B2 and C3</t>
  </si>
  <si>
    <t>Heading (units) amended and format changed for clarity and consistency with formula:
- revenues in $'000
- MDQ in Total TJ
- WAP in $/GJ</t>
  </si>
  <si>
    <t>Closing shared property, plant and equipment carrying value</t>
  </si>
  <si>
    <t>Column E</t>
  </si>
  <si>
    <t>Sydney</t>
  </si>
  <si>
    <t>PO Box R41</t>
  </si>
  <si>
    <t>Royal Exchange</t>
  </si>
  <si>
    <t>NSW</t>
  </si>
  <si>
    <t>APARegReporting@apa.com.au</t>
  </si>
  <si>
    <t>4. Recovered capital</t>
  </si>
  <si>
    <t>Transmission</t>
  </si>
  <si>
    <t>Corporate operating expenditure</t>
  </si>
  <si>
    <t>5-80</t>
  </si>
  <si>
    <t>N/A</t>
  </si>
  <si>
    <t>Various</t>
  </si>
  <si>
    <t>Per leased asset life</t>
  </si>
  <si>
    <t>2.4.6</t>
  </si>
  <si>
    <t>2.4.5</t>
  </si>
  <si>
    <t>Information Technology</t>
  </si>
  <si>
    <t>During FY13</t>
  </si>
  <si>
    <t>During FY14</t>
  </si>
  <si>
    <t>During FY15</t>
  </si>
  <si>
    <t>During FY16</t>
  </si>
  <si>
    <t>During FY17</t>
  </si>
  <si>
    <t>During FY18</t>
  </si>
  <si>
    <t>During FY19</t>
  </si>
  <si>
    <t>During FY20</t>
  </si>
  <si>
    <t>During FY21</t>
  </si>
  <si>
    <t>3.2.3</t>
  </si>
  <si>
    <t>3.2.2</t>
  </si>
  <si>
    <t>3.2.5</t>
  </si>
  <si>
    <t>3.2.4</t>
  </si>
  <si>
    <t>Column D</t>
  </si>
  <si>
    <t>A1</t>
  </si>
  <si>
    <t>$</t>
  </si>
  <si>
    <t>CONSTRUCTION IN PROGRESS - NON PROJECT</t>
  </si>
  <si>
    <t>Expenses</t>
  </si>
  <si>
    <t/>
  </si>
  <si>
    <t>Western Australia</t>
  </si>
  <si>
    <t>FY20</t>
  </si>
  <si>
    <t>Cost</t>
  </si>
  <si>
    <t>Capitalised Maintenance</t>
  </si>
  <si>
    <t>FY19</t>
  </si>
  <si>
    <t>Grand Total</t>
  </si>
  <si>
    <t>FY17</t>
  </si>
  <si>
    <t>FY01</t>
  </si>
  <si>
    <t>FY07</t>
  </si>
  <si>
    <t>FY08</t>
  </si>
  <si>
    <t>FY12</t>
  </si>
  <si>
    <t>FY13</t>
  </si>
  <si>
    <t>FY21</t>
  </si>
  <si>
    <t>Parmelia Gas Pipeline</t>
  </si>
  <si>
    <t>3.2.1</t>
  </si>
  <si>
    <t>2.3.1 &amp; 2.3.1.1</t>
  </si>
  <si>
    <t>2.3.2</t>
  </si>
  <si>
    <t>2.3.2.1</t>
  </si>
  <si>
    <t>2.4.4</t>
  </si>
  <si>
    <t>2.3.2.2</t>
  </si>
  <si>
    <t>Customer Contributions</t>
  </si>
  <si>
    <t>Per Appendix A - Pipeline asset lives</t>
  </si>
  <si>
    <t>Indefinite</t>
  </si>
  <si>
    <t>During FY08</t>
  </si>
  <si>
    <t>During FY09</t>
  </si>
  <si>
    <t>During FY10</t>
  </si>
  <si>
    <t>During FY11</t>
  </si>
  <si>
    <t>During FY12</t>
  </si>
  <si>
    <t>1998</t>
  </si>
  <si>
    <t>BSV</t>
  </si>
  <si>
    <t>APT PARMELIA PTY LTD</t>
  </si>
  <si>
    <t>078 902 397</t>
  </si>
  <si>
    <t>Impairment</t>
  </si>
  <si>
    <t>Fiscal Year</t>
  </si>
  <si>
    <t>Project Name</t>
  </si>
  <si>
    <t>GL01 GL Account Analysis</t>
  </si>
  <si>
    <t>Ledger Name</t>
  </si>
  <si>
    <t>Period</t>
  </si>
  <si>
    <t>GL Posted Date</t>
  </si>
  <si>
    <t>JE Batch Name</t>
  </si>
  <si>
    <t>JE Header Name</t>
  </si>
  <si>
    <t>JE Category</t>
  </si>
  <si>
    <t>JE Source</t>
  </si>
  <si>
    <t>Line No.</t>
  </si>
  <si>
    <t>BSV Name</t>
  </si>
  <si>
    <t>Cost Ctr</t>
  </si>
  <si>
    <t>Cost Ctr Name</t>
  </si>
  <si>
    <t>Acct</t>
  </si>
  <si>
    <t>Acct Name</t>
  </si>
  <si>
    <t>Activity</t>
  </si>
  <si>
    <t>Activity Name</t>
  </si>
  <si>
    <t>Counter Party</t>
  </si>
  <si>
    <t>Acct Code Combination</t>
  </si>
  <si>
    <t xml:space="preserve">MA Account </t>
  </si>
  <si>
    <t>MA Account Name</t>
  </si>
  <si>
    <t>Tax Code</t>
  </si>
  <si>
    <t>Status</t>
  </si>
  <si>
    <t>Accounted DR</t>
  </si>
  <si>
    <t>Accounted CR</t>
  </si>
  <si>
    <t>Net Accounted Amount</t>
  </si>
  <si>
    <t>Entered Curr</t>
  </si>
  <si>
    <t>Net Entered Amount</t>
  </si>
  <si>
    <t>AE Line No.</t>
  </si>
  <si>
    <t>Accg Class</t>
  </si>
  <si>
    <t>Vendor Name</t>
  </si>
  <si>
    <t>Invoice No.</t>
  </si>
  <si>
    <t>Transaction Number</t>
  </si>
  <si>
    <t>AP-PO No.</t>
  </si>
  <si>
    <t>AP-PO Line</t>
  </si>
  <si>
    <t>RCV-PO No.</t>
  </si>
  <si>
    <t>RCV-PO Line</t>
  </si>
  <si>
    <t>MX Work Order</t>
  </si>
  <si>
    <t>FA Asset ID</t>
  </si>
  <si>
    <t>Project No.</t>
  </si>
  <si>
    <t>Task No.</t>
  </si>
  <si>
    <t>Task Name</t>
  </si>
  <si>
    <t>Expenditure Org</t>
  </si>
  <si>
    <t>Expenditure Class</t>
  </si>
  <si>
    <t>Expenditure Batch</t>
  </si>
  <si>
    <t>Expenditure Type</t>
  </si>
  <si>
    <t>Expenditure Item ID</t>
  </si>
  <si>
    <t>Customer Name</t>
  </si>
  <si>
    <t>Cust Account Num</t>
  </si>
  <si>
    <t>BSV Board Reptg L5 Code</t>
  </si>
  <si>
    <t>BSV Board Reptg L5 Desc</t>
  </si>
  <si>
    <t>BSV Board Reptg L6 Code</t>
  </si>
  <si>
    <t>BSV Board Reptg L6 Desc</t>
  </si>
  <si>
    <t>BSV – Asset Level 3 Code</t>
  </si>
  <si>
    <t>BSV – Asset Level 3 Desc</t>
  </si>
  <si>
    <t>BSV – Asset Level 4 Code</t>
  </si>
  <si>
    <t>BSV – Asset Level 4 Desc</t>
  </si>
  <si>
    <t>BSV – Asset Level 5 Code</t>
  </si>
  <si>
    <t>BSV – Asset Level 5 Desc</t>
  </si>
  <si>
    <t>APA Ledger</t>
  </si>
  <si>
    <t>Spreadsheet</t>
  </si>
  <si>
    <t>6019</t>
  </si>
  <si>
    <t>PT PGP</t>
  </si>
  <si>
    <t>PARMELIA - STRATEGY &amp; COMMERCIAL</t>
  </si>
  <si>
    <t>0000</t>
  </si>
  <si>
    <t>DEFAULT ACTIVITY</t>
  </si>
  <si>
    <t>6006</t>
  </si>
  <si>
    <t>P</t>
  </si>
  <si>
    <t>AUD</t>
  </si>
  <si>
    <t>BLANK</t>
  </si>
  <si>
    <t>G523</t>
  </si>
  <si>
    <t>Parmelia System</t>
  </si>
  <si>
    <t>G623</t>
  </si>
  <si>
    <t>V310</t>
  </si>
  <si>
    <t>V410</t>
  </si>
  <si>
    <t>V523</t>
  </si>
  <si>
    <t>and</t>
  </si>
  <si>
    <t>During FY03</t>
  </si>
  <si>
    <t>During FY04</t>
  </si>
  <si>
    <t>During FY05</t>
  </si>
  <si>
    <t>During FY06</t>
  </si>
  <si>
    <t>During FY07</t>
  </si>
  <si>
    <t>Stay in Business Capital Expenditure</t>
  </si>
  <si>
    <t>Relocation works on the Parmelia pipeline and Stay in Business Capital Expenditure</t>
  </si>
  <si>
    <t>Buyout Contract - Pipeline Maintenance Agreement with Agility and Stay in Business Capital Expenditure</t>
  </si>
  <si>
    <t>Alcoa Gas Lateral Relocation at Pinjarra Refinery and other Capital Expenditure</t>
  </si>
  <si>
    <t>Meter Station at Kwinana and Stay in Business Capital Expenditure</t>
  </si>
  <si>
    <t>Relocate 1.64 km approx. of Parmelia Gas Pipeline at Forrestfield, Perth and Stay In Business Capital Expenditure</t>
  </si>
  <si>
    <t>Capital Expenditure relating to Information Technology and Stay In Business Capital Expenditure</t>
  </si>
  <si>
    <t>Questions added</t>
  </si>
  <si>
    <t>To record if there has been any change to the reported information within the current reporting period since publication date, and identify which part of the ‘basis of preparation’ document captures or explains the change in the published information.</t>
  </si>
  <si>
    <t>To add hyperlink to Summary worksheet and reflect changes in worksheet names (3.1, 3.2 and 3.3)</t>
  </si>
  <si>
    <t>To express percentage in two decimal places</t>
  </si>
  <si>
    <t>Remove uppercase in some words. Corresponding cells in original template are C31 and C36.</t>
  </si>
  <si>
    <t>To amend formula to sum up D11 and E11 and G11 and H11, respectively</t>
  </si>
  <si>
    <t>To delete categories that do not fall under 'service revenue':
-	'Customer contribution revenue' 
-	'Profit from sale of fixed assets'
-	‘Other direct revenue’
These categories are moved to Table 2.1. See amendment # 37.</t>
  </si>
  <si>
    <t>Row split</t>
  </si>
  <si>
    <t>Row 36</t>
  </si>
  <si>
    <t>Change format of totals to 'bold' font</t>
  </si>
  <si>
    <t>Columns D and E
(D66, D33:E33, D71:E71, D80:E80, D83:D87, D90:D94 and D99:E99)</t>
  </si>
  <si>
    <t>Renamed from 3.1 "Pipeline asset useful life" to "Asset useful life' to be consistent with the heading of the worksheet. Worksheet contains shared assets other than pipeline assets.</t>
  </si>
  <si>
    <t>Data entry deleted</t>
  </si>
  <si>
    <t>To remove data entries under 'Acquisition date' column</t>
  </si>
  <si>
    <t>Renamed from 3.2 "Pipeline asset impairment" to "Asset impairment' to be consistent with the heading of the worksheet. Worksheet contains shared assets other than pipeline assets.</t>
  </si>
  <si>
    <t>3.2.1 and 
3.2.2</t>
  </si>
  <si>
    <t>3.3.1 and 
3.3.2</t>
  </si>
  <si>
    <t>3.3.1and
3.3.2</t>
  </si>
  <si>
    <t>3.3.1 and
3.3.2</t>
  </si>
  <si>
    <t>To remove data entries under Acquisition date column</t>
  </si>
  <si>
    <t>Input cells</t>
  </si>
  <si>
    <t>Amend relevant input cells to ensure font colour is blue</t>
  </si>
  <si>
    <t>Enlarge size to make hyperlink to Contents tab more visible and accessible</t>
  </si>
  <si>
    <t>Row 86 (C86:H86)</t>
  </si>
  <si>
    <t>To correctly populate weighted average prices (WAP) of 'interruptible or as available transportation services' (distance based - other delivery points) from Table 5.1</t>
  </si>
  <si>
    <t>F100</t>
  </si>
  <si>
    <t>To correctly populate WAP of exempt services (volume based charge) from Table 5.1</t>
  </si>
  <si>
    <t>D86:87</t>
  </si>
  <si>
    <t>To correctly populate depreciation and disposal values of 'Shared property, plant and equipment' from Table 3.3.2</t>
  </si>
  <si>
    <t>D93:94</t>
  </si>
  <si>
    <t>To correctly populate depreciation and disposal values of 'Shared leased assets' from Table 3.3.2</t>
  </si>
  <si>
    <t>Table reference</t>
  </si>
  <si>
    <t>APA has counted each contracting entity as a separate customer to determine customer numbers for each pipeline.</t>
  </si>
  <si>
    <t>Pipeline Services listed are those contracted to customers within the reporting period for the pipeline. Some services, in particular non-firm services, may be contracted but not used.</t>
  </si>
  <si>
    <t>Carrying value review</t>
  </si>
  <si>
    <t xml:space="preserve">APA has reported the shared assets information per fiscal year from date of acquisition. </t>
  </si>
  <si>
    <t>New assets are reported as commissioned with depreciation assumed in the next fiscal year.</t>
  </si>
  <si>
    <t xml:space="preserve">Capital expenditure is reported in the period commissioned and excludes capital work in progress.  The reported capital additions include capitalised maintenance costs.  </t>
  </si>
  <si>
    <t>The laterals connected to the Parmelia Gas Pipeline are exempt from financial reporting obligations as they either serve a single customer, or have throughput of less than 10TJ/day.  However APA is not able to allocate historic pipeline financial information between the mainline and exempt laterals for particular periods. Therefore, to ensure consistency, the Parmelia Gas Pipeline RCM has been calculated for the whole Parmelia Gas Pipeline, including the exempt laterals.</t>
  </si>
  <si>
    <t>APA has used the 2000 regulatory asset value as the construction cost of the pipeline.</t>
  </si>
  <si>
    <t>Statutory presentation</t>
  </si>
  <si>
    <t>Part 23 Reporting</t>
  </si>
  <si>
    <t>Difference Statutory and Part 23</t>
  </si>
  <si>
    <t>S</t>
  </si>
  <si>
    <t xml:space="preserve">time value of money included in reported revenue in the pipeline financial statements on table 2.1, 2.1.1 and 4.1.  </t>
  </si>
  <si>
    <t>interest expense not permitted to be reported under Part 23 and not included in this reporting</t>
  </si>
  <si>
    <t xml:space="preserve">Net impact of including both Revenue and interest expense associated with the significant financing component of revenue </t>
  </si>
  <si>
    <t>4.1.1</t>
  </si>
  <si>
    <t>In accordance with the Guideline, APA has not reported revenue in respect of exempt services against the relevant service category in Table 5.1. Instead, revenue associated with exempt services is aggregated and reported under “Total exempt services” in Table 5.1.</t>
  </si>
  <si>
    <t>Energy Infrastructure</t>
  </si>
  <si>
    <t>West Coast</t>
  </si>
  <si>
    <t>APA Amendment record</t>
  </si>
  <si>
    <t>APA amendment#</t>
  </si>
  <si>
    <t>Inserted row 80</t>
  </si>
  <si>
    <t>For disclosure purposes</t>
  </si>
  <si>
    <t>1/7/2019 to 30/6/2020</t>
  </si>
  <si>
    <t>N7</t>
  </si>
  <si>
    <t>C116</t>
  </si>
  <si>
    <t>Formula change</t>
  </si>
  <si>
    <t>Formula updated to include shared leased asset depreciation reported under other Other shared costs in tab 2.4 Shared costs</t>
  </si>
  <si>
    <t>4.4.1</t>
  </si>
  <si>
    <t>4.4.2</t>
  </si>
  <si>
    <t>4.4.3</t>
  </si>
  <si>
    <t>Parmelia Pipeline</t>
  </si>
  <si>
    <t>F8</t>
  </si>
  <si>
    <t>Added comment on impairment</t>
  </si>
  <si>
    <t>Depreciation and impairment</t>
  </si>
  <si>
    <t>Description amended</t>
  </si>
  <si>
    <t>Description changed from "Depreciation" to "Depreciation and impairment"</t>
  </si>
  <si>
    <t>Inserted row 63</t>
  </si>
  <si>
    <t>For impairment disclosure</t>
  </si>
  <si>
    <t>C14, C21, C28, C35, C42, C49, C56, C70, C87</t>
  </si>
  <si>
    <t>Depreciation (amortisation) and impairment</t>
  </si>
  <si>
    <t>C77, C94</t>
  </si>
  <si>
    <t>Description changed from "Depreciation (amortisation)" to "Depreciation (amortisation) and impairment"</t>
  </si>
  <si>
    <t>I29</t>
  </si>
  <si>
    <t>Wrap text</t>
  </si>
  <si>
    <t>Note: For the purposes of Part 23 reporting the Part 23 Book value exceeds the Part 23 recoverable value on a stand-alone basis however there is no statutory impairment for Parmelia on a cash generating unit basis.  For further information, please refer to the section 3.2 of the tab called "6. Notes".</t>
  </si>
  <si>
    <t>Part 23 Book value exceeds the part 23 Recoverable value.</t>
  </si>
  <si>
    <t>B12</t>
  </si>
  <si>
    <t>4.1</t>
  </si>
  <si>
    <t>C39</t>
  </si>
  <si>
    <t>Format changed to comma style and rounded off to nearest whole number</t>
  </si>
  <si>
    <t>APA has identified a number of capital additions totalling $5 million and subsequent disposals that occurred prior to APA implementing the Oracle financial systems. Due to lack of information on disposal dates, APA has excluded the capital additions and subsequent disposals.</t>
  </si>
  <si>
    <t>FY22</t>
  </si>
  <si>
    <t>Inserted 2 rows</t>
  </si>
  <si>
    <t>During FY22</t>
  </si>
  <si>
    <t>Shared leased interest (Refer to Note 6)</t>
  </si>
  <si>
    <t>Shared leased asset depreciation (Refer to Note 6)</t>
  </si>
  <si>
    <t>Yes</t>
  </si>
  <si>
    <t>Thornie Link extension and Stay In Business Capital Expenditure</t>
  </si>
  <si>
    <r>
      <rPr>
        <b/>
        <sz val="10.5"/>
        <rFont val="Century Gothic"/>
        <family val="2"/>
      </rPr>
      <t>AASB 15 reporting in the Pipeline Financial Statements, RCM and Return on Assets</t>
    </r>
    <r>
      <rPr>
        <sz val="10.5"/>
        <rFont val="Century Gothic"/>
        <family val="2"/>
      </rPr>
      <t xml:space="preserve">
As described in the Basis of Preparation, AASB 15 Revenue from Contracts with Customers ("AASB 15") (effective from 1 July 2018) requires a significant financing component to be reported in those circumstances where there is a length of time in-between the payment for the service and when APA Group fulfils the performance obligation. A significant financing component has been identified in one revenue contract on an exempt lateral on the Parmelia Gas Pipeline.
As stated below for RCM purposes the laterals connected to the Parmelia Gas Pipeline are exempt from financial reporting obligations as they either serve a single customer, or have throughput of less than 10TJ/day.
However APA is not able to allocate historic pipeline financial information between the mainline and exempt laterals for particular periods. To ensure consistency, the Parmelia Gas Pipeline RCM has been calculated for the whole Parmelia Gas Pipeline, including exempt laterals that may include significant financing component.
The Significant Financing Component has been included in the reported revenue from contracts with customers as the Guideline requires reported revenues to comply with AASB 15. However, the associated interest expense has been excluded from the Pipeline Financial Statement as financing related expenses are not permitted to be reported under the Guideline. The impact on the Pipeline Financial Statement for contracts on the Parmelia Gas Pipeline amounts to:</t>
    </r>
  </si>
  <si>
    <t xml:space="preserve">Other non-depreciable pipeline assets include other elements of total assets reported in the Balance Sheet (e.g. debtors, capital work in progress, contract intangibles etc.).  </t>
  </si>
  <si>
    <t xml:space="preserve">Net tax liabilities incorporate mid-year tax depreciation for capital expenditure incurred during the fiscal year. </t>
  </si>
  <si>
    <t xml:space="preserve">APA has reported the aggregate capital expenditure (inclusive of Stay-in-business capital expenditure) incurred each fiscal year.  The 5% threshold of capital expenditure does not include leased asset, shared leased asset or shared assets. Any assets that might have had immaterial shared assets included in prior years reporting have been removed for consistency. Capital expenditure greater than 5% generally relates to significant expenditure for each non-scheme pipeline. Lease-funded pipeline capital expenditure could be included in the capital expenditure for comparison. 
The projects reported in excess of 5% capital expenditure for any given year is capital expenditure at cost (excluding the half year capitalised WACC) in relation to the total construction cost (which is inclusive of capitalised WACC). 
</t>
  </si>
  <si>
    <t>FY23</t>
  </si>
  <si>
    <t>JUL-22</t>
  </si>
  <si>
    <t>AUG-22</t>
  </si>
  <si>
    <t>JUN-23</t>
  </si>
  <si>
    <r>
      <rPr>
        <sz val="8"/>
        <color theme="1"/>
        <rFont val="Calibri"/>
        <family val="2"/>
      </rPr>
      <t xml:space="preserve">Ledger Name is equal to </t>
    </r>
    <r>
      <rPr>
        <b/>
        <sz val="8"/>
        <color theme="1"/>
        <rFont val="Calibri"/>
        <family val="2"/>
      </rPr>
      <t>APA Ledger</t>
    </r>
  </si>
  <si>
    <r>
      <rPr>
        <sz val="8"/>
        <color theme="1"/>
        <rFont val="Calibri"/>
        <family val="2"/>
      </rPr>
      <t xml:space="preserve">CASE WHEN Status = 'P' THEN 'Y' ELSE 'N' END is equal to </t>
    </r>
    <r>
      <rPr>
        <b/>
        <sz val="8"/>
        <color theme="1"/>
        <rFont val="Calibri"/>
        <family val="2"/>
      </rPr>
      <t>Y</t>
    </r>
  </si>
  <si>
    <r>
      <rPr>
        <sz val="8"/>
        <color theme="1"/>
        <rFont val="Calibri"/>
        <family val="2"/>
      </rPr>
      <t xml:space="preserve">Fiscal Year is equal to </t>
    </r>
    <r>
      <rPr>
        <b/>
        <sz val="8"/>
        <color theme="1"/>
        <rFont val="Calibri"/>
        <family val="2"/>
      </rPr>
      <t>2023</t>
    </r>
  </si>
  <si>
    <t>2023</t>
  </si>
  <si>
    <t>Walyering Gas Connection, Morley-Ellenbrook Rail Line works, Thornie Link extension, and other SIB capital expenditure</t>
  </si>
  <si>
    <t>During FY23</t>
  </si>
  <si>
    <t>Comminssed in FY22</t>
  </si>
  <si>
    <t>Contra Account PPE</t>
  </si>
  <si>
    <t>Category condensed</t>
  </si>
  <si>
    <t>Note A: Movement in PPE for FY22 - Net of impairment while project was being constructed- already recorded in the above balance.</t>
  </si>
  <si>
    <t>Assets/projects - net of impairments capitalised in FY22 Appendix A Calc (Note A)</t>
  </si>
  <si>
    <t>Assets/projects - gross of impairments capitalised in FY22 for financial accounting purpose</t>
  </si>
  <si>
    <t>FY22 Comparatives required to be disclosed in "3. Statement of pipeline assets"</t>
  </si>
  <si>
    <t>Pipeline - Additions</t>
  </si>
  <si>
    <t>Pipeline - Depreciation and impairment</t>
  </si>
  <si>
    <t>Building - Additions</t>
  </si>
  <si>
    <t>Building - Depreciation and impairment</t>
  </si>
  <si>
    <t>Land and easements - Additions</t>
  </si>
  <si>
    <t xml:space="preserve">Land and easemets - Depreciation and impairment </t>
  </si>
  <si>
    <t>SCADA (Communications) - Additions</t>
  </si>
  <si>
    <t xml:space="preserve">SCADA (Communications) - depreciation </t>
  </si>
  <si>
    <t>Other depreciable pipeline assets - Additions</t>
  </si>
  <si>
    <t>Other depreciable pipeline assets - depreciation</t>
  </si>
  <si>
    <t>BS</t>
  </si>
  <si>
    <t>DR Additions</t>
  </si>
  <si>
    <t>Cr Accumulated depreciation and imparments</t>
  </si>
  <si>
    <t>Dr CWIP - Accumumulated depreciation and impairments</t>
  </si>
  <si>
    <t>Cr Addititions</t>
  </si>
  <si>
    <t>Movements would be</t>
  </si>
  <si>
    <t>Adjustment to prior year comparatives due to only reflecting capitalisation net of impairments</t>
  </si>
  <si>
    <t>PA24 Project CapWip Report</t>
  </si>
  <si>
    <t xml:space="preserve">'Report Run for period JUN-23 and fiscal year 2023' </t>
  </si>
  <si>
    <t>Time run: 10/07/2023 9:18:58 AM</t>
  </si>
  <si>
    <t>Statutory Accounting position</t>
  </si>
  <si>
    <t>Project Number</t>
  </si>
  <si>
    <t>Entity Code</t>
  </si>
  <si>
    <t>Entity Name</t>
  </si>
  <si>
    <t>BSV Code</t>
  </si>
  <si>
    <t>Project Type</t>
  </si>
  <si>
    <t>Project Organisation</t>
  </si>
  <si>
    <t>Project Manager</t>
  </si>
  <si>
    <t>Program Of Work</t>
  </si>
  <si>
    <t>Closed Date</t>
  </si>
  <si>
    <t>Intangible Asset Project</t>
  </si>
  <si>
    <t>Tax Repairs &amp; Maintenance</t>
  </si>
  <si>
    <t>Tax Replacements</t>
  </si>
  <si>
    <t>Tax Relocation</t>
  </si>
  <si>
    <t>Tax Concessions</t>
  </si>
  <si>
    <t>Last CIP Transfered Date</t>
  </si>
  <si>
    <t>Last Expenditure Item Date</t>
  </si>
  <si>
    <t>Commit Amount</t>
  </si>
  <si>
    <t>Total Current Budget</t>
  </si>
  <si>
    <t>Finance Manager</t>
  </si>
  <si>
    <t>Project Start Date</t>
  </si>
  <si>
    <t>Project Completion Date</t>
  </si>
  <si>
    <t>Ageing - Last CIP Transfer</t>
  </si>
  <si>
    <t>Ageing - Last Expenditure</t>
  </si>
  <si>
    <t>Ageing - Project Start Date</t>
  </si>
  <si>
    <t>Opening CapWip Balance</t>
  </si>
  <si>
    <t>PTD Costs</t>
  </si>
  <si>
    <t>YTD Costs</t>
  </si>
  <si>
    <t>PTD Transfers to FAR</t>
  </si>
  <si>
    <t>YTD Transfers to FAR</t>
  </si>
  <si>
    <t>ITD Costs</t>
  </si>
  <si>
    <t>ITD Transfers to FAR</t>
  </si>
  <si>
    <t>Closing CapWip Balance</t>
  </si>
  <si>
    <t>20084</t>
  </si>
  <si>
    <t>AVT INSTR UPGRADE</t>
  </si>
  <si>
    <t>B036</t>
  </si>
  <si>
    <t>APT Parmelia Trust</t>
  </si>
  <si>
    <t>TRANSMISSION CAPEX</t>
  </si>
  <si>
    <t>GUTHRIE, Mr. WARREN</t>
  </si>
  <si>
    <t>SIB</t>
  </si>
  <si>
    <t>CLOSED</t>
  </si>
  <si>
    <t>ELLERKER, Miss GENEVIEVE</t>
  </si>
  <si>
    <t>&gt;24 Months</t>
  </si>
  <si>
    <t>20085</t>
  </si>
  <si>
    <t>KEWDALE BASE UPGRADE</t>
  </si>
  <si>
    <t>20086</t>
  </si>
  <si>
    <t>PGP-SIB10-21 AMENITIES UPGRADE</t>
  </si>
  <si>
    <t>20087</t>
  </si>
  <si>
    <t>PGP-SIB10-32 UPGRADE ANODE BED</t>
  </si>
  <si>
    <t>20093</t>
  </si>
  <si>
    <t>PGP-SIB10-15 SECURITY FENCING</t>
  </si>
  <si>
    <t>20120</t>
  </si>
  <si>
    <t>ECC REPLACEMENT FLOW METER</t>
  </si>
  <si>
    <t>SULLIVAN, Mr. MICHAEL</t>
  </si>
  <si>
    <t>20256</t>
  </si>
  <si>
    <t>RUSSELL ROAD DELIVERY STATION</t>
  </si>
  <si>
    <t>STURGEON, Mr. BARRIE</t>
  </si>
  <si>
    <t>No Ageing</t>
  </si>
  <si>
    <t>20257</t>
  </si>
  <si>
    <t>PGP-SIB10-10 ALCOA PINJARRA -</t>
  </si>
  <si>
    <t>FINGERS, Mr. ALAN</t>
  </si>
  <si>
    <t>20258</t>
  </si>
  <si>
    <t>PGP-SIB10-31CS2 STATION COMPOU</t>
  </si>
  <si>
    <t>TUNBRIDGE, Mr. RODNEY ROD</t>
  </si>
  <si>
    <t>20276</t>
  </si>
  <si>
    <t>PGP-SIB11-26 PARMELIA PIPELINE</t>
  </si>
  <si>
    <t>20307</t>
  </si>
  <si>
    <t>PGP-SIB11-13 DANIEL FC UPGRADE</t>
  </si>
  <si>
    <t>PEREDI, Mr. STEPHEN</t>
  </si>
  <si>
    <t>20327</t>
  </si>
  <si>
    <t>PGP PAR-SIB10-07 INSTRUMENT UP</t>
  </si>
  <si>
    <t>20344</t>
  </si>
  <si>
    <t>PGP-SIB10-16 PARMELIA - AMENIT</t>
  </si>
  <si>
    <t>MELSOM, Mr. JEFFREY JEFF</t>
  </si>
  <si>
    <t>20416</t>
  </si>
  <si>
    <t>PGP-SIB10-04 DANIEL FLOW COMPU</t>
  </si>
  <si>
    <t>DOWLE, Mr. SAMUEL SAM</t>
  </si>
  <si>
    <t>20432</t>
  </si>
  <si>
    <t>PGP-SIB11-18 ILI 6200 (MAIN LI</t>
  </si>
  <si>
    <t>INTELLIGENT PIGGING</t>
  </si>
  <si>
    <t>20436</t>
  </si>
  <si>
    <t>PGP-SIB11-29 MISC CAP</t>
  </si>
  <si>
    <t>20464</t>
  </si>
  <si>
    <t>MLV REFURB</t>
  </si>
  <si>
    <t>20465</t>
  </si>
  <si>
    <t>PGP-SIB10-08 PSV REPLACMENT</t>
  </si>
  <si>
    <t>WYLIE, Mr. CLAYTON</t>
  </si>
  <si>
    <t>20578</t>
  </si>
  <si>
    <t>PGP-SIB10-13NORTH METRO CONCRE</t>
  </si>
  <si>
    <t>20607</t>
  </si>
  <si>
    <t>PGP-SIB10-17 UPGRADE THE STATI</t>
  </si>
  <si>
    <t>LEESON, Mr. PETER</t>
  </si>
  <si>
    <t>20734</t>
  </si>
  <si>
    <t>PGP-SIB10-06 ECC - ODORANT SYS</t>
  </si>
  <si>
    <t>20762</t>
  </si>
  <si>
    <t>PGP EXPANSION PROJECT</t>
  </si>
  <si>
    <t>TRISTON, Mr. BRADLEY</t>
  </si>
  <si>
    <t>20813</t>
  </si>
  <si>
    <t>PAR-C09-16 INSTRUMENT UPGRADE</t>
  </si>
  <si>
    <t>MILLEVOY, Mr. MARK</t>
  </si>
  <si>
    <t>20895</t>
  </si>
  <si>
    <t>PGP-SIB10-25 MISC CAPITAL</t>
  </si>
  <si>
    <t>20896</t>
  </si>
  <si>
    <t>PGP-SIB10-20 ARROWSMITH SEPERA</t>
  </si>
  <si>
    <t>21047</t>
  </si>
  <si>
    <t>SCHAEFFER UPGRADES</t>
  </si>
  <si>
    <t>21048</t>
  </si>
  <si>
    <t>PGP-SIB10-01 CS1 / CS2 FIRE DE</t>
  </si>
  <si>
    <t>SOVANN, Mr. SOMNANG</t>
  </si>
  <si>
    <t>21069</t>
  </si>
  <si>
    <t>PGP-SIB11-20 ILI 6200 LATERAL</t>
  </si>
  <si>
    <t>MCFARLANE, Mr. JOHN</t>
  </si>
  <si>
    <t>21098</t>
  </si>
  <si>
    <t>PGP-SIB10-27 SCADA LOW SPEED</t>
  </si>
  <si>
    <t>21125</t>
  </si>
  <si>
    <t>PGP-SIB10-19 KNR AND CAVERSHAM</t>
  </si>
  <si>
    <t>21207</t>
  </si>
  <si>
    <t>PARMELIA GAS PIPELINE CWIP</t>
  </si>
  <si>
    <t>21208</t>
  </si>
  <si>
    <t>PGP-SIB10-12 PARMELIA EARTHING</t>
  </si>
  <si>
    <t>21222</t>
  </si>
  <si>
    <t>PGP-SIB11-30 MOBILE AIR COMPRE</t>
  </si>
  <si>
    <t>21232</t>
  </si>
  <si>
    <t>PGP-SIB10-26 SCADA - UPGRADE T</t>
  </si>
  <si>
    <t>30250</t>
  </si>
  <si>
    <t>ALCOA GAS LATERAL RELOC</t>
  </si>
  <si>
    <t>30419</t>
  </si>
  <si>
    <t>PGP HAZ AREA ELEC EQUIP RECT</t>
  </si>
  <si>
    <t>30420</t>
  </si>
  <si>
    <t>PGP SHUT DOWN VALVE KWINANA</t>
  </si>
  <si>
    <t>30421</t>
  </si>
  <si>
    <t>VACUUM POTHOLE UNIT</t>
  </si>
  <si>
    <t>TAYLOR, Mr. RICHARD</t>
  </si>
  <si>
    <t>30422</t>
  </si>
  <si>
    <t>PGP ****DO NOT USE****</t>
  </si>
  <si>
    <t>UNAPPROVED</t>
  </si>
  <si>
    <t>30423</t>
  </si>
  <si>
    <t>PGP CS3 SUBMERSIBLE PUMP</t>
  </si>
  <si>
    <t>YELVERTON, Mr. ANTHONY TONY</t>
  </si>
  <si>
    <t>30455</t>
  </si>
  <si>
    <t>PGP DESIGN LIFE REVIEW</t>
  </si>
  <si>
    <t>THOMPSON, Mr. STUART</t>
  </si>
  <si>
    <t>30463</t>
  </si>
  <si>
    <t>PGP FAC INSTRUMENT UPGRADE</t>
  </si>
  <si>
    <t>30464</t>
  </si>
  <si>
    <t>PGP VENT STACKS SCRAPER BARREL</t>
  </si>
  <si>
    <t>SEITZ, Mr. MARKUS</t>
  </si>
  <si>
    <t>30509</t>
  </si>
  <si>
    <t>PGP MBW STATION UPGRADE</t>
  </si>
  <si>
    <t>30510</t>
  </si>
  <si>
    <t>PGP CS1 &amp; CS2 PIPE SUPPORTS UP</t>
  </si>
  <si>
    <t>30617</t>
  </si>
  <si>
    <t>PGP CS1 LOADING VALVE INST</t>
  </si>
  <si>
    <t>30653</t>
  </si>
  <si>
    <t>PGP AJAX 10,000 HR OVERHAUL</t>
  </si>
  <si>
    <t>31025</t>
  </si>
  <si>
    <t>PGP:SIB12-3_PGP ILI Phase 3</t>
  </si>
  <si>
    <t>31026</t>
  </si>
  <si>
    <t>PGP:SIB12-14_PGP-CP Upgrades</t>
  </si>
  <si>
    <t>BOOL, Mr. WILLIAM</t>
  </si>
  <si>
    <t>CP UPGRADE</t>
  </si>
  <si>
    <t>31065</t>
  </si>
  <si>
    <t>PGP:SIB12-36_Rocla Flow Comput</t>
  </si>
  <si>
    <t>31066</t>
  </si>
  <si>
    <t>PGP:SIB12-37_Tip Top Flow Comp</t>
  </si>
  <si>
    <t>31087</t>
  </si>
  <si>
    <t>PGP:SIB12-18_Misc. Capex</t>
  </si>
  <si>
    <t>PGP - ASSET ENGINEERING</t>
  </si>
  <si>
    <t>31119</t>
  </si>
  <si>
    <t>FY12 Bdgt Only: PGP:SIB12-24</t>
  </si>
  <si>
    <t>WONG, Ms. SEEK TENG ERIKA</t>
  </si>
  <si>
    <t>31120</t>
  </si>
  <si>
    <t>FY12 Bdgt Only: PGP:SIB12-13</t>
  </si>
  <si>
    <t>31121</t>
  </si>
  <si>
    <t>FY12 Bdgt Only: PGP:SIB12-19</t>
  </si>
  <si>
    <t>31122</t>
  </si>
  <si>
    <t>FY12 Bdgt Only: PGP:SIB12-21</t>
  </si>
  <si>
    <t>31123</t>
  </si>
  <si>
    <t>FY12 Bdgt Only: PGP:SIB12-22</t>
  </si>
  <si>
    <t>31124</t>
  </si>
  <si>
    <t>FY12 Bgt Only: PGP:SIB12-32</t>
  </si>
  <si>
    <t>31125</t>
  </si>
  <si>
    <t>FY12 Bdgt Only: PGP:SIB12-34</t>
  </si>
  <si>
    <t>31217</t>
  </si>
  <si>
    <t>PGP:SIB12-34_Ajax Compressor</t>
  </si>
  <si>
    <t>31240</t>
  </si>
  <si>
    <t>PGP:SIB12-35_Relct PBCC To ADL</t>
  </si>
  <si>
    <t>KONG, Mr. RUI RICHARD</t>
  </si>
  <si>
    <t>31299</t>
  </si>
  <si>
    <t>PGP:SIB12-38_Relct SCADA Adela</t>
  </si>
  <si>
    <t>31328</t>
  </si>
  <si>
    <t>PGP:SIB:12-32_CS1 &amp; CS2 HA Rec</t>
  </si>
  <si>
    <t>31647</t>
  </si>
  <si>
    <t>PGP:SIB_WA PGP SCADA Syst Upgr</t>
  </si>
  <si>
    <t>31697</t>
  </si>
  <si>
    <t>PGP:SIB:12-19_ECC Flow Compute</t>
  </si>
  <si>
    <t>31766</t>
  </si>
  <si>
    <t>PGP:SIB:12-21&amp;22_PSV Upgrades</t>
  </si>
  <si>
    <t>32146</t>
  </si>
  <si>
    <t>PGP:SIB13-19_Misc. Capex</t>
  </si>
  <si>
    <t>CHAPMAN, Mrs. LAUREN</t>
  </si>
  <si>
    <t>WA SMALL SIB PROJECTS</t>
  </si>
  <si>
    <t>32199</t>
  </si>
  <si>
    <t>PGP:SIB13-11_PGP Re-Lifing</t>
  </si>
  <si>
    <t>32620</t>
  </si>
  <si>
    <t>PGP:SIB13-13_HA Rectification</t>
  </si>
  <si>
    <t>32673</t>
  </si>
  <si>
    <t>PGP_Mundijong Road Realignment</t>
  </si>
  <si>
    <t>6022</t>
  </si>
  <si>
    <t>PT THIRD PARTY</t>
  </si>
  <si>
    <t>PGP - THIRD PARTY MAJOR PROJ - INFRASTRUCTURE CONSTRUCTION</t>
  </si>
  <si>
    <t>BHATIA, Mr. MUKESH</t>
  </si>
  <si>
    <t>THIRD PARTY SPECIAL PROJECTS</t>
  </si>
  <si>
    <t>BRASSER, Mr. ROGER</t>
  </si>
  <si>
    <t>32745</t>
  </si>
  <si>
    <t>FY13 MUND RD RELOCATION</t>
  </si>
  <si>
    <t>32856</t>
  </si>
  <si>
    <t>PGP:SIB13_PAM CP Upgrades</t>
  </si>
  <si>
    <t>32958</t>
  </si>
  <si>
    <t>PGP:SIB13_12: 2013 Dig Up</t>
  </si>
  <si>
    <t>33053</t>
  </si>
  <si>
    <t>PGP: SIB13-10 Footings Kwin MS</t>
  </si>
  <si>
    <t>33108</t>
  </si>
  <si>
    <t>PGP: SIB TRACTOR</t>
  </si>
  <si>
    <t>33125</t>
  </si>
  <si>
    <t>Tractor Slasher and Trailer</t>
  </si>
  <si>
    <t>CAPITAL DIRECT</t>
  </si>
  <si>
    <t>DIRECT PURCHASES</t>
  </si>
  <si>
    <t>33478</t>
  </si>
  <si>
    <t>PGP14.SIB.005 Misc. Capital</t>
  </si>
  <si>
    <t>PGP - O&amp;M KEWDALE</t>
  </si>
  <si>
    <t>33613</t>
  </si>
  <si>
    <t>PGP SIB BUDGET PROJ FY2014</t>
  </si>
  <si>
    <t>33614</t>
  </si>
  <si>
    <t>PGP14.SIB.007 PGP Slabbing</t>
  </si>
  <si>
    <t>33804</t>
  </si>
  <si>
    <t>PGP14.SIB.003 Ferro Blast Rect</t>
  </si>
  <si>
    <t>33917</t>
  </si>
  <si>
    <t>PGP14.SIB.010 PGP Girth Weld C</t>
  </si>
  <si>
    <t>33944</t>
  </si>
  <si>
    <t>PGP14.SIB.011 PGP CP Supply</t>
  </si>
  <si>
    <t>33951</t>
  </si>
  <si>
    <t>PGP15.SIB.001 CMS Design Revie</t>
  </si>
  <si>
    <t>33971</t>
  </si>
  <si>
    <t>PGP15.SIB.009 Section 1 ILI</t>
  </si>
  <si>
    <t>33978</t>
  </si>
  <si>
    <t>PGP14.SIB.006 PGP HA Upgrade</t>
  </si>
  <si>
    <t>34222</t>
  </si>
  <si>
    <t>PGP SIB BUDGET PROJECT</t>
  </si>
  <si>
    <t>34364</t>
  </si>
  <si>
    <t>PGP15.SIB.002 ML GIRTH WELD HE</t>
  </si>
  <si>
    <t>34405</t>
  </si>
  <si>
    <t>PGP15.SIB.008 DPF FC upgrade</t>
  </si>
  <si>
    <t>TAN, Mr. HYAN TJEN WILLIAM</t>
  </si>
  <si>
    <t>34410</t>
  </si>
  <si>
    <t>PGP15.SIB.014 Control System A</t>
  </si>
  <si>
    <t>34422</t>
  </si>
  <si>
    <t>PGP15.SIB.013 CS1 HMI Upgrade</t>
  </si>
  <si>
    <t>REYNOLDS, Mr. BRIAN</t>
  </si>
  <si>
    <t>34471</t>
  </si>
  <si>
    <t>PGP15.SIB.003 Odourant install</t>
  </si>
  <si>
    <t>34555</t>
  </si>
  <si>
    <t>PGP15.SIB.020 Gas Detector</t>
  </si>
  <si>
    <t>34578</t>
  </si>
  <si>
    <t>PGP15.SIB.006 BHS Over pressur</t>
  </si>
  <si>
    <t>34605</t>
  </si>
  <si>
    <t>PGP15.SIB.023 BHS Battery upgr</t>
  </si>
  <si>
    <t>34606</t>
  </si>
  <si>
    <t>PGP15.SIB.007 Tip Top DS Upgr</t>
  </si>
  <si>
    <t>34638</t>
  </si>
  <si>
    <t>PGP15.SIB.011 MBW WBW PSV UPGR</t>
  </si>
  <si>
    <t>35007</t>
  </si>
  <si>
    <t>PGP15.SIB.012 Rotational spare</t>
  </si>
  <si>
    <t>35332</t>
  </si>
  <si>
    <t>PGP Forrestfield Airp Early Wo</t>
  </si>
  <si>
    <t>MORADI ZANIANI, Mr. MASOUD</t>
  </si>
  <si>
    <t>3RD PARTY</t>
  </si>
  <si>
    <t>35373</t>
  </si>
  <si>
    <t>PGP - Russell Rd Interconnect</t>
  </si>
  <si>
    <t>PGP - INFRASTRUCTURE ENGINEERING</t>
  </si>
  <si>
    <t>WALLACE, Mr. DANIEL</t>
  </si>
  <si>
    <t>CRAWFORD, Ms. NARELLE</t>
  </si>
  <si>
    <t>35423</t>
  </si>
  <si>
    <t>PGP15.SIB.005 PGP AC Mitigatio</t>
  </si>
  <si>
    <t>35435</t>
  </si>
  <si>
    <t>PGP15.SIB.026 CAV Surge P Upgr</t>
  </si>
  <si>
    <t>35436</t>
  </si>
  <si>
    <t>PGP15.SIB.024 PGP Thermo. came</t>
  </si>
  <si>
    <t>HORWOOD, Mr. JAMIE</t>
  </si>
  <si>
    <t>35591</t>
  </si>
  <si>
    <t>PGP17.SIB.001: FY17 Long Lead</t>
  </si>
  <si>
    <t>35616</t>
  </si>
  <si>
    <t>PGP16.SIB.006 Kewdale WH Floor</t>
  </si>
  <si>
    <t>35767</t>
  </si>
  <si>
    <t>Parmelia Relocation Forrestfie</t>
  </si>
  <si>
    <t>35870</t>
  </si>
  <si>
    <t>PGP16.SIB.002 Joint Coating Up</t>
  </si>
  <si>
    <t>36118</t>
  </si>
  <si>
    <t>PGP16.SIB.010 KST ESD valve &amp;</t>
  </si>
  <si>
    <t>36355</t>
  </si>
  <si>
    <t>PGP16.SIB.013 Electro Magnetic</t>
  </si>
  <si>
    <t>CHIN, Mr. SUAN MING MING</t>
  </si>
  <si>
    <t>36415</t>
  </si>
  <si>
    <t>PGP16.SIB.001 Sec 2 ILI by MFL</t>
  </si>
  <si>
    <t>36542</t>
  </si>
  <si>
    <t>PGP16.SIB.014 FGW contr syst r</t>
  </si>
  <si>
    <t>KIANI, Mr. ALI</t>
  </si>
  <si>
    <t>36642</t>
  </si>
  <si>
    <t>WAFY16.36 Kewdale Truck replac</t>
  </si>
  <si>
    <t>DRUMMOND, Mr. ANDREW</t>
  </si>
  <si>
    <t>36698</t>
  </si>
  <si>
    <t>PGP16.SIB.015 Dongara Trailer</t>
  </si>
  <si>
    <t>36814</t>
  </si>
  <si>
    <t>PGP17.SIB.03 DCVG PGP Laterals</t>
  </si>
  <si>
    <t>36823</t>
  </si>
  <si>
    <t>PGP17.SIB.04 BP Flow computer</t>
  </si>
  <si>
    <t>36824</t>
  </si>
  <si>
    <t>PGP17.SIB.05 Tiwest Flow compu</t>
  </si>
  <si>
    <t>36890</t>
  </si>
  <si>
    <t>PGP16.SIB: S.1 ILI Verf Digup</t>
  </si>
  <si>
    <t>36943</t>
  </si>
  <si>
    <t>Russel Rd: Over Pressure shut</t>
  </si>
  <si>
    <t>36967</t>
  </si>
  <si>
    <t>PGP16.SIB016 Kewdale Forklikft</t>
  </si>
  <si>
    <t>37063</t>
  </si>
  <si>
    <t>PGP16.SIB.017 North Sandb Comp</t>
  </si>
  <si>
    <t>OPERATING</t>
  </si>
  <si>
    <t>37137</t>
  </si>
  <si>
    <t>PGP17.SIB.01 Girthweld Coating</t>
  </si>
  <si>
    <t>37605</t>
  </si>
  <si>
    <t>PGP17.SIB.007 EMAT verif. KP10</t>
  </si>
  <si>
    <t>37766</t>
  </si>
  <si>
    <t>PGP17.SIB.08 Capacity Increase</t>
  </si>
  <si>
    <t>37964</t>
  </si>
  <si>
    <t>PGP17.SIB.09 Upgr ClearSCADA</t>
  </si>
  <si>
    <t>38026</t>
  </si>
  <si>
    <t>PGP17.SIB.010 Roc Oil DB board</t>
  </si>
  <si>
    <t>38102</t>
  </si>
  <si>
    <t>PGP17.SIB.011 Misc Capex</t>
  </si>
  <si>
    <t>GREY, Mr. MARK</t>
  </si>
  <si>
    <t>38187</t>
  </si>
  <si>
    <t>PGP:Earth Upgrades to stations</t>
  </si>
  <si>
    <t>38249</t>
  </si>
  <si>
    <t>PGP18.SIB05 RR Meter. Upgr</t>
  </si>
  <si>
    <t>METER STATION UPGRADE</t>
  </si>
  <si>
    <t>38678</t>
  </si>
  <si>
    <t>Kenwick Freight Facililty</t>
  </si>
  <si>
    <t>38758</t>
  </si>
  <si>
    <t>Tianqi Delivery Station</t>
  </si>
  <si>
    <t>PGP - 3P PROJECTS ENGINEERING</t>
  </si>
  <si>
    <t>EQUIPMENT</t>
  </si>
  <si>
    <t>38919</t>
  </si>
  <si>
    <t>PGP18.SIB06 SSIR MK2 WA</t>
  </si>
  <si>
    <t>WILKINS, Mr. SCOTT</t>
  </si>
  <si>
    <t>38995</t>
  </si>
  <si>
    <t>PGP18.SIB07 Kewdale Truck</t>
  </si>
  <si>
    <t>39016</t>
  </si>
  <si>
    <t>PGP18.SIB08 CS1 Battery charge</t>
  </si>
  <si>
    <t>39057</t>
  </si>
  <si>
    <t>PGP18.SIB09 Training room Kewd</t>
  </si>
  <si>
    <t>39156</t>
  </si>
  <si>
    <t>PGP18.SIB10 S2 Calliper pig ru</t>
  </si>
  <si>
    <t>REDWAY, Mr. MICHAEL MICK</t>
  </si>
  <si>
    <t>39378</t>
  </si>
  <si>
    <t>PGP19.SIB010 Russell Rd Met Up</t>
  </si>
  <si>
    <t>12-24 Months</t>
  </si>
  <si>
    <t>39379</t>
  </si>
  <si>
    <t>PGP19.SIB004 Beharra GC upg</t>
  </si>
  <si>
    <t>39382</t>
  </si>
  <si>
    <t>PGP19.SIB02 S3 MFL run</t>
  </si>
  <si>
    <t>39384</t>
  </si>
  <si>
    <t>Thornlie Link Extension</t>
  </si>
  <si>
    <t>APPROVED</t>
  </si>
  <si>
    <t>&lt;3 Months</t>
  </si>
  <si>
    <t>39415</t>
  </si>
  <si>
    <t>PGP19.SIB03 S1to3 ILI verif</t>
  </si>
  <si>
    <t>39522</t>
  </si>
  <si>
    <t>PGP19.SIB.01 S1 pig launch rel</t>
  </si>
  <si>
    <t>HAGHNIA, Mr. REZA</t>
  </si>
  <si>
    <t>39548</t>
  </si>
  <si>
    <t>PGP19.SIB.09 Rusl Rd HCDP FEED</t>
  </si>
  <si>
    <t>RANGA, Ms. PRAEMA</t>
  </si>
  <si>
    <t>39560</t>
  </si>
  <si>
    <t>PGP19.SIB.05 Odorant FEED</t>
  </si>
  <si>
    <t>TRAN, Mr. VICTOR</t>
  </si>
  <si>
    <t>39606</t>
  </si>
  <si>
    <t>MSF19.SIB04 Welker Probe repla</t>
  </si>
  <si>
    <t>39805</t>
  </si>
  <si>
    <t>PGP19.SIB11 Laterals digups</t>
  </si>
  <si>
    <t>40256</t>
  </si>
  <si>
    <t>EEP19.SIB.01 Coffee Machine</t>
  </si>
  <si>
    <t>FLEMING, Ms. MELISSA</t>
  </si>
  <si>
    <t>40493</t>
  </si>
  <si>
    <t>PGP Reid Hwy Crossing Protecti</t>
  </si>
  <si>
    <t>40610</t>
  </si>
  <si>
    <t>PGP20.SIB.06 - CS3 Valve Actua</t>
  </si>
  <si>
    <t>40741</t>
  </si>
  <si>
    <t>PGP20.SIB.01 ILI Sec1</t>
  </si>
  <si>
    <t>40820</t>
  </si>
  <si>
    <t>PGP20.SIB.02 - PGP Verfictatio</t>
  </si>
  <si>
    <t>ARNDT, Mr. RHYS</t>
  </si>
  <si>
    <t>6-12 Months</t>
  </si>
  <si>
    <t>41024</t>
  </si>
  <si>
    <t>PGP20.SIB03 RTU Upgrade -Proso</t>
  </si>
  <si>
    <t>41046</t>
  </si>
  <si>
    <t>RWA PGP Brabham Housing Dev</t>
  </si>
  <si>
    <t>41066</t>
  </si>
  <si>
    <t>RWA Karel Ave Protection Works</t>
  </si>
  <si>
    <t>41528</t>
  </si>
  <si>
    <t>PGP20.SIB.04 PGP Safe Venting</t>
  </si>
  <si>
    <t>WARD, Mrs. JENNIFER JEN</t>
  </si>
  <si>
    <t>42384</t>
  </si>
  <si>
    <t>SIB21 Caversham Roof Structure</t>
  </si>
  <si>
    <t>42586</t>
  </si>
  <si>
    <t>PGP - Kwinana Supply Line ILI</t>
  </si>
  <si>
    <t>42587</t>
  </si>
  <si>
    <t>PGP - Anode Repair at CS3 LV06</t>
  </si>
  <si>
    <t>KHOLOSY, Mr. AMR</t>
  </si>
  <si>
    <t>43006</t>
  </si>
  <si>
    <t>PGP ILI Pigging Program - Sec2</t>
  </si>
  <si>
    <t>43479</t>
  </si>
  <si>
    <t>PGP S1 Post ILI Validation Dig</t>
  </si>
  <si>
    <t>3-6 Months</t>
  </si>
  <si>
    <t>43511</t>
  </si>
  <si>
    <t>PGP Inspection ILI MFL Kwinnan</t>
  </si>
  <si>
    <t>43562</t>
  </si>
  <si>
    <t>RWA Palfrey Str Protection Wo</t>
  </si>
  <si>
    <t>SERY, Mrs. MERNA</t>
  </si>
  <si>
    <t>PENDING_CLOSE</t>
  </si>
  <si>
    <t>43822</t>
  </si>
  <si>
    <t>Tianqi Final Commissioning</t>
  </si>
  <si>
    <t>43902</t>
  </si>
  <si>
    <t>PGP Site Upgrade_Decomm - Dev</t>
  </si>
  <si>
    <t>NO</t>
  </si>
  <si>
    <t>43996</t>
  </si>
  <si>
    <t>PGP S1 Integrity Dig Camp H1</t>
  </si>
  <si>
    <t>44004</t>
  </si>
  <si>
    <t>RWA San Lorenzo Blvd Protectio</t>
  </si>
  <si>
    <t>44274</t>
  </si>
  <si>
    <t>WALYERING GAS CONNECTION EWA</t>
  </si>
  <si>
    <t>LEMM, Mr. PETER</t>
  </si>
  <si>
    <t>44477</t>
  </si>
  <si>
    <t>RWA Gnangara Rd Roundabout</t>
  </si>
  <si>
    <t>WRIGHT, Mr. GREG</t>
  </si>
  <si>
    <t>44478</t>
  </si>
  <si>
    <t>RWA 313Mandurah Rd Development</t>
  </si>
  <si>
    <t>44479</t>
  </si>
  <si>
    <t>RWA Cedar Woods Development</t>
  </si>
  <si>
    <t>44480</t>
  </si>
  <si>
    <t>RWA Brightwood East Developmen</t>
  </si>
  <si>
    <t>44514</t>
  </si>
  <si>
    <t>PGP - Station Painting</t>
  </si>
  <si>
    <t>RILEY, Mr. BENJAMIN BEN</t>
  </si>
  <si>
    <t>44558</t>
  </si>
  <si>
    <t>MORLEY-ELLENBROOK RAIL LINE</t>
  </si>
  <si>
    <t>44560</t>
  </si>
  <si>
    <t>MORLEY-ELLENBROOK RAIL PROJECT</t>
  </si>
  <si>
    <t>44563</t>
  </si>
  <si>
    <t>PGP Morley-Ellenbrook Rail Lin</t>
  </si>
  <si>
    <t>44585</t>
  </si>
  <si>
    <t>RWA Ellenbrook Town Centre</t>
  </si>
  <si>
    <t>44628</t>
  </si>
  <si>
    <t>RWA Iluka Haul Rd Crossing</t>
  </si>
  <si>
    <t>44646</t>
  </si>
  <si>
    <t>RWA Walerying Strike Energy Pi</t>
  </si>
  <si>
    <t>44801</t>
  </si>
  <si>
    <t>PGP Tiwest Chandalla WBH Coil</t>
  </si>
  <si>
    <t>44816</t>
  </si>
  <si>
    <t>PGP Donaldson Rd WBH Major M</t>
  </si>
  <si>
    <t>45152</t>
  </si>
  <si>
    <t>RWA Baldivis Road Upgrade</t>
  </si>
  <si>
    <t>45389</t>
  </si>
  <si>
    <t>RWA Henley Brook Estate Subdiv</t>
  </si>
  <si>
    <t>Non project CWIP (177700)</t>
  </si>
  <si>
    <t>Acc Capitalisation of PGP20.SIB.02 - PGP Verfictatio Proj 40820</t>
  </si>
  <si>
    <t>Accrue capitalisation of balance of Thornlie Link project #39384</t>
  </si>
  <si>
    <t>Total CWIP balances (177100 and 177700)</t>
  </si>
  <si>
    <t>Breakdown by BSV</t>
  </si>
  <si>
    <t>Checked to TB</t>
  </si>
  <si>
    <t>Time run: 15/09/2023 11:05:24 PM</t>
  </si>
  <si>
    <t>Reverses "APA WAYPHI Acc Capitalisation of WIP projects plac"08-JUL-22 16:40:15 - 35507033</t>
  </si>
  <si>
    <t>Reverses "APA WAYPHI Acc Capitalisation of WIP projects placed in service Accrua" 32382102</t>
  </si>
  <si>
    <t>Accrual</t>
  </si>
  <si>
    <t>000000</t>
  </si>
  <si>
    <t>DEFAULT COST CENTRE</t>
  </si>
  <si>
    <t>177700</t>
  </si>
  <si>
    <t>6019.000000.177700.0000.0000</t>
  </si>
  <si>
    <t>MA9999</t>
  </si>
  <si>
    <t>Board &amp; Mgmt - BSheet L10</t>
  </si>
  <si>
    <t>Reverses "APA_GENELL_Accrue capitalisation of balance of Tho"11-JUL-22 16:40:31 - 35534976</t>
  </si>
  <si>
    <t>Reverses "APA_GENELL_Accrue capitalisation of balance of Thornlie Link project #" 32392293</t>
  </si>
  <si>
    <t>6022.000000.177700.0000.0000</t>
  </si>
  <si>
    <t>G556</t>
  </si>
  <si>
    <t>Asset Mgt - WA</t>
  </si>
  <si>
    <t>G664</t>
  </si>
  <si>
    <t>3rd Party - WA</t>
  </si>
  <si>
    <t>V320</t>
  </si>
  <si>
    <t>Asset Management</t>
  </si>
  <si>
    <t>V425</t>
  </si>
  <si>
    <t>Asset Mgt - Other</t>
  </si>
  <si>
    <t>V540</t>
  </si>
  <si>
    <t>Transmission Asset Management - WA</t>
  </si>
  <si>
    <t>APA WAYPHI Acc Capitalisation of WIP projects placed in service Spreadsheet A 2474179 35816956</t>
  </si>
  <si>
    <t>APA WAYPHI Acc Capitalisation of WIP projects placed in service Accrual AUD</t>
  </si>
  <si>
    <t>Reverses "APA WAYPHI Acc Capitalisation of WIP projects plac"04-AUG-22 16:48:44 - 35818349</t>
  </si>
  <si>
    <t>Reverses "APA WAYPHI Acc Capitalisation of WIP projects placed in service Accrua" 32568193</t>
  </si>
  <si>
    <r>
      <rPr>
        <sz val="8"/>
        <color theme="1"/>
        <rFont val="Calibri"/>
        <family val="2"/>
      </rPr>
      <t xml:space="preserve">Balancing Segment is equal to </t>
    </r>
    <r>
      <rPr>
        <b/>
        <sz val="8"/>
        <color theme="1"/>
        <rFont val="Calibri"/>
        <family val="2"/>
      </rPr>
      <t>6019</t>
    </r>
    <r>
      <rPr>
        <sz val="8"/>
        <color theme="1"/>
        <rFont val="Calibri"/>
        <family val="2"/>
      </rPr>
      <t xml:space="preserve"> , </t>
    </r>
    <r>
      <rPr>
        <b/>
        <sz val="8"/>
        <color theme="1"/>
        <rFont val="Calibri"/>
        <family val="2"/>
      </rPr>
      <t>6022</t>
    </r>
  </si>
  <si>
    <r>
      <rPr>
        <sz val="8"/>
        <color theme="1"/>
        <rFont val="Calibri"/>
        <family val="2"/>
      </rPr>
      <t xml:space="preserve">Account is equal to </t>
    </r>
    <r>
      <rPr>
        <b/>
        <sz val="8"/>
        <color theme="1"/>
        <rFont val="Calibri"/>
        <family val="2"/>
      </rPr>
      <t>177700</t>
    </r>
  </si>
  <si>
    <t>Opening balance</t>
  </si>
  <si>
    <t>Reversals</t>
  </si>
  <si>
    <t xml:space="preserve">Movement </t>
  </si>
  <si>
    <t xml:space="preserve">Closing balance </t>
  </si>
  <si>
    <t>Asset Class</t>
  </si>
  <si>
    <t>Capitalised maintenance</t>
  </si>
  <si>
    <t>Difference, to be reflected in the Comparatives of FY22</t>
  </si>
  <si>
    <t xml:space="preserve">New assets are reported as commissioned with depreciation assumed from the date of service. </t>
  </si>
  <si>
    <t xml:space="preserve">Prior and inclusive of FY23, Capital expenditure is reported in the period commissioned and excludes capital work in progress.  </t>
  </si>
  <si>
    <t xml:space="preserve">From FY23 onwards, capital additions will be as follows:
• For pipelines assets, capital expenditure will be reported “as incurred”.
• For shared support assets and shared leased asset, capital expenditure will be reported “as commissioned”.
As a result of transitioning to the “as incurred” methodology, in FY23 the capital expenditure addition reported in the RCM will include expenditure incurred in earlier periods, that had not been commissioned by the end of FY22.
</t>
  </si>
  <si>
    <t>2.1 and 3.2.1</t>
  </si>
  <si>
    <t>RC0121 REVENUE FROM ASSOCIATES - MARGIN/NMF - FIXED</t>
  </si>
  <si>
    <t>RC0160 CAPITAL COST RECOVERY FROM NETWORKS</t>
  </si>
  <si>
    <t>RC0159 INSURANCE RECHARGE</t>
  </si>
  <si>
    <t>RC0156 FINANCE LEASE PAYMENTS RECEIVED</t>
  </si>
  <si>
    <t>RC0158 CUSTOMER GUARANTEE DEPOSIT - CURRENT</t>
  </si>
  <si>
    <t>RC0154 INCOME IN ADVANCE / UPFRONT CHARGE</t>
  </si>
  <si>
    <t>RC0155 FORWARD ESTIMATED CHARGE</t>
  </si>
  <si>
    <t>RC0109 INSURANCE PROCEEDS</t>
  </si>
  <si>
    <t>RC0157 CUSTOMER GUARANTEE DEPOSIT - NON-CURRENT</t>
  </si>
  <si>
    <t>RC0019 PIPELINE - FIRM CAPACITY LONG TERM</t>
  </si>
  <si>
    <t>RC0020 PIPELINE - FIRM CAPACITY SHORT TERM</t>
  </si>
  <si>
    <t>RC0021 PIPELINE - STANDING CHARGE</t>
  </si>
  <si>
    <t>RC0032 FX REALISED GAIN/LOSS (REC FROM CUST - OCF)</t>
  </si>
  <si>
    <t>RC0033 FX REALISED GAIN/LOSS (REVENUE HEDGING)</t>
  </si>
  <si>
    <t>RC0034 FX UNREALISED GAIN/LOSS (REC FROM CUST - OCF)</t>
  </si>
  <si>
    <t>RC0035 FX UNREALISED GAIN/LOSS (REVENUE HEDGING)</t>
  </si>
  <si>
    <t>RC0036 WGP REVENUE UNWIND DUE TO DE-DESIGNATION</t>
  </si>
  <si>
    <t>RC0014 CAPACITY TRADING - THROUGHPUT (SOLD CAPACITY)</t>
  </si>
  <si>
    <t>RC0056 CAPACITY TRADING - MINIMUM BILL PARTICIPANT FEE</t>
  </si>
  <si>
    <t>RC0057 CAPACITY TRADING - OTHER CHARGES</t>
  </si>
  <si>
    <t>RC0058 CAPACITY TRADING &amp; AUCTION - AUCTION CAPACITY CHARGE</t>
  </si>
  <si>
    <t>RC0059 CAPACITY TRADING &amp; AUCTION - EXCHANGE CAPACITY CHARGE</t>
  </si>
  <si>
    <t>RC0060 CAPACITY TRADING &amp; AUCTION - AUCTION PROCEEDS</t>
  </si>
  <si>
    <t>RC0022 PIPELINE - TOLL</t>
  </si>
  <si>
    <t>RC0075 PIPELINE - COMMODITY - THROUGHPUT</t>
  </si>
  <si>
    <t>RC0076 PIPELINE - THROUGHPUT</t>
  </si>
  <si>
    <t>RC0077 PIPELINE - FIRM CAPACITY DAY AHEAD/WITHIN DAY</t>
  </si>
  <si>
    <t>RC0061 PIPELINE – FIRM COMPRESSION DAY AHEAD/WITHIN DAY</t>
  </si>
  <si>
    <t>RC0078 PIPELINE - GAS SALES</t>
  </si>
  <si>
    <t>RC0079 LONGFORD INJECTION</t>
  </si>
  <si>
    <t>RC0080 PORT CAMPBELL INJECTION</t>
  </si>
  <si>
    <t>RC0081 CULCAIRN INJECTION</t>
  </si>
  <si>
    <t>RC0082 PAKENHAM INJECTION</t>
  </si>
  <si>
    <t>RC0083 ANYTIME TARIFF D WITHDRAWAL</t>
  </si>
  <si>
    <t>RC0084 ANYTIME TARIFF V WITHDRAWAL</t>
  </si>
  <si>
    <t>RC0085 REFILL WUGS CHARGE - WITHDRAWAL</t>
  </si>
  <si>
    <t>RC0086 CROSS SYSTEM WITHDRAWAL</t>
  </si>
  <si>
    <t>RC0087 CULCAIRN EXPORT</t>
  </si>
  <si>
    <t>RC0088 TUOS REVENUE GENERAL</t>
  </si>
  <si>
    <t>RC0089 SALES - EXTERNAL NGV - VARIABLE</t>
  </si>
  <si>
    <t>RC0025 SALES - EXTERNAL NGV - FIXED</t>
  </si>
  <si>
    <t>RC0011 STORAGE - CAPACITY RESERVATION</t>
  </si>
  <si>
    <t>RC0012 STORAGE - INJECTION - RESERVATION</t>
  </si>
  <si>
    <t>RC0048 STORAGE - INJECTION AS AVAILABLE</t>
  </si>
  <si>
    <t>RC0049 STORAGE - CUSHION RESERVATION CHARGE</t>
  </si>
  <si>
    <t>RC0050 STORAGE - WITHDRAWAL - AS AVAILABLE</t>
  </si>
  <si>
    <t>RC0051 STORAGE - WITHDRAWAL SPOT COMMODITY</t>
  </si>
  <si>
    <t>RC0013 STORAGE - WITHDRAWL - FIRM</t>
  </si>
  <si>
    <t>RC0052 STORAGE - OTHER</t>
  </si>
  <si>
    <t>RC0054 LNG LOADING FEE</t>
  </si>
  <si>
    <t>RC0053 LNG LIQUEFACTION - RETAILER RECOVERY</t>
  </si>
  <si>
    <t>RC0010 GAS PROCESSING - FIXED</t>
  </si>
  <si>
    <t>RC0042 GASPROCESSING - VARIABLE</t>
  </si>
  <si>
    <t>RC0044 GAS PROCESSING - OTHER</t>
  </si>
  <si>
    <t>RC0045 GAS PROCESSING - NET REVENUE SPOT SALES</t>
  </si>
  <si>
    <t>RC0046 GAS PROCESSING - FINANCE LEASE CONTINGENT RENTAL</t>
  </si>
  <si>
    <t>RC0047 GAS PROCESSING - COST RECOVERY (NET)</t>
  </si>
  <si>
    <t>RC0009 CONNECTION SERVICES</t>
  </si>
  <si>
    <t>RC0062 PIPELINE - OVER RUNS, AUTHORISED</t>
  </si>
  <si>
    <t>RC0063 PIPELINE - OVER RUNS, UNAUTHORISED</t>
  </si>
  <si>
    <t>RC0090 PIPELINE - INTERRUPTIBLE - AS AVAILABLE</t>
  </si>
  <si>
    <t>RC0091 PIPELINE - INTERRUPTIBLE</t>
  </si>
  <si>
    <t>RC0064 PIPELINE - MINIMUM BILL OFFSET</t>
  </si>
  <si>
    <t>RC0065 PIPELINE - MINIMUM BILL BALANCE</t>
  </si>
  <si>
    <t>RC0066 PIPELINE - IMBALANCE</t>
  </si>
  <si>
    <t>RC0055 PWC PROFIT SHARE ON THIRD PARTY SALES</t>
  </si>
  <si>
    <t>RC0026 PIPELINE - LATERAL FEE</t>
  </si>
  <si>
    <t>RC0015 PIPELINE - LATERAL FEE - FIXED</t>
  </si>
  <si>
    <t>RC0067 PIPELINE - LATERAL FEE - VARIABLE</t>
  </si>
  <si>
    <t>RC0016 PIPELINE - OPEX CHARGE</t>
  </si>
  <si>
    <t>RC0023 PIPELINE - SERVICES</t>
  </si>
  <si>
    <t>RC0068 PIPELINE - OTHER</t>
  </si>
  <si>
    <t>RC0017 PIPELINE - NEWCREST PROFIT SHARE</t>
  </si>
  <si>
    <t>RC0069 PIPELINE - IN-PIPE TRADE CHARGE</t>
  </si>
  <si>
    <t>RC0027 PIPELINE - PARKING CHARGE - FIRM</t>
  </si>
  <si>
    <t>RC0092 PIPELINE - PARKING CHARGE - INTERRUPTIBLE</t>
  </si>
  <si>
    <t>RC0028 PIPELINE - LOAN CHARGE - FIRM</t>
  </si>
  <si>
    <t>RC0093 PIPELINE - LOAN CHARGE - INTERRUPTIBLE</t>
  </si>
  <si>
    <t>RC0070 PIPELINE - BACKHAUL</t>
  </si>
  <si>
    <t>RC0029 PIPELINE - PRESSURE SERVICES - FIRM</t>
  </si>
  <si>
    <t>RC0030 PIPELINE - FIRM COMPRESSION LONG TERM</t>
  </si>
  <si>
    <t>RC0094 PIPELINE - PRESSURE SERVICES - INTERRUPTIBLE</t>
  </si>
  <si>
    <t>RC0024 PIPELINE - REDIRECTION - FIRM</t>
  </si>
  <si>
    <t>RC0095 PIPELINE - REDIRECTION - INTERRUPTIBLE</t>
  </si>
  <si>
    <t>RC0018 PIPELINE - MINIMUM BILL</t>
  </si>
  <si>
    <t>RC0007 ELECTRICITY GENERATION - FIXED</t>
  </si>
  <si>
    <t>RC0037 ELECTRICITY GENERATION - VARIABLE</t>
  </si>
  <si>
    <t>RC0038 ELECTRICITY GENERATION - OTHER</t>
  </si>
  <si>
    <t>RC0039 ELECTRICITY GENERATION - RECS</t>
  </si>
  <si>
    <t>RC0040 ELECTRICITY GENERATION - INTERRUPTIBLE - AS AVAILABLE</t>
  </si>
  <si>
    <t>RC0008 ELECTRICITY TRANSMISSION - FIXED</t>
  </si>
  <si>
    <t>RC0041 ELECTRICITY TRANSMISSION - VARIABLE</t>
  </si>
  <si>
    <t>RC0031 3RD PARTY CONTRACTED - REVENUE - FIXED</t>
  </si>
  <si>
    <t>RC0096 3RD PARTY CONTRACTED REVENUE - VARIABLE</t>
  </si>
  <si>
    <t>RC0174 AMORTISATION OF UNEARNED REVENUE (AASB 15)</t>
  </si>
  <si>
    <t>RC0097 PROJECT REVENUE</t>
  </si>
  <si>
    <t>RC0098 RECOVERABLE WORKS - FIXED</t>
  </si>
  <si>
    <t>RC0099 RECOVERABLE WORKS</t>
  </si>
  <si>
    <t>RC0136 SPECIAL METER READS</t>
  </si>
  <si>
    <t>RC0131 TARIFF ORDER REVENUE</t>
  </si>
  <si>
    <t>RC0132 HAULAGE AGREEMENT REVENUE</t>
  </si>
  <si>
    <t>RC0133 DISTRIBUTION HAULAGE</t>
  </si>
  <si>
    <t>RC0139 LOCAL CAPACITY CHARGES REVENUE</t>
  </si>
  <si>
    <t>RC0140 ALTER METER POSITION</t>
  </si>
  <si>
    <t>RC0141 LOCAL CAPACITY CHARGES UP FRONT</t>
  </si>
  <si>
    <t>RC0142 O &amp; M METER CHARGES REVENUE</t>
  </si>
  <si>
    <t>RC0143 MAINS &amp; SERVICE ALTERATIONS</t>
  </si>
  <si>
    <t>RC0144 CUSTOMER CONTRIBUTIONS (NETWORKS)</t>
  </si>
  <si>
    <t>RC0146 DAMAGES</t>
  </si>
  <si>
    <t>RC0149 SITE WATCH</t>
  </si>
  <si>
    <t>RC0150 MAINS &amp; SERVICE - DESIGN PHASE</t>
  </si>
  <si>
    <t>RC0100 CUSTOMER CONTRIBUTIONS</t>
  </si>
  <si>
    <t>RC0108 DIRECTORS FEES</t>
  </si>
  <si>
    <t>RC0110 SUNDRY INCOME</t>
  </si>
  <si>
    <t>RC0111 PROPERTY ENQUIRY INCOME</t>
  </si>
  <si>
    <t>RC0112 COMMERCIAL SERVICES INCOME</t>
  </si>
  <si>
    <t>RC0113 RENTAL INCOME - PROPERTY</t>
  </si>
  <si>
    <t>RC0114 OTHER INCOME</t>
  </si>
  <si>
    <t>RC0115 SALE/DISPOSAL OF ASSETS</t>
  </si>
  <si>
    <t>RC0116 GOVERNMENT GRANTS REVENUE UNWIND</t>
  </si>
  <si>
    <t>RC0120 REVENUE FROM ASSOCIATES - FIXED</t>
  </si>
  <si>
    <t>RC0122 REVENUE FROM ASSOCIATES - VARIABLE</t>
  </si>
  <si>
    <t>RC0123 REVENUE FROM ASSOCIATES - MARGIN/NMF - VARIABLE</t>
  </si>
  <si>
    <t>RC0105 INTEREST INCOME - FINANCE LEASE</t>
  </si>
  <si>
    <t>RC0106 INTEREST INCOME - REDEEMABLE PREFERENCES SHARES</t>
  </si>
  <si>
    <t>RC0107 INTEREST INCOME - BASSLINK INVESTMENT</t>
  </si>
  <si>
    <t>RC0101 DIVIDENDS - EXTERNAL (UNFRANKED)</t>
  </si>
  <si>
    <t>RC0102 DIVIDENDS - EXTERNAL (FRANKED)</t>
  </si>
  <si>
    <t>RC0104 EQUITY ACCOUNTED PROFITS</t>
  </si>
  <si>
    <t>RC0001 PIPELINE - VOLUME TARIFF (NT GAS)</t>
  </si>
  <si>
    <t>RC0002 PIPELINE - PASSTHROUGH</t>
  </si>
  <si>
    <t>RC0003 GASPROCESSING - PASSTHROUGH</t>
  </si>
  <si>
    <t>RC0004 ELECTRICITY GENERATION - PASSTHROUGH</t>
  </si>
  <si>
    <t>RC0005 OTHER INCOME - PASSTHROUGH</t>
  </si>
  <si>
    <t>RC0006 ALTERNATIVE FUELS EXCISE - PASSTHROUGH (REV)</t>
  </si>
  <si>
    <t>RC0117 MANAGEMENT FEE CHARGE</t>
  </si>
  <si>
    <t>RC0103 IE DIVIDENDS RECEIVED</t>
  </si>
  <si>
    <t>RC0118 RECHARGE OF TIME WORKED</t>
  </si>
  <si>
    <t>RC0151 COS - UNACCOUNTED FOR GAS (NETWORKS)</t>
  </si>
  <si>
    <t>RC0152 BAD DEBT WRITE OFF (NETWORKS)</t>
  </si>
  <si>
    <t>RC0119 RECHARGE OF EXPENSES</t>
  </si>
  <si>
    <t>RC0153 FINES AND PENALTIES (NETWORKS)</t>
  </si>
  <si>
    <t>RC0124 INTEREST INCOME - 3RD PARTY</t>
  </si>
  <si>
    <t>RC0125 INTEREST INCOME - BANK</t>
  </si>
  <si>
    <t>RC0126 CONTRA - INTEREST INCOME - BANK</t>
  </si>
  <si>
    <t>RC0127 FX REALISED GAIN/LOSS(INTEREST REC - OCF)</t>
  </si>
  <si>
    <t>RC0128 FX UNREALISED GAIN/LOSS(INTEREST REC - OCF)</t>
  </si>
  <si>
    <t>RC0129 INTEREST INCOME - SWAP INTEREST</t>
  </si>
  <si>
    <t>RC0130 INTEREST INCOME - CPI SWAPS</t>
  </si>
  <si>
    <t>4100:PASSTHROUGH REVENUE</t>
  </si>
  <si>
    <t>5110:TRAVEL &amp; ENTERTAINMENT</t>
  </si>
  <si>
    <t>5119:PROFESSIONAL &amp; CONSULTING</t>
  </si>
  <si>
    <t>1700:PROPERTY, PLANT AND EQUIPMENT - COST (CONTROL)</t>
  </si>
  <si>
    <t>1702:PROPERTY, PLANT AND EQUIPMENT - ACCUM DEPRECIATION AND IMPAIRMENT (CONTROL)</t>
  </si>
  <si>
    <t>4000:OPERATING REVENUE</t>
  </si>
  <si>
    <t>5105:CONTRACTORS - O&amp;M</t>
  </si>
  <si>
    <t>5130:BANK CHARGE</t>
  </si>
  <si>
    <t>6001:INTEREST EXPENSE - OTHER</t>
  </si>
  <si>
    <t>6100:DEPRECIATION</t>
  </si>
  <si>
    <t>6130:INCOME TAX EXPENSE</t>
  </si>
  <si>
    <t>5111:TRAVEL &amp; ENTERTAINMENT - CLIENT</t>
  </si>
  <si>
    <t>5114:MOTOR VEHICLES</t>
  </si>
  <si>
    <t>1997:AR CONVERSION</t>
  </si>
  <si>
    <t>5115:COMMUNICATIONS</t>
  </si>
  <si>
    <t>5117:RENT &amp; PROPERTY OUTGOINGS</t>
  </si>
  <si>
    <t>5214:ASSET LICENCES</t>
  </si>
  <si>
    <t>5220:INSURANCE</t>
  </si>
  <si>
    <t>1100:TRADE DEBTORS (CONTROL)</t>
  </si>
  <si>
    <t>1106:ACCRUED REVENUE</t>
  </si>
  <si>
    <t>1705:FIXED ASSET CLEARING ACCOUNT</t>
  </si>
  <si>
    <t>1730:CONSTRUCTION IN PROGRESS</t>
  </si>
  <si>
    <t>1860:DEFERRED TAX ASSET</t>
  </si>
  <si>
    <t>1880:GAS STOCK IN PIPELINE - NC</t>
  </si>
  <si>
    <t>2031:GRNI ACCRUALS (CONTROL)</t>
  </si>
  <si>
    <t>2032:GRNI ACCRUALS (CONTRA)</t>
  </si>
  <si>
    <t>2035:ACCRUED EXPENSES - OPEX - CURRENT</t>
  </si>
  <si>
    <t>2036:ACCRUED EXPENSES - CAPEX - CURRENT</t>
  </si>
  <si>
    <t>2066:GRNI - CAPEX TANGIBLE RECLASS</t>
  </si>
  <si>
    <t>2100:PROVISION - INCOME TAX</t>
  </si>
  <si>
    <t>2510:INTERCOMPANY NC RECEIVABLE / PAYABLE</t>
  </si>
  <si>
    <t>2531:PROV - ABANDONMENT / MAKE GOOD NON-CURRENT</t>
  </si>
  <si>
    <t>2580:DEFERRED TAX LIABILITIES</t>
  </si>
  <si>
    <t>3200:RETAINED PROFITS - BROUGHT FORWARD</t>
  </si>
  <si>
    <t>5500:GAIN/(LOSS) ON THE FIXED ASSETS DISPOSAL</t>
  </si>
  <si>
    <t>1550:INVESTMENT IN SUBSIDIARY</t>
  </si>
  <si>
    <t>1783:CONTRACT INTANGIBLE - COST</t>
  </si>
  <si>
    <t>1784:CONTRACT INTANGIBLE - ACCUM AMORTISATION AND IMPAIRMENT</t>
  </si>
  <si>
    <t>A619 Parmelia Gas Pipeline</t>
  </si>
  <si>
    <t>1890:GAS STOCK IN STORAGE - NC</t>
  </si>
  <si>
    <t>2998:AP CONVERSION</t>
  </si>
  <si>
    <t>4002:OTHER REVENUE</t>
  </si>
  <si>
    <t>5106:REPAIRS &amp; MAINTENANCE</t>
  </si>
  <si>
    <t>5108:COGS - OTHERS</t>
  </si>
  <si>
    <t>5113:MATERIALS</t>
  </si>
  <si>
    <t>5116:IT/COMPUTER COSTS</t>
  </si>
  <si>
    <t>5118:OTHER OPERATING COSTS</t>
  </si>
  <si>
    <t>5123:OFFICE ADMINISTRATION</t>
  </si>
  <si>
    <t>5109:PLANT &amp; EQUIPMENT HIRE</t>
  </si>
  <si>
    <t>1800:OTHER INTANGIBLE ASSETS - COST (CONTROL)</t>
  </si>
  <si>
    <t>1802:OTHER INTANGIBLE ASSETS - ACCUM AMORTISATION (CONTROL)</t>
  </si>
  <si>
    <t>5122:INTER-ENTITY COSTS</t>
  </si>
  <si>
    <t>5002:OTHER LABOUR COSTS</t>
  </si>
  <si>
    <t>A621 Mondarra gas storage</t>
  </si>
  <si>
    <t>5221:FEES &amp; TAXES</t>
  </si>
  <si>
    <t>A927 3rd party - Parmelia</t>
  </si>
  <si>
    <t>5103:CONTINGENT LABOUR</t>
  </si>
  <si>
    <t>4004:INTER-ENTITY SALES</t>
  </si>
  <si>
    <t>A970 Passthrough PGP &amp; Mondara</t>
  </si>
  <si>
    <t>6102:DEPRECIATION - ROU</t>
  </si>
  <si>
    <t>1139:IE CURRENT BALANCES (CLEARING ACCOUNT) - CONVERSION BALANCE</t>
  </si>
  <si>
    <t>1200:INVENTORY (CONTROL)</t>
  </si>
  <si>
    <t>1760:PPE C LAND &amp; BUILDINGS ROU ASSET - OPENING BALANCE</t>
  </si>
  <si>
    <t>1762:PPE C LAND &amp; BUILDINGS ROU ASSET - ADJUSTMENTS</t>
  </si>
  <si>
    <t>1764:PPE D LAND &amp; BUILDINGS ROU ASSET</t>
  </si>
  <si>
    <t>1850:GOODWILL</t>
  </si>
  <si>
    <t>2000:TRADE CREDITORS (CONTROL)</t>
  </si>
  <si>
    <t>2037:CUSTOMER GUARANTEE DEPOSIT - CURRENT</t>
  </si>
  <si>
    <t>2038:AASB 16 LEASE CLEARING L&amp;B</t>
  </si>
  <si>
    <t>2042:BAS - FUEL TAX CREDITS</t>
  </si>
  <si>
    <t>2110:AASB 16 LEASE LIABILITY (CURRENT) L&amp;B</t>
  </si>
  <si>
    <t>2230:UNEARNED REVENUE - CURRENT</t>
  </si>
  <si>
    <t>2402:CUSTOMER GUARANTEE DEPOSIT - NON-CURRENT</t>
  </si>
  <si>
    <t>2430:AASB 16 LEASE LIABILITY GROSS L&amp;B</t>
  </si>
  <si>
    <t>2431:AASB 16 LEASE LIABILITY PRINCIPAL PAYMENTS L&amp;B</t>
  </si>
  <si>
    <t>2432:AASB 16 LEASE LIABILITY ADJUSTMENTS L&amp;B</t>
  </si>
  <si>
    <t>2435:AASB 16 LEASE LIABILITY - TRANSFER TO CURRENT (2110) L&amp;B</t>
  </si>
  <si>
    <t>2560:UNEARNED REVENUE - NON-CURRENT</t>
  </si>
  <si>
    <t>During FY24</t>
  </si>
  <si>
    <t>FY24</t>
  </si>
  <si>
    <t>5301:DOUBTFUL DEBT EXPENSES</t>
  </si>
  <si>
    <t>6101:AMORTISATION</t>
  </si>
  <si>
    <t>6131:INCOME TAX EXPENSE - OVERS &amp; UNDERS</t>
  </si>
  <si>
    <t>1707:ASSET MULTI-BOOK SETTLEMENT ACCOUNT</t>
  </si>
  <si>
    <t>1830:CONSTRUCTION IN PROGRESS - INTANGIBLE ASSETS</t>
  </si>
  <si>
    <t>5000:PAYROLL COSTS</t>
  </si>
  <si>
    <t>5001:PAYROLL ON-COSTS</t>
  </si>
  <si>
    <t>5107:COGS - ENERGY COSTS</t>
  </si>
  <si>
    <t>1000:CASH AT BANK</t>
  </si>
  <si>
    <t>1104:UNAPPLIED RECEIPTS</t>
  </si>
  <si>
    <t>1701:PROPERTY, PLANT AND EQUIPMENT - COST (CONTRA)</t>
  </si>
  <si>
    <t>1731:CONSTRUCTION IN PROGRESS (CONTRA)</t>
  </si>
  <si>
    <t>1861:DEFERRED TAX ASSET - NET TAX LOSSES</t>
  </si>
  <si>
    <t>A104 Corporate General</t>
  </si>
  <si>
    <t>2040:NET GST PAYABLE/RECEIVABLE</t>
  </si>
  <si>
    <t>2513:INTERWORK TAG RECEIVABLE / PAYABLE</t>
  </si>
  <si>
    <t>1200</t>
  </si>
  <si>
    <t>1700</t>
  </si>
  <si>
    <t>1702</t>
  </si>
  <si>
    <t>2998</t>
  </si>
  <si>
    <t>4002</t>
  </si>
  <si>
    <t>5099</t>
  </si>
  <si>
    <t>5100</t>
  </si>
  <si>
    <t>5103</t>
  </si>
  <si>
    <t>5105</t>
  </si>
  <si>
    <t>5106</t>
  </si>
  <si>
    <t>5108</t>
  </si>
  <si>
    <t>5110</t>
  </si>
  <si>
    <t>5113</t>
  </si>
  <si>
    <t>5114</t>
  </si>
  <si>
    <t>5115</t>
  </si>
  <si>
    <t>5116</t>
  </si>
  <si>
    <t>5117</t>
  </si>
  <si>
    <t>5118</t>
  </si>
  <si>
    <t>5119</t>
  </si>
  <si>
    <t>5123</t>
  </si>
  <si>
    <t>5127</t>
  </si>
  <si>
    <t>5210</t>
  </si>
  <si>
    <t>6100</t>
  </si>
  <si>
    <t>5109</t>
  </si>
  <si>
    <t>5220</t>
  </si>
  <si>
    <t>1106</t>
  </si>
  <si>
    <t>1280</t>
  </si>
  <si>
    <t>1800</t>
  </si>
  <si>
    <t>1802</t>
  </si>
  <si>
    <t>1997</t>
  </si>
  <si>
    <t>2230</t>
  </si>
  <si>
    <t>2531</t>
  </si>
  <si>
    <t>2560</t>
  </si>
  <si>
    <t>4000</t>
  </si>
  <si>
    <t>4100</t>
  </si>
  <si>
    <t>5111</t>
  </si>
  <si>
    <t>5122</t>
  </si>
  <si>
    <t>5211</t>
  </si>
  <si>
    <t>5301</t>
  </si>
  <si>
    <t>5500</t>
  </si>
  <si>
    <t>6001</t>
  </si>
  <si>
    <t>6101</t>
  </si>
  <si>
    <t>6130</t>
  </si>
  <si>
    <t>6131</t>
  </si>
  <si>
    <t>2035</t>
  </si>
  <si>
    <t>5002</t>
  </si>
  <si>
    <t>1707</t>
  </si>
  <si>
    <t>1730</t>
  </si>
  <si>
    <t>2032</t>
  </si>
  <si>
    <t>2036</t>
  </si>
  <si>
    <t>2066</t>
  </si>
  <si>
    <t>5101</t>
  </si>
  <si>
    <t>5221</t>
  </si>
  <si>
    <t>1830</t>
  </si>
  <si>
    <t>4004</t>
  </si>
  <si>
    <t>5000</t>
  </si>
  <si>
    <t>5001</t>
  </si>
  <si>
    <t>5107</t>
  </si>
  <si>
    <t>5130</t>
  </si>
  <si>
    <t>5214</t>
  </si>
  <si>
    <t>1762</t>
  </si>
  <si>
    <t>1764</t>
  </si>
  <si>
    <t>2038</t>
  </si>
  <si>
    <t>2431</t>
  </si>
  <si>
    <t>2432</t>
  </si>
  <si>
    <t>6102</t>
  </si>
  <si>
    <t>1000</t>
  </si>
  <si>
    <t>1100</t>
  </si>
  <si>
    <t>1104</t>
  </si>
  <si>
    <t>1139</t>
  </si>
  <si>
    <t>1550</t>
  </si>
  <si>
    <t>1701</t>
  </si>
  <si>
    <t>1705</t>
  </si>
  <si>
    <t>1731</t>
  </si>
  <si>
    <t>1760</t>
  </si>
  <si>
    <t>1783</t>
  </si>
  <si>
    <t>1784</t>
  </si>
  <si>
    <t>1850</t>
  </si>
  <si>
    <t>1860</t>
  </si>
  <si>
    <t>1861</t>
  </si>
  <si>
    <t>1880</t>
  </si>
  <si>
    <t>1890</t>
  </si>
  <si>
    <t>2000</t>
  </si>
  <si>
    <t>2031</t>
  </si>
  <si>
    <t>2037</t>
  </si>
  <si>
    <t>2040</t>
  </si>
  <si>
    <t>2042</t>
  </si>
  <si>
    <t>2100</t>
  </si>
  <si>
    <t>2110</t>
  </si>
  <si>
    <t>2402</t>
  </si>
  <si>
    <t>2430</t>
  </si>
  <si>
    <t>2435</t>
  </si>
  <si>
    <t>2510</t>
  </si>
  <si>
    <t>2513</t>
  </si>
  <si>
    <t>2580</t>
  </si>
  <si>
    <t>3200</t>
  </si>
  <si>
    <t>1280:PREPAYMENTS - GENERAL</t>
  </si>
  <si>
    <t>5127:CONTRACTED WORKS</t>
  </si>
  <si>
    <t>Andrew Nairn (General Manager Investor Relations)</t>
  </si>
  <si>
    <t>+61 (03) 8416 2887</t>
  </si>
  <si>
    <t>Walyering Gas Connection, Morley-Ellenbrook Rail Line works, Thornie Link extension,  other developments and SIB capital expenditure.</t>
  </si>
  <si>
    <t>Current Assets</t>
  </si>
  <si>
    <t>1300</t>
  </si>
  <si>
    <t>1300:ASSETS HELD FOR SALE</t>
  </si>
  <si>
    <t>1001</t>
  </si>
  <si>
    <t>1001:CBA-APT A/C 4848 DIST. ACCOUNT</t>
  </si>
  <si>
    <t>1002</t>
  </si>
  <si>
    <t>1002:CBA SUBORDINATED NOTES A/C 2428</t>
  </si>
  <si>
    <t>1003</t>
  </si>
  <si>
    <t>1003:GGT - BANK ALLOCATIONS</t>
  </si>
  <si>
    <t>1004</t>
  </si>
  <si>
    <t>1004:APA GROUP EQUITY TRUST BANK A/C</t>
  </si>
  <si>
    <t>1029</t>
  </si>
  <si>
    <t>1029:CASH AT BANK - CONVERSION</t>
  </si>
  <si>
    <t>1030</t>
  </si>
  <si>
    <t>1030:CASH ON HAND</t>
  </si>
  <si>
    <t>1031</t>
  </si>
  <si>
    <t>1031:PETTY CASH</t>
  </si>
  <si>
    <t>1060</t>
  </si>
  <si>
    <t>1060:CASH CALLS PAID</t>
  </si>
  <si>
    <t>1061</t>
  </si>
  <si>
    <t>1061:CASH CALLS EQUALISATIONS</t>
  </si>
  <si>
    <t>1050</t>
  </si>
  <si>
    <t>1050:DEPOSITS @ CALL</t>
  </si>
  <si>
    <t>1051</t>
  </si>
  <si>
    <t>1051:SHORT TERM DEPOSITS</t>
  </si>
  <si>
    <t>1306</t>
  </si>
  <si>
    <t>1306:CURRENT ASSET CONVERSION ACCOUNT</t>
  </si>
  <si>
    <t>1240</t>
  </si>
  <si>
    <t>1240:GAS STOCK STORAGE - CURRENT</t>
  </si>
  <si>
    <t>1201</t>
  </si>
  <si>
    <t>1201:INVENTORY CONVERSION CLEARING</t>
  </si>
  <si>
    <t>1202</t>
  </si>
  <si>
    <t>1202:INVENTORY OFFSETS B/S (GGT)</t>
  </si>
  <si>
    <t>1203</t>
  </si>
  <si>
    <t>1203:ACCUMULATED DIMINUTION - INVENTORY</t>
  </si>
  <si>
    <t>1204</t>
  </si>
  <si>
    <t>1204:STORES &amp; SPARES</t>
  </si>
  <si>
    <t>1205</t>
  </si>
  <si>
    <t>1205:INVENTORY - WIP AT COST</t>
  </si>
  <si>
    <t>1206</t>
  </si>
  <si>
    <t>1206:MAXIMO INVENTORY CLEARING</t>
  </si>
  <si>
    <t>1281</t>
  </si>
  <si>
    <t>1281:PREPAYMENTS - BORROWING COSTS</t>
  </si>
  <si>
    <t>1282</t>
  </si>
  <si>
    <t>1282:ENVIRONMENTAL INSTRUMENTS ASSETS - STC &amp; LGC</t>
  </si>
  <si>
    <t>1283</t>
  </si>
  <si>
    <t>1283:PREPAYMENTS - COMP LICENCE FEES</t>
  </si>
  <si>
    <t>1284</t>
  </si>
  <si>
    <t>1284:PREPAYMENTS - CROWN LEASE</t>
  </si>
  <si>
    <t>1285</t>
  </si>
  <si>
    <t>1285:PREPAYMENTS - INSURANCE</t>
  </si>
  <si>
    <t>1286</t>
  </si>
  <si>
    <t>1286:PREPAYMENTS - PIPELINE LICENSES</t>
  </si>
  <si>
    <t>1287</t>
  </si>
  <si>
    <t>1287:PREPAYMENTS - RATES AND TAXES</t>
  </si>
  <si>
    <t>1288</t>
  </si>
  <si>
    <t>1288:PREPAYMENTS - ACCESS LEASE</t>
  </si>
  <si>
    <t>1250</t>
  </si>
  <si>
    <t>1250:HEDGE ASSET - CCIRS - INTEREST ACCRUAL</t>
  </si>
  <si>
    <t>1251</t>
  </si>
  <si>
    <t>1251:HEDGE ASSET - IRS - CURRENT</t>
  </si>
  <si>
    <t>1252</t>
  </si>
  <si>
    <t>1252:HEDGE ASSET - LTI FVTPL - CURRENT</t>
  </si>
  <si>
    <t>1253</t>
  </si>
  <si>
    <t>1253:HEDGE ASSET - FEC - CURRENT</t>
  </si>
  <si>
    <t>1254</t>
  </si>
  <si>
    <t>1254:REDEEMABLE PREFERENCE SHARES - INTEREST ACCRUAL</t>
  </si>
  <si>
    <t>1255</t>
  </si>
  <si>
    <t>1255:HEDGE ASSET - IRS - INTEREST ACCRUAL</t>
  </si>
  <si>
    <t>1140</t>
  </si>
  <si>
    <t>1140:PROVISION FOR DOUBTFUL DEBTS</t>
  </si>
  <si>
    <t>1170</t>
  </si>
  <si>
    <t>1170:FINANCE LEASE RECEIVABLE - CURRENT</t>
  </si>
  <si>
    <t>1171</t>
  </si>
  <si>
    <t>1171:IE FINANCE LEASE RECEIVABLE - CURRENT</t>
  </si>
  <si>
    <t>1180</t>
  </si>
  <si>
    <t>1180:SECURITY DEPOSITS</t>
  </si>
  <si>
    <t>1181</t>
  </si>
  <si>
    <t>1181:LOAN RECEIVABLE (PRINCIPAL) (INV) - CURRENT THIRD PARTY</t>
  </si>
  <si>
    <t>1150</t>
  </si>
  <si>
    <t>1150:DEBTORS - ASSOCIATES</t>
  </si>
  <si>
    <t>1151</t>
  </si>
  <si>
    <t>1151:INTEREST RECEIVABLE (OCF) - CURRENT ASSOCIATE</t>
  </si>
  <si>
    <t>1152</t>
  </si>
  <si>
    <t>1152:LOAN RECEIVABLE (INV) - CURRENT ASSOCIATE</t>
  </si>
  <si>
    <t>1101</t>
  </si>
  <si>
    <t>1101:TRADE DEBTORS (CONTRA)</t>
  </si>
  <si>
    <t>1102</t>
  </si>
  <si>
    <t>1102:TRADE DEBTORS - FINANCE LEASE PRINCIPAL</t>
  </si>
  <si>
    <t>1103</t>
  </si>
  <si>
    <t>1103:TRADE DEBTORS - FINANCE LEASE INTEREST</t>
  </si>
  <si>
    <t>1105</t>
  </si>
  <si>
    <t>1105:TRADE DEBTORS - OTHER</t>
  </si>
  <si>
    <t>1107</t>
  </si>
  <si>
    <t>1107:ACCRUED REVENUE - FINANCE LEASE PRINCIPAL</t>
  </si>
  <si>
    <t>1108</t>
  </si>
  <si>
    <t>1108:ACCRUED REVENUE - FINANCE LEASE INTEREST</t>
  </si>
  <si>
    <t>1109</t>
  </si>
  <si>
    <t>1109:ADVANCES MOBILISATION</t>
  </si>
  <si>
    <t>1110</t>
  </si>
  <si>
    <t>1110:ACCRUED REVENUE - INTEREST INCOME</t>
  </si>
  <si>
    <t>1111</t>
  </si>
  <si>
    <t>1111:DEBTORS - CAPEX</t>
  </si>
  <si>
    <t>1851</t>
  </si>
  <si>
    <t>1851:GOODWILL - ACCUM IMPAIRMENT</t>
  </si>
  <si>
    <t>1610</t>
  </si>
  <si>
    <t>1610:EQUITY ACCOUNTING INVESTMENTS - OPENING BALANCE</t>
  </si>
  <si>
    <t>1611</t>
  </si>
  <si>
    <t>1611:EQUITY ACCOUNTING INVESTMENTS - SHARE OF PROFITS</t>
  </si>
  <si>
    <t>1612</t>
  </si>
  <si>
    <t>1612:EQUITY ACCOUNTING INVESTMENTS - MOVEMENT IN RESERVES</t>
  </si>
  <si>
    <t>1613</t>
  </si>
  <si>
    <t>1613:EQUITY ACCOUNTING INVESTMENTS - DIVIDENDS</t>
  </si>
  <si>
    <t>1614</t>
  </si>
  <si>
    <t>1614:EQUITY ACCOUNTING INVESTMENTS - ACQUISITION</t>
  </si>
  <si>
    <t>1615</t>
  </si>
  <si>
    <t>1615:EQUITY ACCOUNTING INVESTMENTS - DISPOSAL</t>
  </si>
  <si>
    <t>1616</t>
  </si>
  <si>
    <t>1616:EQUITY ACCOUNTING INVESTMENTS - RECLASS TO SUBSIDIARY</t>
  </si>
  <si>
    <t>1500</t>
  </si>
  <si>
    <t>1500:LONG-TERM CASH DEPOSIT</t>
  </si>
  <si>
    <t>1530</t>
  </si>
  <si>
    <t>1530:FINANCE LEASE - NET INVESTMENT IN LEASE</t>
  </si>
  <si>
    <t>1531</t>
  </si>
  <si>
    <t>1531:FINANCE LEASE - PAYMENTS RECEIVED</t>
  </si>
  <si>
    <t>1532</t>
  </si>
  <si>
    <t>1532:FINANCE LEASE - CONTINGENT RENTAL RECEIVED</t>
  </si>
  <si>
    <t>1533</t>
  </si>
  <si>
    <t>1533:FINANCE LEASE - INTEREST RECOGNISED (CUM.)</t>
  </si>
  <si>
    <t>1534</t>
  </si>
  <si>
    <t>1534:FINANCE LEASE - TRSFR TO CURRENT (1170)</t>
  </si>
  <si>
    <t>1520</t>
  </si>
  <si>
    <t>1520:LOAN RECEIVABLE FROM THIRD PARTY</t>
  </si>
  <si>
    <t>1521</t>
  </si>
  <si>
    <t>1521:ACCRUED REVENUE - NON-CURRENT</t>
  </si>
  <si>
    <t>1522</t>
  </si>
  <si>
    <t>1522:ACCRUED REVENUE - INTEREST INCOME - NON-CURRENT</t>
  </si>
  <si>
    <t>1840</t>
  </si>
  <si>
    <t>1840:ACCESS ARRANGEMENTS</t>
  </si>
  <si>
    <t>1841</t>
  </si>
  <si>
    <t>1841:ACCESS ARRANGEMENTS - ACCUM AMORTISATION</t>
  </si>
  <si>
    <t>1780</t>
  </si>
  <si>
    <t>1780:VALUATION OF LICENCES</t>
  </si>
  <si>
    <t>1781</t>
  </si>
  <si>
    <t>1781:ACCUM AMORTISATION - LICENCES</t>
  </si>
  <si>
    <t>1782</t>
  </si>
  <si>
    <t>1782:RIGHT TO RECEIVE PIPELINE TARIFF</t>
  </si>
  <si>
    <t>1785</t>
  </si>
  <si>
    <t>1785:AMORT RIGHT TO REC PIPELINE TARIFF</t>
  </si>
  <si>
    <t>1786</t>
  </si>
  <si>
    <t>1786:DEVELOPMENT ASSETS</t>
  </si>
  <si>
    <t>1787</t>
  </si>
  <si>
    <t>1787:AMORT DEVELOPMENT ASSETS</t>
  </si>
  <si>
    <t>1831</t>
  </si>
  <si>
    <t>1831:CONSTRUCTION IN PROGRESS - INTANGIBLE ASSETS (CONTRA)</t>
  </si>
  <si>
    <t>1801</t>
  </si>
  <si>
    <t>1801:OTHER INTANGIBLE ASSETS - COST (CONTRA)</t>
  </si>
  <si>
    <t>1803</t>
  </si>
  <si>
    <t>1803:OTHER INTANGIBLE ASSETS - ACCUM AMORTISATION (CONTRA)</t>
  </si>
  <si>
    <t>1870</t>
  </si>
  <si>
    <t>1870:NC RECEIVABLES - ATO</t>
  </si>
  <si>
    <t>1998:PROJECTS CLEARING SUSPENSE CONVERSON BALANCE</t>
  </si>
  <si>
    <t>1999</t>
  </si>
  <si>
    <t>1999:MASS ALLOCATION CLEARING ACCOUNT</t>
  </si>
  <si>
    <t>1876</t>
  </si>
  <si>
    <t>1876:DEFINE BENEFIT SUPERANNUATION OBLIGATION ASSETS</t>
  </si>
  <si>
    <t>1551</t>
  </si>
  <si>
    <t>1551:INVESTMENT IN ASSOCIATE</t>
  </si>
  <si>
    <t>1552</t>
  </si>
  <si>
    <t>1552:ENERGY INFRASTRUCTURE INVESTMENT - CARRIED AT COST</t>
  </si>
  <si>
    <t>1553</t>
  </si>
  <si>
    <t>1553:INVESTMENTS CARRIED @ COST - ANP SPV 2</t>
  </si>
  <si>
    <t>1554</t>
  </si>
  <si>
    <t>1554:INVESTMENTS CARRIED @ COST - ANP SPV 3</t>
  </si>
  <si>
    <t>1555</t>
  </si>
  <si>
    <t>1555:INVESTMENTS CARRIED @ COST - SEA GAS INVESTMENTS HOLDINGS PTY LTD</t>
  </si>
  <si>
    <t>1556</t>
  </si>
  <si>
    <t>1556:AVAILABLE FOR SALE INVESTMENTS - ACQUISITIONS</t>
  </si>
  <si>
    <t>1557</t>
  </si>
  <si>
    <t>1557:AVAILABLE FOR SALE INVESTMENTS - MTM</t>
  </si>
  <si>
    <t>1558</t>
  </si>
  <si>
    <t>1558:AVAILABLE FOR SALE INVESTMENTS - DISTRIBUTIONS</t>
  </si>
  <si>
    <t>1559</t>
  </si>
  <si>
    <t>1559:AVAILABLE FOR SALE INVESTMENTS - DISPOSAL</t>
  </si>
  <si>
    <t>1560</t>
  </si>
  <si>
    <t>1560:AVAILABLE FOR SALE INVESTMENTS - RECLASS TO SUBSIDIARY</t>
  </si>
  <si>
    <t>1561</t>
  </si>
  <si>
    <t>1561:INVESTMENT IN SHARES</t>
  </si>
  <si>
    <t>1580</t>
  </si>
  <si>
    <t>1580:HEDGE ASSET - IRS - NON-CURRENT</t>
  </si>
  <si>
    <t>1581</t>
  </si>
  <si>
    <t>1581:HEDGE ASSET - LTI FVTPL - NON-CURRENT</t>
  </si>
  <si>
    <t>1582</t>
  </si>
  <si>
    <t>1582:HEDGE ASSET - FEC -NON-CURRENT</t>
  </si>
  <si>
    <t>1600</t>
  </si>
  <si>
    <t>1600:REDEEMABLE PREFERENCE SHARES - AMORTISED COST</t>
  </si>
  <si>
    <t>1704</t>
  </si>
  <si>
    <t>1704:PROPERTY, PLANT AND EQUIPMENT - ACCUM DEPRECIATION AND IMPAIRMENT (CONTRA)</t>
  </si>
  <si>
    <t>1706</t>
  </si>
  <si>
    <t>1706:SUNDRY GAS METERS &amp; PIPES</t>
  </si>
  <si>
    <t>1729</t>
  </si>
  <si>
    <t>1729:FIXED ASSET CONVERSION</t>
  </si>
  <si>
    <t>1761</t>
  </si>
  <si>
    <t>1761:PPE C LAND &amp; BUILDINGS ROU ASSET - ADDITIONS</t>
  </si>
  <si>
    <t>1763</t>
  </si>
  <si>
    <t>1763:PPE C LAND &amp; BUILDINGS ROU ASSET - TERMINATIONS</t>
  </si>
  <si>
    <t>1740</t>
  </si>
  <si>
    <t>1740:PPE C PLANT &amp; EQUIPMENT ROU ASSET - OPENING BALANCE</t>
  </si>
  <si>
    <t>1741</t>
  </si>
  <si>
    <t>1741:PPE C PLANT &amp; EQUIPMENT ROU ASSET - ADDITIONS</t>
  </si>
  <si>
    <t>1742</t>
  </si>
  <si>
    <t>1742:PPE C PLANT &amp; EQUIPMENT ROU ASSET - ADJUSTMENTS</t>
  </si>
  <si>
    <t>1743</t>
  </si>
  <si>
    <t>1743:PPE C PLANT &amp; EQUIPMENT ROU ASSET - TERMINATIONS</t>
  </si>
  <si>
    <t>1744</t>
  </si>
  <si>
    <t>1744:PPE D PLANT &amp; EQUIPMENT ROU ASSET</t>
  </si>
  <si>
    <t>2130</t>
  </si>
  <si>
    <t>2130:BORROWINGS - CURRENT</t>
  </si>
  <si>
    <t>2131</t>
  </si>
  <si>
    <t>2131:PROVISION FOR AMORTISATION - BORROWING COSTS - CURRENT</t>
  </si>
  <si>
    <t>2132</t>
  </si>
  <si>
    <t>2132:BORROWING COSTS - CURRENT BORROWINGS</t>
  </si>
  <si>
    <t>2200</t>
  </si>
  <si>
    <t>2200:PROVISION - EMPLOYEE CURRENT - ANNUAL LEAVE</t>
  </si>
  <si>
    <t>2201</t>
  </si>
  <si>
    <t>2201:PROVISION - OTHER CURRENT</t>
  </si>
  <si>
    <t>2202</t>
  </si>
  <si>
    <t>2202:PROVISION - MAKE GOOD CURRENT</t>
  </si>
  <si>
    <t>2203</t>
  </si>
  <si>
    <t>2203:PROVISION - MINE SUBSIDENCE CURRENT</t>
  </si>
  <si>
    <t>2204</t>
  </si>
  <si>
    <t>2204:PROVISION - MAKE GOOD CURRENT (PAYMENT)</t>
  </si>
  <si>
    <t>2205</t>
  </si>
  <si>
    <t>2205:PROVISION - EMPLOYEE CURRENT - LSL</t>
  </si>
  <si>
    <t>2206</t>
  </si>
  <si>
    <t>2206:PROVISION - EMPLOYEE CURRENT - STAFF INCENTIVE STI</t>
  </si>
  <si>
    <t>2207</t>
  </si>
  <si>
    <t>2207:PROVISION - EMPLOYEE CURRENT - TPOI</t>
  </si>
  <si>
    <t>2208</t>
  </si>
  <si>
    <t>2208:PROVISION - EMPLOYEE CURRENT - STAFF SHARE ALLOCATION</t>
  </si>
  <si>
    <t>2250</t>
  </si>
  <si>
    <t>2250:LIABILITIES HELD FOR SALE</t>
  </si>
  <si>
    <t>2150</t>
  </si>
  <si>
    <t>2151</t>
  </si>
  <si>
    <t>2151:IR HEDGE LIABILITY CURRENT</t>
  </si>
  <si>
    <t>2152</t>
  </si>
  <si>
    <t>2152:LTI HEDGE LIABILITY FVTPL - CURRENT</t>
  </si>
  <si>
    <t>2153</t>
  </si>
  <si>
    <t>2153:FEC HEDGE LIABILITY CURRENT</t>
  </si>
  <si>
    <t>2180</t>
  </si>
  <si>
    <t>2180:IE FINANCE LEASE PAYABLE - CURRENT</t>
  </si>
  <si>
    <t>2170</t>
  </si>
  <si>
    <t>2170:REDEEMABLE SHARES - CURRENT</t>
  </si>
  <si>
    <t>2111</t>
  </si>
  <si>
    <t>2111:AASB 16 LEASE LIABILITY (CURRENT) P&amp;E</t>
  </si>
  <si>
    <t>2030</t>
  </si>
  <si>
    <t>2030:CUSTOMER REFUNDS CLEARING</t>
  </si>
  <si>
    <t>2033</t>
  </si>
  <si>
    <t>2033:OTHER CREDITORS</t>
  </si>
  <si>
    <t>2034</t>
  </si>
  <si>
    <t>2034:CREDITOR - UNCLAIMED MONIES</t>
  </si>
  <si>
    <t>2039</t>
  </si>
  <si>
    <t>2039:AASB 16 LEASE CLEARING P&amp;E</t>
  </si>
  <si>
    <t>2041</t>
  </si>
  <si>
    <t>2041:INPUT TAX CREDITS CLAIMED IN ADVANCE</t>
  </si>
  <si>
    <t>2043</t>
  </si>
  <si>
    <t>2043:PAYG INCOME TAX INSTALMENT PAID</t>
  </si>
  <si>
    <t>2044</t>
  </si>
  <si>
    <t>2044:OTHER PAYROLL - PAYROLL/PAYG CLEARING</t>
  </si>
  <si>
    <t>2045</t>
  </si>
  <si>
    <t>2045:OTHER PAYROLL - SUPERANNUATION CLEARING</t>
  </si>
  <si>
    <t>2046</t>
  </si>
  <si>
    <t>2046:OTHER PAYROLL - PAID PARENTAL CLEARING</t>
  </si>
  <si>
    <t>2047</t>
  </si>
  <si>
    <t>2047:OTHER PAYROLL - CLEARING</t>
  </si>
  <si>
    <t>2048</t>
  </si>
  <si>
    <t>2048:OTHER PAYROLL - WORKERS COMP PREMIUMS</t>
  </si>
  <si>
    <t>2049</t>
  </si>
  <si>
    <t>2049:OTHER PAYROLL - PAYROLL TAX</t>
  </si>
  <si>
    <t>2050</t>
  </si>
  <si>
    <t>2050:OTHER PAYROLL - DBO SYSTEM CLEARING</t>
  </si>
  <si>
    <t>2051</t>
  </si>
  <si>
    <t>2051:OTHER PAYROLL - DBO SYSTEM CLEARING CONTRA</t>
  </si>
  <si>
    <t>2052</t>
  </si>
  <si>
    <t>2052:CREDIT CARD PAYABLE - MASTERCARD (CONTROL)</t>
  </si>
  <si>
    <t>2053</t>
  </si>
  <si>
    <t>2053:CREDIT CARD CLEARING - MASTERCARD</t>
  </si>
  <si>
    <t>2054</t>
  </si>
  <si>
    <t>2054:NOVATED LEASE CLEARING</t>
  </si>
  <si>
    <t>2055</t>
  </si>
  <si>
    <t>2055:LOAN FROM ASSOCIATES - CURRENT</t>
  </si>
  <si>
    <t>2056</t>
  </si>
  <si>
    <t>2056:ACCRUED FINANCE COSTS</t>
  </si>
  <si>
    <t>2057</t>
  </si>
  <si>
    <t>2057:INTER-ENTITY LOAN PAYABLE - CURRENT</t>
  </si>
  <si>
    <t>2058</t>
  </si>
  <si>
    <t>2058:INTER-ENTITY INTEREST PAYABLE - CURRENT</t>
  </si>
  <si>
    <t>2059</t>
  </si>
  <si>
    <t>2059:ACCRUED DIVIDEND PAYABLE</t>
  </si>
  <si>
    <t>2060</t>
  </si>
  <si>
    <t>2060:ACCRUED DIVIDEND PAYABLE - MINITORY INTEREST</t>
  </si>
  <si>
    <t>2062</t>
  </si>
  <si>
    <t>2062:EMPLOYEE REIMBUSEMENT PAYABLE</t>
  </si>
  <si>
    <t>2064</t>
  </si>
  <si>
    <t>2064:FBT PAYABLE / RECEIVABLE</t>
  </si>
  <si>
    <t>2065</t>
  </si>
  <si>
    <t>2065:OTHER AD HOC PAYMENT CLEARING</t>
  </si>
  <si>
    <t>2067</t>
  </si>
  <si>
    <t>2067:GRNI - CAPEX INTANGIBLE RECLASS</t>
  </si>
  <si>
    <t>2068</t>
  </si>
  <si>
    <t>2068:ACCRUED EXPENSES - INTANGIBLES - CURRENT</t>
  </si>
  <si>
    <t>2069</t>
  </si>
  <si>
    <t>2069:ACCRUED EXPENSES - BORROWING COSTS (OCF)</t>
  </si>
  <si>
    <t>2070</t>
  </si>
  <si>
    <t>2070:ACCRUED EXPENSES - AUDIT FEE</t>
  </si>
  <si>
    <t>2071</t>
  </si>
  <si>
    <t>2071:ENVIRONMENTAL INSTRUMENTS LIABILITY - STC &amp; LGC</t>
  </si>
  <si>
    <t>2072</t>
  </si>
  <si>
    <t>2072:ACCRUED EXPENSES - BORROWING COSTS (FCF)</t>
  </si>
  <si>
    <t>2099</t>
  </si>
  <si>
    <t>2099:ON-ACCOUNT CONVERSION</t>
  </si>
  <si>
    <t>2001</t>
  </si>
  <si>
    <t>2001:TRADE CREDITORS (CONTRA)</t>
  </si>
  <si>
    <t>2002</t>
  </si>
  <si>
    <t>2002:TRADE CREDITORS - BORROWING COSTS RECLASS</t>
  </si>
  <si>
    <t>2003</t>
  </si>
  <si>
    <t>2003:TRADE CREDITORS - CAPEX TANGIBLE RECLASS</t>
  </si>
  <si>
    <t>2004</t>
  </si>
  <si>
    <t>2004:TRADE CREDITORS - CAPEX INTANGIBLE RECLASS</t>
  </si>
  <si>
    <t>2450</t>
  </si>
  <si>
    <t>2450:BORROWINGS - NON-CURRENT</t>
  </si>
  <si>
    <t>2451</t>
  </si>
  <si>
    <t>2451:BORROWING COSTS - NON-CURRENT BORROWINGS</t>
  </si>
  <si>
    <t>2452</t>
  </si>
  <si>
    <t>2452:PROVISION FOR AMORTISATION - BORROWING COSTS - NON-CURRENT</t>
  </si>
  <si>
    <t>2550</t>
  </si>
  <si>
    <t>2551</t>
  </si>
  <si>
    <t>2551:DEFINED BENEFIT SUPER OBLIGATION LIABILITY NC</t>
  </si>
  <si>
    <t>2530</t>
  </si>
  <si>
    <t>2530:PROV - OTHER NON CURRENT</t>
  </si>
  <si>
    <t>2532</t>
  </si>
  <si>
    <t>2532:PROV -  NC ABANDONMENT / MAKE GOOD (INIT RECOG &amp; REMEASUREMENT)</t>
  </si>
  <si>
    <t>2490</t>
  </si>
  <si>
    <t>2490:IR HEDGE LIABILITY - NON-CURRENT</t>
  </si>
  <si>
    <t>2491</t>
  </si>
  <si>
    <t>2491:LTI HEDGE LIABILITY FVTPL - NON-CURRENT</t>
  </si>
  <si>
    <t>2492</t>
  </si>
  <si>
    <t>2492:FEC HEDGE LIABILITY - NON-CURRENT</t>
  </si>
  <si>
    <t>2511</t>
  </si>
  <si>
    <t>2511:INTRA-ENTITY NC SUB-LOAN</t>
  </si>
  <si>
    <t>2512</t>
  </si>
  <si>
    <t>2512:NON-CURRENT LOAN - ASSOCIATE</t>
  </si>
  <si>
    <t>2500</t>
  </si>
  <si>
    <t>2500:REDEEMABLE SHARES - NON-CURRENT</t>
  </si>
  <si>
    <t>2470</t>
  </si>
  <si>
    <t>2470:IE FINANCE LEASE - NET INVESTMENT IN LEASE</t>
  </si>
  <si>
    <t>2471</t>
  </si>
  <si>
    <t>2471:IE FINANCE LEASE - PAYMENTS RECEIVED</t>
  </si>
  <si>
    <t>2472</t>
  </si>
  <si>
    <t>2472:IE FINANCE LEASE - INTEREST RECOGNISED (CUM.)</t>
  </si>
  <si>
    <t>2473</t>
  </si>
  <si>
    <t>2473:IE FINANCE LEASE - TRSFR TO CURRENT (1171)</t>
  </si>
  <si>
    <t>2474</t>
  </si>
  <si>
    <t>2474:IE FINANCE LEASE - NET LIABILITY IN LEASE</t>
  </si>
  <si>
    <t>2475</t>
  </si>
  <si>
    <t>2475:IE FINANCE LEASE - PAYMENTS MADE</t>
  </si>
  <si>
    <t>2476</t>
  </si>
  <si>
    <t>2476:IE FINANCE LEASE - INTEREST PAID (CUMULATIVE)</t>
  </si>
  <si>
    <t>2477</t>
  </si>
  <si>
    <t>2477:IE FINANCE LEASE - TRANSFER TO CURRENT (2180)</t>
  </si>
  <si>
    <t>2999</t>
  </si>
  <si>
    <t>2999:CONVERSION BALANCE</t>
  </si>
  <si>
    <t>2433</t>
  </si>
  <si>
    <t>2433:AASB 16 LEASE LIABILITY ADDITIONS L&amp;B</t>
  </si>
  <si>
    <t>2434</t>
  </si>
  <si>
    <t>2434:AASB 16 LEASE LIABILITY TERMINATIONS L&amp;B</t>
  </si>
  <si>
    <t>2436</t>
  </si>
  <si>
    <t>2436:AASB 16 LEASE LIABILITY GROSS P&amp;E</t>
  </si>
  <si>
    <t>2437</t>
  </si>
  <si>
    <t>2437:AASB 16 LEASE LIABILITY PRINCIPAL PAYMENTS P&amp;E</t>
  </si>
  <si>
    <t>2438</t>
  </si>
  <si>
    <t>2438:AASB 16 LEASE LIABILITY ADJUSTMENTS P&amp;E</t>
  </si>
  <si>
    <t>2439</t>
  </si>
  <si>
    <t>2439:AASB 16 LEASE LIABILITY ADDITIONS P&amp;E</t>
  </si>
  <si>
    <t>2440</t>
  </si>
  <si>
    <t>2440:AASB 16 LEASE LIABILITY TERMINATIONS P&amp;E</t>
  </si>
  <si>
    <t>2441</t>
  </si>
  <si>
    <t>2441:AASB 16 LEASE LIABILITY - TRANSFER TO CURRENT (2111) P&amp;E</t>
  </si>
  <si>
    <t>2400</t>
  </si>
  <si>
    <t>2400:ACCRUED EXPENSES - OPEX - NON-CURRENT</t>
  </si>
  <si>
    <t>2401</t>
  </si>
  <si>
    <t>2401:ACCRUED EXPENSES - CAPEX - NON-CURRENT</t>
  </si>
  <si>
    <t>3300</t>
  </si>
  <si>
    <t>3300:OEI PRIMARY - ISSUED CAPITAL</t>
  </si>
  <si>
    <t>3301</t>
  </si>
  <si>
    <t>3301:OEI PRIMARY - ISSUED CAPITAL - ISSUE COSTS</t>
  </si>
  <si>
    <t>3302</t>
  </si>
  <si>
    <t>3302:OEI PRIMARY - ISSUED CAPITAL - CAPITAL DISTRIBUTION</t>
  </si>
  <si>
    <t>3303</t>
  </si>
  <si>
    <t>3303:OEI PRIMARY - ISSUED CAPITAL - ISSUE COSTS - TAX</t>
  </si>
  <si>
    <t>3304</t>
  </si>
  <si>
    <t>3304:OEI PRIMARY - ISSUED CAPITAL - DRP</t>
  </si>
  <si>
    <t>3320</t>
  </si>
  <si>
    <t>3320:OEI PRIMARY - RETAINED PROFIT - BROUGHT FORWARD</t>
  </si>
  <si>
    <t>3321</t>
  </si>
  <si>
    <t>3321:OEI PRIMARY - RETAINED PROFIT - CY OEI RECLASS</t>
  </si>
  <si>
    <t>3322</t>
  </si>
  <si>
    <t>3322:UNITHOLDER DISTRIBUTION - APA INVESTMENT TRUST</t>
  </si>
  <si>
    <t>3000</t>
  </si>
  <si>
    <t>3000:ISSUED CAPITAL</t>
  </si>
  <si>
    <t>3001</t>
  </si>
  <si>
    <t>3001:SHARE PREMIUM RESERVE</t>
  </si>
  <si>
    <t>3002</t>
  </si>
  <si>
    <t>3002:ISSUED CAPITAL - ISSUE COSTS</t>
  </si>
  <si>
    <t>3003</t>
  </si>
  <si>
    <t>3003:ISSUED CAPITAL - CAPITAL DISTRIBUTION</t>
  </si>
  <si>
    <t>3004</t>
  </si>
  <si>
    <t>3004:SHARE BUYBACK PREMIUM</t>
  </si>
  <si>
    <t>3005</t>
  </si>
  <si>
    <t>3005:PARTICIPANTS CONTRIBUTIONS - WESMINCO</t>
  </si>
  <si>
    <t>3006</t>
  </si>
  <si>
    <t>3006:PARTICIPANTS CONTRIBUTIONS - NPL</t>
  </si>
  <si>
    <t>3007</t>
  </si>
  <si>
    <t>3007:PARTICIPANTS CONTRIBUTIONS - PEPL</t>
  </si>
  <si>
    <t>3008</t>
  </si>
  <si>
    <t>3008:PARTICIPANTS CONTRIBUTIONS - SCPA</t>
  </si>
  <si>
    <t>3009</t>
  </si>
  <si>
    <t>3009:PARTICIPANTS CONTRIBUTIONS - SCPNPL</t>
  </si>
  <si>
    <t>3010</t>
  </si>
  <si>
    <t>3010:PARTICIPANTS CONTRIBUTIONS - ALINTA</t>
  </si>
  <si>
    <t>3011</t>
  </si>
  <si>
    <t>3011:ISSUED CAPITAL - ISSUE COSTS - TAX</t>
  </si>
  <si>
    <t>3012</t>
  </si>
  <si>
    <t>3012:ISSUE CAPITAL - DRP</t>
  </si>
  <si>
    <t>3100</t>
  </si>
  <si>
    <t>3100:ASSET REVALUATION RESERVE</t>
  </si>
  <si>
    <t>3101</t>
  </si>
  <si>
    <t>3101:ASSET REVALUATION RESERVE - TAX</t>
  </si>
  <si>
    <t>3170</t>
  </si>
  <si>
    <t>3170:FOREIGN CURRENCY TRANSLATION RESERVE (FCTR)</t>
  </si>
  <si>
    <t>3105</t>
  </si>
  <si>
    <t>3105:HEDGING RESERVE - IR</t>
  </si>
  <si>
    <t>3106</t>
  </si>
  <si>
    <t>3106:HEDGING RESERVE - IR - TAX</t>
  </si>
  <si>
    <t>3107</t>
  </si>
  <si>
    <t>3107:HEDGING RESERVE - ASSOCIATE</t>
  </si>
  <si>
    <t>3108</t>
  </si>
  <si>
    <t>3108:HEDGING RESERVE - ASSOCIATE - TAX</t>
  </si>
  <si>
    <t>3109</t>
  </si>
  <si>
    <t>3109:HEDGING RESERVE - FEC</t>
  </si>
  <si>
    <t>3110</t>
  </si>
  <si>
    <t>3110:HEDGING RESERVE - FEC - TAX</t>
  </si>
  <si>
    <t>3111</t>
  </si>
  <si>
    <t>3111:HEDGING RESERVE - DEBT</t>
  </si>
  <si>
    <t>3112</t>
  </si>
  <si>
    <t>3112:HEDGING RESERVE - DEBT - TAX</t>
  </si>
  <si>
    <t>3113</t>
  </si>
  <si>
    <t>3113:HEDGING RESERVE - IR - REVENUE UNWIND</t>
  </si>
  <si>
    <t>3114</t>
  </si>
  <si>
    <t>3114:HEDGING RESERVE - ASSOCIATE - RECLASS TO SUB</t>
  </si>
  <si>
    <t>3115</t>
  </si>
  <si>
    <t>3115:HEDGING RESERVE - FX CASH</t>
  </si>
  <si>
    <t>3116</t>
  </si>
  <si>
    <t>3116:HEDGING RESERVE - FX CASH - TAX</t>
  </si>
  <si>
    <t>3150</t>
  </si>
  <si>
    <t>3150:OTHER GENERAL RESERVE</t>
  </si>
  <si>
    <t>3151</t>
  </si>
  <si>
    <t>3151:OTHER GENERAL RESERVE - TRANSFER TO R/E</t>
  </si>
  <si>
    <t>3152</t>
  </si>
  <si>
    <t>3152:TREASURY SHARE RESERVE</t>
  </si>
  <si>
    <t>3140</t>
  </si>
  <si>
    <t>3140:RESERVE - SHARE BASED PAYMENTS</t>
  </si>
  <si>
    <t>3141</t>
  </si>
  <si>
    <t>3141:RESERVE - SHARE BASED PAYMENTS - TAX</t>
  </si>
  <si>
    <t>3201</t>
  </si>
  <si>
    <t>3201:RETAINED PROFITS - PRE-ACQUISITION</t>
  </si>
  <si>
    <t>3202</t>
  </si>
  <si>
    <t>3202:RETAINED PROFITS - CURRENT YEAR</t>
  </si>
  <si>
    <t>3203</t>
  </si>
  <si>
    <t>3203:RETAINED PROFITS - CURRENT YEAR - OEI RECLASS</t>
  </si>
  <si>
    <t>3204</t>
  </si>
  <si>
    <t>3204:RETAINED PROFITS - DEFINED BENEFIT MOVEMENT</t>
  </si>
  <si>
    <t>3205</t>
  </si>
  <si>
    <t>3205:RETAINED PROFITS - DEFINED BENEFIT MOVEMENT TAX</t>
  </si>
  <si>
    <t>3206</t>
  </si>
  <si>
    <t>3206:IE DIVIDEND DECLARED</t>
  </si>
  <si>
    <t>3207</t>
  </si>
  <si>
    <t>3207:UNITHOLDER DISTRIBUTION - APA INFRASTRUCTURE TRUST</t>
  </si>
  <si>
    <t>3208</t>
  </si>
  <si>
    <t>3208:RETAINED PROFIT - TRANSFER FROM RESERVE</t>
  </si>
  <si>
    <t>3209</t>
  </si>
  <si>
    <t>3209:DIVIDEND DECLARED (JV)</t>
  </si>
  <si>
    <t>4300</t>
  </si>
  <si>
    <t>4300:EQUITY ACCOUNTED PROFITS</t>
  </si>
  <si>
    <t>4090</t>
  </si>
  <si>
    <t>4090:HAULAGE REVENUE</t>
  </si>
  <si>
    <t>4091</t>
  </si>
  <si>
    <t>4091:NETWORKS FRC REVENUE</t>
  </si>
  <si>
    <t>4092</t>
  </si>
  <si>
    <t>4092:OTHER NETWORKS REVENUE</t>
  </si>
  <si>
    <t>4001</t>
  </si>
  <si>
    <t>4001:REVENUE FROM ASSOCIATE</t>
  </si>
  <si>
    <t>4003</t>
  </si>
  <si>
    <t>4003:DIVIDENDS INCOME</t>
  </si>
  <si>
    <t>4005</t>
  </si>
  <si>
    <t>4005:REALISED FX GAINS/LOSSES (CUSTOMER RECEIPTS)</t>
  </si>
  <si>
    <t>4006</t>
  </si>
  <si>
    <t>4006:UNREALISED FX GAINS/LOSSES (CUSTOMER RECEIPTS)</t>
  </si>
  <si>
    <t>4007</t>
  </si>
  <si>
    <t>4007:INTER-ENTITY DIVIDEND</t>
  </si>
  <si>
    <t>4008</t>
  </si>
  <si>
    <t>4008:FX REALISED GAIN/LOSS (REVENUE HEDGING)</t>
  </si>
  <si>
    <t>4009</t>
  </si>
  <si>
    <t>4009:FX UNREALISED GAIN/LOSS (REVENUE HEDGING)</t>
  </si>
  <si>
    <t>4010</t>
  </si>
  <si>
    <t>4010:WGP REVENUE UNWIND DUE TO DE-DESIGNATION</t>
  </si>
  <si>
    <t>4200</t>
  </si>
  <si>
    <t>4200:FINANCE LEASE INCOME</t>
  </si>
  <si>
    <t>4201</t>
  </si>
  <si>
    <t>4201:INTEREST INCOME ON GDI REDEEMBALE PREFERANCE SHARES</t>
  </si>
  <si>
    <t>4202</t>
  </si>
  <si>
    <t>4202:INTEREST INCOME - OTHER INVESTMENTS</t>
  </si>
  <si>
    <t>4203</t>
  </si>
  <si>
    <t>4203:INTEREST INCOME - 3RD PARTY / BANK</t>
  </si>
  <si>
    <t>4204</t>
  </si>
  <si>
    <t>4204:REALISED FX GAINS/LOSSES - INTEREST INCOME</t>
  </si>
  <si>
    <t>4205</t>
  </si>
  <si>
    <t>4205:UNREALISED FX GAINS/LOSSES - INTEREST INCOME</t>
  </si>
  <si>
    <t>5102</t>
  </si>
  <si>
    <t>5102:CONTRACT/TEMP STAFF</t>
  </si>
  <si>
    <t>5104</t>
  </si>
  <si>
    <t>5104:FACILITIES CHARGE</t>
  </si>
  <si>
    <t>5112</t>
  </si>
  <si>
    <t>5112:MANAGEMENT FEES</t>
  </si>
  <si>
    <t>5120</t>
  </si>
  <si>
    <t>5120:TRAINING</t>
  </si>
  <si>
    <t>5121</t>
  </si>
  <si>
    <t>5121:ADVERTISING &amp; PUBLIC RELATIONS</t>
  </si>
  <si>
    <t>5124</t>
  </si>
  <si>
    <t>5124:CORPORATE AFFAIRS</t>
  </si>
  <si>
    <t>5125</t>
  </si>
  <si>
    <t>5125:PROFIT/LOSS ON DIVESTMENT</t>
  </si>
  <si>
    <t>5126</t>
  </si>
  <si>
    <t>5126:CATHODIC PROTECTION</t>
  </si>
  <si>
    <t>5128</t>
  </si>
  <si>
    <t>5128:SITE SERVICES</t>
  </si>
  <si>
    <t>5129</t>
  </si>
  <si>
    <t>5129:EXPENSES NON-TAX DEDUCTIBLE</t>
  </si>
  <si>
    <t>5131</t>
  </si>
  <si>
    <t>5131:NET ZERO - EMISSION REDUCTION COSTS</t>
  </si>
  <si>
    <t>5212</t>
  </si>
  <si>
    <t>5222</t>
  </si>
  <si>
    <t>5222:LOAN FORGIVENESS</t>
  </si>
  <si>
    <t>5240</t>
  </si>
  <si>
    <t>5240:NETWORKS SHARED SERVICES RECHARGES</t>
  </si>
  <si>
    <t>5241</t>
  </si>
  <si>
    <t>5241:INTER-ENTITY COSTS CAPITALISED</t>
  </si>
  <si>
    <t>5242</t>
  </si>
  <si>
    <t>5242:PROJECT PROVISION - EXPENSE</t>
  </si>
  <si>
    <t>5243</t>
  </si>
  <si>
    <t>5243:UNREALISED FX GAINS/LOSSES - BANK</t>
  </si>
  <si>
    <t>5244</t>
  </si>
  <si>
    <t>5244:OVERHEAD RECHARGE ALLGAS</t>
  </si>
  <si>
    <t>5250</t>
  </si>
  <si>
    <t>5250:NETWORK MANAGEMENT FEE CAPITAL - NETWORKS</t>
  </si>
  <si>
    <t>5251</t>
  </si>
  <si>
    <t>5251:NETWORK MANAGEMENT FEE - CAP OVERHEAD SUSPENSE - NETWORKS</t>
  </si>
  <si>
    <t>5252</t>
  </si>
  <si>
    <t>5252:RENTAL CHARGE ON ASSETS EMPLOYED CAPITAL - NETWORKS</t>
  </si>
  <si>
    <t>5253</t>
  </si>
  <si>
    <t>5253:RENTAL CHARGE ON ASSETS EMPLOYED - CAP OVERHEAD SUSPENSE - NETWORKS</t>
  </si>
  <si>
    <t>5254</t>
  </si>
  <si>
    <t>5254:CONTROLLABLE COST INCENTIVE FEE - NETWORKS</t>
  </si>
  <si>
    <t>5255</t>
  </si>
  <si>
    <t>5255:CAP OH NATIONAL - NETWORKS</t>
  </si>
  <si>
    <t>5256</t>
  </si>
  <si>
    <t>5256:CAP OH INDIRECT STATE - NETWORKS</t>
  </si>
  <si>
    <t>5257</t>
  </si>
  <si>
    <t>5257:CAP OH DIRECT STATE OTHER - NETWORKS</t>
  </si>
  <si>
    <t>5258</t>
  </si>
  <si>
    <t>5258:CAP OH EXPENSE - NETWORKS</t>
  </si>
  <si>
    <t>5259</t>
  </si>
  <si>
    <t>5259:CAP OH NATIONAL SUSPENSE - NETWORKS</t>
  </si>
  <si>
    <t>5260</t>
  </si>
  <si>
    <t>5260:CAP OH SUSPENSE - DIRECT STATE - OTHER - NETWORKS</t>
  </si>
  <si>
    <t>5261</t>
  </si>
  <si>
    <t>5261:CAP OH INDIRECT STATE SUSPENSE - NETWORKS</t>
  </si>
  <si>
    <t>5262</t>
  </si>
  <si>
    <t>5262:CAP OH DIRECT STATE PLANNING SUSPENSE - NETWORKS</t>
  </si>
  <si>
    <t>5263</t>
  </si>
  <si>
    <t>5263:CAP OH DIRECT STATE PLANNING - NETWORKS</t>
  </si>
  <si>
    <t>5264</t>
  </si>
  <si>
    <t>5264:CAP OH PLANNING EXPENSE - NETWORKS</t>
  </si>
  <si>
    <t>5265</t>
  </si>
  <si>
    <t>5265:CONTROLLABLE COST INCENTIVE FEE - CONTRA ACCOUNT - NETWORKS</t>
  </si>
  <si>
    <t>5266</t>
  </si>
  <si>
    <t>5266:MARKETING COST TRANSFER STEP 1 - CONTRA - NETWORKS</t>
  </si>
  <si>
    <t>5267</t>
  </si>
  <si>
    <t>5267:MARKETING COST TRANSFER STEP 1 - NETWORKS</t>
  </si>
  <si>
    <t>5268</t>
  </si>
  <si>
    <t>5268:MARKETING COST TRANSFER - NETWORKS</t>
  </si>
  <si>
    <t>5269</t>
  </si>
  <si>
    <t>5269:NETWORKS RECOVERIES MASS ALLOCATION - DR</t>
  </si>
  <si>
    <t>5270</t>
  </si>
  <si>
    <t>5270:NETWORKS RECOVERIES MASS ALLOCATION - CR</t>
  </si>
  <si>
    <t>5271</t>
  </si>
  <si>
    <t>5271:CAP OH NMF SUSPENSE TRUE UP CONTRA ACCOUNT - NETWORKS</t>
  </si>
  <si>
    <t>5272</t>
  </si>
  <si>
    <t>5272:FAR SUSPENSE TRUE UP CONTRA ACCOUNT - NETWORKS</t>
  </si>
  <si>
    <t>5273</t>
  </si>
  <si>
    <t>5273:CAP OH NATIONAL SUSPENSE TRUE UP CONTRA ACCOUNT - NETWORKS</t>
  </si>
  <si>
    <t>5274</t>
  </si>
  <si>
    <t>5274:CAP OH DIRECT STATE PLANNING SUSPENSE TRUE UP CONTRA ACCOUNT - NETWORKS</t>
  </si>
  <si>
    <t>5275</t>
  </si>
  <si>
    <t>5275:DIRECT STATE OTHER CAP OH SUSPENSE TRUE UP CONTRA ACCOUNT - NETWORKS</t>
  </si>
  <si>
    <t>5276</t>
  </si>
  <si>
    <t>5276:CAP OH INDIRECT STATE SUSPENSE TRUE UP CONTRA ACCOUNT - NETWORKS</t>
  </si>
  <si>
    <t>5277</t>
  </si>
  <si>
    <t>5277:CAPITALISED OVERHEADS EXPENSE NATIONAL - CONTRA - NETWORKS</t>
  </si>
  <si>
    <t>5278</t>
  </si>
  <si>
    <t>5278:CAPITALISED OVERHEADS BASE CALCULATION NWF &amp; FAR STEP 1 - NETWORKS</t>
  </si>
  <si>
    <t>5279</t>
  </si>
  <si>
    <t>5279:CAPITALISED OVERHEADS BASE CALCULATION NMF &amp; FAR STEP 1 - CONTRA - NETWORKS</t>
  </si>
  <si>
    <t>5280</t>
  </si>
  <si>
    <t>5280:CAPITALISED OVERHEADS EXPENSE - CONTRA -NETWORKS</t>
  </si>
  <si>
    <t>5281</t>
  </si>
  <si>
    <t>5281:CAP OH NMF CONTRA - NETWORKS</t>
  </si>
  <si>
    <t>5282</t>
  </si>
  <si>
    <t>5282:NETWORK MANAGEMENT FEE OPERATING EXPENSE - NETWORKS</t>
  </si>
  <si>
    <t>5283</t>
  </si>
  <si>
    <t>5283:AASB 16 LEASE RECOVERIES - NETWORKS - CONTRA</t>
  </si>
  <si>
    <t>5284</t>
  </si>
  <si>
    <t>5284:RENTAL CHARGE ON ASSETS EMPLOYED - NETWORKS - CONTRA</t>
  </si>
  <si>
    <t>5285</t>
  </si>
  <si>
    <t>5285:RENTAL CHARGE ON ASSETS EMPLOYED OPERATING EXPENSE - NETWORKS</t>
  </si>
  <si>
    <t>5286</t>
  </si>
  <si>
    <t>5286:CONTROLLABLE COST INCENTIVE FEE NETWORKS - CONTRA</t>
  </si>
  <si>
    <t>5287</t>
  </si>
  <si>
    <t>5287:CONTROLLABLE COST INCENTIVE FEE - EXPENSE - NETWORKS</t>
  </si>
  <si>
    <t>6103</t>
  </si>
  <si>
    <t>6103:AMORTISATION - CONTRACT INTANGIBLE</t>
  </si>
  <si>
    <t>6000</t>
  </si>
  <si>
    <t>6000:INTEREST EXPENSE - BORROWINGS</t>
  </si>
  <si>
    <t>6002</t>
  </si>
  <si>
    <t>6002:INTEREST EXPENSE - CAPITALISED</t>
  </si>
  <si>
    <t>6003</t>
  </si>
  <si>
    <t>6003:INTER-ENTITY INTEREST RECEIVED</t>
  </si>
  <si>
    <t>6004</t>
  </si>
  <si>
    <t>6004:INTER-ENTITY INTEREST PAID</t>
  </si>
  <si>
    <t>6005</t>
  </si>
  <si>
    <t>6005:BORROWING COSTS &amp; AMORTISATION OF DEFERRED BORROWING COSTS</t>
  </si>
  <si>
    <t>6006:GAIN/LOSS ON DERIVATIVES</t>
  </si>
  <si>
    <t>6007</t>
  </si>
  <si>
    <t>6007:REALISED FX GAINS/LOSSES</t>
  </si>
  <si>
    <t>6008</t>
  </si>
  <si>
    <t>6008:UNREALISED FX GAINS/LOSSES</t>
  </si>
  <si>
    <t>6009</t>
  </si>
  <si>
    <t>6009:WGP INTEREST UNWIND DUE TO DE-DESIGNATION</t>
  </si>
  <si>
    <t>6010</t>
  </si>
  <si>
    <t>6010:FX UNREALISED GAIN/LOSS (DEBT REVALUATION)</t>
  </si>
  <si>
    <t>6011</t>
  </si>
  <si>
    <t>6011:INTEREST EXPENSE - UNEARNED REVENUE UNWIND</t>
  </si>
  <si>
    <t>6012</t>
  </si>
  <si>
    <t>6012:INTEREST EXPENSE - MAKEGOOD PROVISION UNWIND</t>
  </si>
  <si>
    <t>6013</t>
  </si>
  <si>
    <t>6013:INTEREST EXPENSE - LEASE LIABILITIES</t>
  </si>
  <si>
    <t>6014</t>
  </si>
  <si>
    <t>6014:INTEREST EXPENSE - GIC</t>
  </si>
  <si>
    <t>6015</t>
  </si>
  <si>
    <t>6015:INTEREST EXPENSE - REDEEMABLE PREFERENCE SHARE</t>
  </si>
  <si>
    <t>6016</t>
  </si>
  <si>
    <t>6016:UNWINDING DISCOUNT - BORROWINGS</t>
  </si>
  <si>
    <t>6017</t>
  </si>
  <si>
    <t>6017:FX UNREALISED GAIN/LOSS (INTEREST HEDGING)</t>
  </si>
  <si>
    <t>6018</t>
  </si>
  <si>
    <t>6018:HEDGE CLOSE-OUT GAIN/LOSS (DEBT &amp; HEDGE BREAK COSTS)</t>
  </si>
  <si>
    <t>5300</t>
  </si>
  <si>
    <t>5300:BAD DEBT WRITTEN OFF</t>
  </si>
  <si>
    <t>5302</t>
  </si>
  <si>
    <t>5302:BUSINESS ACQUISITION COSTS</t>
  </si>
  <si>
    <t>5303</t>
  </si>
  <si>
    <t>5303:IMPAIRMENT EXPENSE - PPE</t>
  </si>
  <si>
    <t>5304</t>
  </si>
  <si>
    <t>5304:IMPAIRMENT EXPENSE - GOODWILL</t>
  </si>
  <si>
    <t>5501</t>
  </si>
  <si>
    <t>5501:GAIN/(LOSS) ON ROU ASSETS DISPOSAL</t>
  </si>
  <si>
    <t>5502</t>
  </si>
  <si>
    <t>5502:GAIN/(LOSS) ON DIVESTMENT</t>
  </si>
  <si>
    <t>5600</t>
  </si>
  <si>
    <t>5600:FAIR VALUE GAIN/LOSS ON CONTRACT FOR DIFFERENCE</t>
  </si>
  <si>
    <t>6132</t>
  </si>
  <si>
    <t>6132:INCOME TAX EXPENSE - IMPUTATION CREDITS</t>
  </si>
  <si>
    <t>6133</t>
  </si>
  <si>
    <t>6133:INCOME TAX EXPENSE - PREV. UNBOOKED LOSSES</t>
  </si>
  <si>
    <t>6150</t>
  </si>
  <si>
    <t>6150:OUTSIDE EQUITY INTERESTS</t>
  </si>
  <si>
    <t>Non-current Assets</t>
  </si>
  <si>
    <t>Liabilities</t>
  </si>
  <si>
    <t>Equity</t>
  </si>
  <si>
    <t>No code</t>
  </si>
  <si>
    <t>Interest Income</t>
  </si>
  <si>
    <t>Operating Income</t>
  </si>
  <si>
    <t>Total Income</t>
  </si>
  <si>
    <t>RC0161 OPERATING COST RECOVERY FROM NETWORKS</t>
  </si>
  <si>
    <t>RC0162 GST</t>
  </si>
  <si>
    <t>RC0165 COST RECOVERY FROM GDI</t>
  </si>
  <si>
    <t>RC0166 INCOME IN ADVANCE / UPFRONT CHARGE - NON-CURRENT</t>
  </si>
  <si>
    <t>RC0071 STRETCH - BLUE SKY - FIXED</t>
  </si>
  <si>
    <t>RC0072 STRETCH - NEW CONTRACTS - FIXED</t>
  </si>
  <si>
    <t>RC0073 STRETCH - RECONTRACTING - FIXED</t>
  </si>
  <si>
    <t>RC0173 ENVIRONMENTAL PRODUCTS REVENUE - 3P</t>
  </si>
  <si>
    <t>RC0043 GAS PROCESSING - CONTINGENCY</t>
  </si>
  <si>
    <t>RC0074 STRETCH - VARIABLE REVENUE</t>
  </si>
  <si>
    <t>RC0169 STRETCH - BLUE SKY - VARIABLE</t>
  </si>
  <si>
    <t>RC0170 STRETCH - NEW CONTRACTS - VARRIABLE</t>
  </si>
  <si>
    <t>RC0171 STRETCH - RECONTRACTING - VARIABLE</t>
  </si>
  <si>
    <t>RC0167 CONNECTION FEE RECHARGE</t>
  </si>
  <si>
    <t>RC0168 AEMO MARKET FEE</t>
  </si>
  <si>
    <t>RC0175 EMISSION COST RECOVERY</t>
  </si>
  <si>
    <t>RC0172 CUSTOMER CONTRIBUTION - SIGNIFICANT FINANCING COMPONENT</t>
  </si>
  <si>
    <t>RC0134 VIC FRC REVENUE</t>
  </si>
  <si>
    <t>RC0135 TYPE A APPLICATION TESTING</t>
  </si>
  <si>
    <t>RC0137 BULK HOT WATER CONTRIBUTION</t>
  </si>
  <si>
    <t>RC0138 NEW CONNECTION FEE</t>
  </si>
  <si>
    <t>RC0145 CUSTOMER DISCONNECTIONS TEMP</t>
  </si>
  <si>
    <t>RC0147 SALE OF REGULATOR PITS</t>
  </si>
  <si>
    <t>RC0148 EXCESS SERVICE</t>
  </si>
  <si>
    <t>RC0176 GAIN ON LEASE MODIFICATION</t>
  </si>
  <si>
    <t>Revenue Category (Uncategorized/Blanks)</t>
  </si>
  <si>
    <t>Regulatory - Depreciation</t>
  </si>
  <si>
    <t>Regulatory - Directly Attributable Finance Charges</t>
  </si>
  <si>
    <t>Regulatory - Insurance</t>
  </si>
  <si>
    <t>Regulatory - Leasing and Rental Costs</t>
  </si>
  <si>
    <t>Regulatory - Licence and Regulatory Costs</t>
  </si>
  <si>
    <t>Regulatory - Not Reportable</t>
  </si>
  <si>
    <t>Regulatory - Other Direct Costs</t>
  </si>
  <si>
    <t>Regulatory - Repairs and Maintenance</t>
  </si>
  <si>
    <t>Regulatory - Tax</t>
  </si>
  <si>
    <t>Regulatory - Wages</t>
  </si>
  <si>
    <t>4fd9fff4-5667-4c7b-9c6f-7d86639f9365</t>
  </si>
  <si>
    <t>1936bd98-aa0f-4967-a703-3907c0e0ab4e</t>
  </si>
  <si>
    <t>91f846ab-67de-4812-a74d-215a949d34d0</t>
  </si>
  <si>
    <t>C034 APT PARMELIA TRUST, C339 (J) PARMELIA CONSOLIDATION GROUP</t>
  </si>
  <si>
    <t>A301 VTS</t>
  </si>
  <si>
    <t>A801 Amadeus Gas Pipeline</t>
  </si>
  <si>
    <t>A933 3rd party O&amp;M - GGT Ops</t>
  </si>
  <si>
    <t>A611 Murrin Murrin Pipeline</t>
  </si>
  <si>
    <t>FY25</t>
  </si>
  <si>
    <t>Thornlie link extension, Henly Brook Estate, other developments and SIB capital expenditure</t>
  </si>
  <si>
    <t>During FY25</t>
  </si>
  <si>
    <t>2550:PROV - EMPLOYEE - NON CURRENT - LSL</t>
  </si>
  <si>
    <t>Level 10, 121 Castlereagh Street</t>
  </si>
  <si>
    <t>Note: For the purposes of Part 23 reporting the Part 23 Book value exceeded the Part 23 Recoverable value on a stand-alone basis however there is no statutory impairment for Parmelia on a cash generating unit basis.  For further information, please refer to the table reference  3.2.1 on the tab called "6. Notes".</t>
  </si>
  <si>
    <t>The majority of total shared assets reported represent Information Technology assets and other assets such as office related assets and motor vehicles. The values are reported are prior to impairment losses.
The “% allocated to pipeline” reported in table 3.4 represents the percentage of shared corporate assets allocated to the pipeline since the APA Group’s ownership.  The reported amount are gross of impairment losses.</t>
  </si>
  <si>
    <t>Part 23 reversal impairment loss (see tab 6.Notes).</t>
  </si>
  <si>
    <t>2026 - P12 Jun</t>
  </si>
  <si>
    <t>5100:TIME SHEET COSTS - OPEX</t>
  </si>
  <si>
    <t>5101:EMPLOYEE TIMESHEET COST RECOVERIES - OPEX BAU</t>
  </si>
  <si>
    <t>5210:ALLOCATION COST RECOVERIES - RESIDUAL</t>
  </si>
  <si>
    <t>5211:MANUAL HCC NON-TIMESHEET RECOVERIES - OPEX</t>
  </si>
  <si>
    <t>5212:MANUAL HCC NON-TIMESHEET RECOVERIES - CAPEX</t>
  </si>
  <si>
    <t>5134</t>
  </si>
  <si>
    <t>5134:TIME SHEET COSTS - PROJECTS</t>
  </si>
  <si>
    <t>5213</t>
  </si>
  <si>
    <t>5213:MANUAL EMPLOYEE TIMESHEET TRANSFERS - OPEX BAU</t>
  </si>
  <si>
    <t>A935 3rd party - APTPG O&amp;M</t>
  </si>
  <si>
    <t>APA Asset (Uncategorized/Blanks)</t>
  </si>
  <si>
    <t>A983 Cost Recovery - GDI</t>
  </si>
  <si>
    <t>2026</t>
  </si>
  <si>
    <t>5142:ALLOCATION COST RECOVERIES - CAPEX</t>
  </si>
  <si>
    <t>2026 - P01 Jul</t>
  </si>
  <si>
    <t>2026 - P02 Aug</t>
  </si>
  <si>
    <t>2026 - P03 Sep</t>
  </si>
  <si>
    <t>2026 - P04 Oct</t>
  </si>
  <si>
    <t>2026 - P05 Nov</t>
  </si>
  <si>
    <t>2026 - P06 Dec</t>
  </si>
  <si>
    <t>2026 - P07 Jan</t>
  </si>
  <si>
    <t>2026 - P08 Feb</t>
  </si>
  <si>
    <t>2026 - P09 Mar</t>
  </si>
  <si>
    <t>2026 - P10 Apr</t>
  </si>
  <si>
    <t>2026 - P11 May</t>
  </si>
  <si>
    <t>5142</t>
  </si>
  <si>
    <t>FY26</t>
  </si>
  <si>
    <t>2150:SWAPS LIABILITIES - INTEREST ACCRUAL</t>
  </si>
  <si>
    <t>5099:DoNotUse_DNU_LABOUR ALLOCATIONS CONVERSION BALANCE (LEGACY)</t>
  </si>
  <si>
    <t>During FY26</t>
  </si>
  <si>
    <t>The financial reporting under the non scheme guideline is an annual reporting requirement for APA's non scheme pipelines, requiring annual publishing by 30 October 2026. This information was published on Friday 30th October 2026.</t>
  </si>
  <si>
    <t>Other depreciable pipeline assets include items such as information technology systems, motor vehicles, office and pipeline related costs which have different useful lives ranging from 5 to 80 years. APA has reported the information by asset categories in a summary line reflective of all assets acquired at inception to 30 June 2026.</t>
  </si>
  <si>
    <r>
      <t xml:space="preserve">Without the corresponding interest expense being reflected in the Pipeline Financial Statements Revenues and Expenses and RCM due to the Part23 requirements, the net profit of the asset excludes </t>
    </r>
    <r>
      <rPr>
        <sz val="10.5"/>
        <rFont val="Century Gothic"/>
        <family val="2"/>
      </rPr>
      <t>$153,770 of interest expense.</t>
    </r>
    <r>
      <rPr>
        <sz val="10.5"/>
        <color rgb="FF000000"/>
        <rFont val="Century Gothic"/>
        <family val="2"/>
      </rPr>
      <t xml:space="preserve"> The impact on the return on asset is immaterial. </t>
    </r>
  </si>
  <si>
    <t>Relates to Inline inspection, pigging and other projects such as Gnarra  Rd Roundabout and St Clare Estate</t>
  </si>
  <si>
    <t>It is noted that the Part 23 carrying value review has been undertaken using Part 23 assumptions and by definition this review is separate to the Carrying Value Review undertaken for APA’s Statutory Financial Reporting.  The values are not to be considered in the context of APA’s statutory financial reporting processes.
The Part 23 Carrying value Review is completed using different assumptions to APA’s statutory Carrying Value review and is undertaken on an individual standalone pipeline rather than a cash generating unit basis, and does not reflect APA’s view of carrying value of its assets for statutory purposes.
The conclusions are based on a balanced and consistent approach in determining the demand forecasts and other asset model inputs for a Part 23 Carrying value review.  This assessment is also supported by a range/sensitivity analysis performed including discount rates and terminal values.  The Part 23 recoverable value models and the critical assumptions were reviewed with regard to contracts, budgets, altered business conditions and Management’s expectations, in the context of each individual asset on a standalone basis and separate to APA’s statutory cash generating units.
Based on the annual carrying value review it was determined that the Parmelia Gas Pipeline (PGP) Part 23 Net book value as at 30 June 2026 should be reduced to the value equivalent to assets of $7,984,112 being made up of current assets of $2,704,259, convertible  to cash subsequent to year end and deferred tax assets of $5,279,854, which is probable to be recovered.
As at 30 June 2025, a reversal of a previously recognised impairment loss of $21,949,205 has been recorded by APT Parmelia Pty Ltd.   The reversal was due the remeasurement of the restoration provision which impacted property, plant and equipment.  There has been no impairment identified for statutory reporting purposes.
An impairment for Part 23 Purposes for Parmelia is disclosed in table 3.2.1.</t>
  </si>
  <si>
    <t xml:space="preserve">In FY26, the pipeline received 0.89% of shared support assets.  Due to the functionality of this reporting template, the percentage reported in table 2.4.1, relating to shared support assets, will be post of impairments losses.
</t>
  </si>
  <si>
    <t>APA has reported the information by asset categories in a summary line reflective of all assets acquired from inception to 30 June 2026.</t>
  </si>
  <si>
    <t>It is important to note that the Return on assets ratio is impacted due to the impairment of Parmelia. The reduced carrying value of the Pipeline’s assets results in a lower asset base for the purpose of the calculation, which in turn increases the reported Return on assets ratio.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</si>
</sst>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8">
    <numFmt numFmtId="41" formatCode="_-* #,##0_-;\-* #,##0_-;_-* &quot;-&quot;_-;_-@_-"/>
    <numFmt numFmtId="44" formatCode="_-&quot;$&quot;* #,##0.00_-;\-&quot;$&quot;* #,##0.00_-;_-&quot;$&quot;* &quot;-&quot;??_-;_-@_-"/>
    <numFmt numFmtId="43" formatCode="_-* #,##0.00_-;\-* #,##0.00_-;_-* &quot;-&quot;??_-;_-@_-"/>
    <numFmt numFmtId="164" formatCode="_(* #,##0_);_(* \(#,##0\);_(* &quot;-&quot;_);_(@_)"/>
    <numFmt numFmtId="165" formatCode="_(* #,##0_);_(* \(#,##0\);_(* &quot;-&quot;?_);_(@_)"/>
    <numFmt numFmtId="166" formatCode="_(* #,##0_);_(* \(#,##0\);_(* &quot;-&quot;??_);_(@_)"/>
    <numFmt numFmtId="167" formatCode="0.0"/>
    <numFmt numFmtId="168" formatCode="0.0000"/>
    <numFmt numFmtId="169" formatCode="#,##0.0"/>
    <numFmt numFmtId="170" formatCode="yyyy"/>
    <numFmt numFmtId="171" formatCode="d/mm/yyyy;@"/>
    <numFmt numFmtId="172" formatCode="0.0%"/>
    <numFmt numFmtId="173" formatCode="_(* #,##0.00_);_(* \(#,##0.00\);_(* &quot;-&quot;_);_(@_)"/>
    <numFmt numFmtId="174" formatCode="_-* #,##0_-;\-* #,##0_-;_-* &quot;-&quot;??_-;_-@_-"/>
    <numFmt numFmtId="175" formatCode="_-* #,##0.0_-;\-* #,##0.0_-;_-* &quot;-&quot;??_-;_-@_-"/>
    <numFmt numFmtId="176" formatCode="[$]#,##0.00;\-[$]#,##0.00"/>
    <numFmt numFmtId="177" formatCode="#,###;\(#,###\)"/>
    <numFmt numFmtId="178" formatCode="#,##0.00_ ;\-#,##0.00\ "/>
  </numFmts>
  <fonts count="107"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6"/>
      <name val="Arial"/>
      <family val="2"/>
    </font>
    <font>
      <b/>
      <sz val="10"/>
      <name val="Arial"/>
      <family val="2"/>
    </font>
    <font>
      <b/>
      <sz val="12"/>
      <name val="Arial"/>
      <family val="2"/>
    </font>
    <font>
      <sz val="10"/>
      <color indexed="51"/>
      <name val="Arial"/>
      <family val="2"/>
    </font>
    <font>
      <sz val="10"/>
      <name val="Arial"/>
      <family val="2"/>
    </font>
    <font>
      <b/>
      <sz val="8"/>
      <name val="Arial"/>
      <family val="2"/>
    </font>
    <font>
      <sz val="8"/>
      <name val="Arial"/>
      <family val="2"/>
    </font>
    <font>
      <b/>
      <sz val="14"/>
      <name val="Arial"/>
      <family val="2"/>
    </font>
    <font>
      <sz val="10"/>
      <color indexed="9"/>
      <name val="Arial"/>
      <family val="2"/>
    </font>
    <font>
      <sz val="18"/>
      <name val="Arial"/>
      <family val="2"/>
    </font>
    <font>
      <sz val="18"/>
      <color indexed="62"/>
      <name val="Arial"/>
      <family val="2"/>
    </font>
    <font>
      <u/>
      <sz val="10"/>
      <color indexed="12"/>
      <name val="Arial"/>
      <family val="2"/>
    </font>
    <font>
      <b/>
      <sz val="10"/>
      <color indexed="62"/>
      <name val="Arial"/>
      <family val="2"/>
    </font>
    <font>
      <b/>
      <sz val="10"/>
      <color indexed="18"/>
      <name val="Arial"/>
      <family val="2"/>
    </font>
    <font>
      <b/>
      <sz val="12"/>
      <color indexed="62"/>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62"/>
      <name val="Calibri"/>
      <family val="2"/>
    </font>
    <font>
      <b/>
      <sz val="13"/>
      <color indexed="62"/>
      <name val="Calibri"/>
      <family val="2"/>
    </font>
    <font>
      <b/>
      <sz val="11"/>
      <color indexed="62"/>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62"/>
      <name val="Cambria"/>
      <family val="2"/>
    </font>
    <font>
      <b/>
      <sz val="11"/>
      <color indexed="8"/>
      <name val="Calibri"/>
      <family val="2"/>
    </font>
    <font>
      <sz val="11"/>
      <color indexed="10"/>
      <name val="Calibri"/>
      <family val="2"/>
    </font>
    <font>
      <sz val="8"/>
      <name val="Arial"/>
      <family val="2"/>
    </font>
    <font>
      <b/>
      <sz val="16"/>
      <color indexed="8"/>
      <name val="Arial"/>
      <family val="2"/>
    </font>
    <font>
      <b/>
      <sz val="10"/>
      <color indexed="9"/>
      <name val="Arial"/>
      <family val="2"/>
    </font>
    <font>
      <b/>
      <sz val="10"/>
      <color indexed="8"/>
      <name val="Arial"/>
      <family val="2"/>
    </font>
    <font>
      <sz val="10"/>
      <color indexed="8"/>
      <name val="Arial"/>
      <family val="2"/>
    </font>
    <font>
      <sz val="12"/>
      <name val="Arial"/>
      <family val="2"/>
    </font>
    <font>
      <sz val="8"/>
      <name val="Malgun Gothic"/>
      <family val="2"/>
    </font>
    <font>
      <sz val="10"/>
      <name val="Cambria"/>
      <family val="2"/>
    </font>
    <font>
      <sz val="10"/>
      <name val="Arial"/>
      <family val="2"/>
    </font>
    <font>
      <b/>
      <sz val="11"/>
      <name val="Arial"/>
      <family val="2"/>
    </font>
    <font>
      <sz val="11"/>
      <name val="Arial"/>
      <family val="2"/>
    </font>
    <font>
      <b/>
      <sz val="12"/>
      <color indexed="9"/>
      <name val="Arial"/>
      <family val="2"/>
    </font>
    <font>
      <b/>
      <i/>
      <sz val="10"/>
      <name val="Arial"/>
      <family val="2"/>
    </font>
    <font>
      <i/>
      <sz val="8"/>
      <name val="Malgun Gothic"/>
      <family val="2"/>
    </font>
    <font>
      <sz val="9"/>
      <name val="Arial"/>
      <family val="2"/>
    </font>
    <font>
      <i/>
      <sz val="10"/>
      <name val="Arial"/>
      <family val="2"/>
    </font>
    <font>
      <sz val="10"/>
      <name val="Calibri Light"/>
      <family val="2"/>
      <scheme val="major"/>
    </font>
    <font>
      <sz val="10"/>
      <color rgb="FF000000"/>
      <name val="Arial"/>
      <family val="2"/>
    </font>
    <font>
      <b/>
      <sz val="10"/>
      <color rgb="FFFFFFFF"/>
      <name val="Calibri"/>
      <family val="2"/>
      <scheme val="minor"/>
    </font>
    <font>
      <sz val="10"/>
      <color theme="1"/>
      <name val="Calibri"/>
      <family val="2"/>
      <scheme val="minor"/>
    </font>
    <font>
      <b/>
      <sz val="10"/>
      <color theme="1"/>
      <name val="Calibri"/>
      <family val="2"/>
      <scheme val="minor"/>
    </font>
    <font>
      <sz val="28"/>
      <color rgb="FFFF0000"/>
      <name val="Arial"/>
      <family val="2"/>
    </font>
    <font>
      <sz val="18"/>
      <color theme="0"/>
      <name val="Arial"/>
      <family val="2"/>
    </font>
    <font>
      <b/>
      <sz val="18"/>
      <color theme="0"/>
      <name val="Arial Black"/>
      <family val="2"/>
    </font>
    <font>
      <b/>
      <sz val="18"/>
      <color theme="0"/>
      <name val="Arial"/>
      <family val="2"/>
    </font>
    <font>
      <u/>
      <sz val="18"/>
      <color theme="0"/>
      <name val="Arial"/>
      <family val="2"/>
    </font>
    <font>
      <sz val="10"/>
      <color rgb="FF0000FF"/>
      <name val="Arial"/>
      <family val="2"/>
    </font>
    <font>
      <sz val="10"/>
      <color theme="0"/>
      <name val="Arial"/>
      <family val="2"/>
    </font>
    <font>
      <b/>
      <sz val="10"/>
      <color theme="1"/>
      <name val="Arial"/>
      <family val="2"/>
    </font>
    <font>
      <sz val="10"/>
      <color theme="1"/>
      <name val="Arial"/>
      <family val="2"/>
    </font>
    <font>
      <b/>
      <sz val="10"/>
      <color theme="0"/>
      <name val="Arial"/>
      <family val="2"/>
    </font>
    <font>
      <b/>
      <sz val="14"/>
      <color theme="0"/>
      <name val="Arial"/>
      <family val="2"/>
    </font>
    <font>
      <b/>
      <sz val="12"/>
      <color theme="0"/>
      <name val="Arial"/>
      <family val="2"/>
    </font>
    <font>
      <b/>
      <sz val="10"/>
      <color rgb="FF000000"/>
      <name val="Arial"/>
      <family val="2"/>
    </font>
    <font>
      <sz val="10"/>
      <color rgb="FFFF0000"/>
      <name val="Arial"/>
      <family val="2"/>
    </font>
    <font>
      <sz val="11"/>
      <color rgb="FF191919"/>
      <name val="Arial"/>
      <family val="2"/>
    </font>
    <font>
      <sz val="11"/>
      <color rgb="FFFFFFFF"/>
      <name val="Arial"/>
      <family val="2"/>
    </font>
    <font>
      <b/>
      <sz val="11"/>
      <color rgb="FFFFFFFF"/>
      <name val="Arial"/>
      <family val="2"/>
    </font>
    <font>
      <sz val="10"/>
      <color rgb="FF191919"/>
      <name val="Arial"/>
      <family val="2"/>
    </font>
    <font>
      <sz val="11"/>
      <color rgb="FFFF0000"/>
      <name val="Arial"/>
      <family val="2"/>
    </font>
    <font>
      <sz val="10"/>
      <color rgb="FF7030A0"/>
      <name val="Arial"/>
      <family val="2"/>
    </font>
    <font>
      <b/>
      <sz val="10"/>
      <color rgb="FFFFFFFF"/>
      <name val="Arial"/>
      <family val="2"/>
    </font>
    <font>
      <b/>
      <sz val="10"/>
      <color rgb="FF191919"/>
      <name val="Arial"/>
      <family val="2"/>
    </font>
    <font>
      <b/>
      <sz val="10"/>
      <color rgb="FFFF0000"/>
      <name val="Arial"/>
      <family val="2"/>
    </font>
    <font>
      <sz val="8"/>
      <color rgb="FF000000"/>
      <name val="Malgun Gothic"/>
      <family val="2"/>
    </font>
    <font>
      <sz val="14"/>
      <color theme="0"/>
      <name val="Arial"/>
      <family val="2"/>
    </font>
    <font>
      <b/>
      <sz val="14"/>
      <color rgb="FF0000FF"/>
      <name val="Arial"/>
      <family val="2"/>
    </font>
    <font>
      <b/>
      <sz val="9"/>
      <color indexed="81"/>
      <name val="Tahoma"/>
      <family val="2"/>
    </font>
    <font>
      <sz val="9"/>
      <color indexed="81"/>
      <name val="Tahoma"/>
      <family val="2"/>
    </font>
    <font>
      <sz val="11"/>
      <color theme="1"/>
      <name val="Calibri"/>
      <family val="2"/>
    </font>
    <font>
      <b/>
      <u/>
      <sz val="10"/>
      <name val="Arial"/>
      <family val="2"/>
    </font>
    <font>
      <b/>
      <sz val="10"/>
      <color rgb="FF333399"/>
      <name val="Calibri"/>
      <family val="2"/>
    </font>
    <font>
      <sz val="8"/>
      <color rgb="FF333399"/>
      <name val="Calibri"/>
      <family val="2"/>
    </font>
    <font>
      <sz val="8"/>
      <color theme="1"/>
      <name val="Calibri"/>
      <family val="2"/>
    </font>
    <font>
      <b/>
      <sz val="8"/>
      <color theme="1"/>
      <name val="Calibri"/>
      <family val="2"/>
    </font>
    <font>
      <b/>
      <sz val="10.5"/>
      <name val="Century Gothic"/>
      <family val="2"/>
    </font>
    <font>
      <sz val="10.5"/>
      <name val="Century Gothic"/>
      <family val="2"/>
    </font>
    <font>
      <sz val="10.5"/>
      <color rgb="FF000000"/>
      <name val="Century Gothic"/>
      <family val="2"/>
    </font>
    <font>
      <sz val="11"/>
      <color rgb="FF000000"/>
      <name val="Calibri"/>
      <family val="2"/>
      <scheme val="minor"/>
    </font>
    <font>
      <sz val="10"/>
      <name val="Arial"/>
      <family val="2"/>
    </font>
    <font>
      <u/>
      <sz val="11"/>
      <color theme="10"/>
      <name val="Calibri"/>
      <family val="2"/>
      <scheme val="minor"/>
    </font>
    <font>
      <b/>
      <u/>
      <sz val="11"/>
      <color theme="1"/>
      <name val="Calibri"/>
      <family val="2"/>
      <scheme val="minor"/>
    </font>
    <font>
      <sz val="20"/>
      <name val="Arial"/>
      <family val="2"/>
    </font>
    <font>
      <sz val="9"/>
      <name val="Calibri"/>
      <family val="2"/>
    </font>
  </fonts>
  <fills count="62">
    <fill>
      <patternFill patternType="none"/>
    </fill>
    <fill>
      <patternFill patternType="gray125"/>
    </fill>
    <fill>
      <patternFill patternType="solid">
        <fgColor indexed="38"/>
      </patternFill>
    </fill>
    <fill>
      <patternFill patternType="solid">
        <fgColor indexed="38"/>
        <bgColor indexed="64"/>
      </patternFill>
    </fill>
    <fill>
      <patternFill patternType="solid">
        <fgColor indexed="47"/>
      </patternFill>
    </fill>
    <fill>
      <patternFill patternType="solid">
        <fgColor indexed="47"/>
        <bgColor indexed="64"/>
      </patternFill>
    </fill>
    <fill>
      <patternFill patternType="solid">
        <fgColor indexed="26"/>
      </patternFill>
    </fill>
    <fill>
      <patternFill patternType="solid">
        <fgColor indexed="26"/>
        <bgColor indexed="64"/>
      </patternFill>
    </fill>
    <fill>
      <patternFill patternType="solid">
        <fgColor indexed="9"/>
      </patternFill>
    </fill>
    <fill>
      <patternFill patternType="solid">
        <fgColor indexed="9"/>
        <bgColor indexed="64"/>
      </patternFill>
    </fill>
    <fill>
      <patternFill patternType="solid">
        <fgColor indexed="43"/>
      </patternFill>
    </fill>
    <fill>
      <patternFill patternType="solid">
        <fgColor indexed="43"/>
        <bgColor indexed="64"/>
      </patternFill>
    </fill>
    <fill>
      <patternFill patternType="solid">
        <fgColor indexed="22"/>
      </patternFill>
    </fill>
    <fill>
      <patternFill patternType="solid">
        <fgColor indexed="22"/>
        <bgColor indexed="64"/>
      </patternFill>
    </fill>
    <fill>
      <patternFill patternType="solid">
        <fgColor indexed="49"/>
      </patternFill>
    </fill>
    <fill>
      <patternFill patternType="solid">
        <fgColor indexed="49"/>
        <bgColor indexed="64"/>
      </patternFill>
    </fill>
    <fill>
      <patternFill patternType="solid">
        <fgColor indexed="10"/>
      </patternFill>
    </fill>
    <fill>
      <patternFill patternType="solid">
        <fgColor indexed="10"/>
        <bgColor indexed="64"/>
      </patternFill>
    </fill>
    <fill>
      <patternFill patternType="solid">
        <fgColor indexed="57"/>
      </patternFill>
    </fill>
    <fill>
      <patternFill patternType="solid">
        <fgColor indexed="57"/>
        <bgColor indexed="64"/>
      </patternFill>
    </fill>
    <fill>
      <patternFill patternType="solid">
        <fgColor indexed="54"/>
      </patternFill>
    </fill>
    <fill>
      <patternFill patternType="solid">
        <fgColor indexed="54"/>
        <bgColor indexed="64"/>
      </patternFill>
    </fill>
    <fill>
      <patternFill patternType="solid">
        <fgColor indexed="53"/>
      </patternFill>
    </fill>
    <fill>
      <patternFill patternType="solid">
        <fgColor indexed="53"/>
        <bgColor indexed="64"/>
      </patternFill>
    </fill>
    <fill>
      <patternFill patternType="solid">
        <fgColor indexed="45"/>
      </patternFill>
    </fill>
    <fill>
      <patternFill patternType="solid">
        <fgColor indexed="45"/>
        <bgColor indexed="64"/>
      </patternFill>
    </fill>
    <fill>
      <patternFill patternType="solid">
        <fgColor indexed="55"/>
      </patternFill>
    </fill>
    <fill>
      <patternFill patternType="solid">
        <fgColor indexed="55"/>
        <bgColor indexed="64"/>
      </patternFill>
    </fill>
    <fill>
      <patternFill patternType="solid">
        <fgColor indexed="42"/>
      </patternFill>
    </fill>
    <fill>
      <patternFill patternType="solid">
        <fgColor indexed="42"/>
        <bgColor indexed="64"/>
      </patternFill>
    </fill>
    <fill>
      <patternFill patternType="solid">
        <fgColor indexed="27"/>
        <bgColor indexed="64"/>
      </patternFill>
    </fill>
    <fill>
      <patternFill patternType="solid">
        <fgColor indexed="8"/>
        <bgColor indexed="64"/>
      </patternFill>
    </fill>
    <fill>
      <patternFill patternType="solid">
        <fgColor theme="4"/>
        <bgColor indexed="64"/>
      </patternFill>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rgb="FF009999"/>
        <bgColor indexed="64"/>
      </patternFill>
    </fill>
    <fill>
      <patternFill patternType="solid">
        <fgColor theme="4" tint="0.79998168889431442"/>
        <bgColor indexed="64"/>
      </patternFill>
    </fill>
    <fill>
      <patternFill patternType="solid">
        <fgColor theme="5" tint="-0.249977111117893"/>
        <bgColor indexed="64"/>
      </patternFill>
    </fill>
    <fill>
      <patternFill patternType="solid">
        <fgColor theme="1"/>
        <bgColor indexed="64"/>
      </patternFill>
    </fill>
    <fill>
      <patternFill patternType="solid">
        <fgColor rgb="FFD9D9D9"/>
        <bgColor rgb="FF000000"/>
      </patternFill>
    </fill>
    <fill>
      <patternFill patternType="solid">
        <fgColor rgb="FF191919"/>
        <bgColor rgb="FF000000"/>
      </patternFill>
    </fill>
    <fill>
      <patternFill patternType="solid">
        <fgColor rgb="FF3A8D87"/>
        <bgColor rgb="FF000000"/>
      </patternFill>
    </fill>
    <fill>
      <patternFill patternType="solid">
        <fgColor theme="4" tint="-0.499984740745262"/>
        <bgColor rgb="FF000000"/>
      </patternFill>
    </fill>
    <fill>
      <patternFill patternType="solid">
        <fgColor theme="7" tint="0.59999389629810485"/>
        <bgColor indexed="64"/>
      </patternFill>
    </fill>
    <fill>
      <patternFill patternType="solid">
        <fgColor theme="0" tint="-0.249977111117893"/>
        <bgColor indexed="64"/>
      </patternFill>
    </fill>
    <fill>
      <patternFill patternType="solid">
        <fgColor theme="5" tint="-0.499984740745262"/>
        <bgColor indexed="64"/>
      </patternFill>
    </fill>
    <fill>
      <patternFill patternType="solid">
        <fgColor theme="4" tint="-0.499984740745262"/>
        <bgColor indexed="64"/>
      </patternFill>
    </fill>
    <fill>
      <patternFill patternType="solid">
        <fgColor rgb="FFDDD8D2"/>
        <bgColor rgb="FF000000"/>
      </patternFill>
    </fill>
    <fill>
      <patternFill patternType="solid">
        <fgColor rgb="FFBDB4AA"/>
        <bgColor rgb="FF000000"/>
      </patternFill>
    </fill>
    <fill>
      <patternFill patternType="solid">
        <fgColor theme="2"/>
        <bgColor indexed="64"/>
      </patternFill>
    </fill>
    <fill>
      <patternFill patternType="solid">
        <fgColor rgb="FF007886"/>
        <bgColor rgb="FF000000"/>
      </patternFill>
    </fill>
    <fill>
      <patternFill patternType="solid">
        <fgColor rgb="FF00A0B3"/>
        <bgColor rgb="FF000000"/>
      </patternFill>
    </fill>
    <fill>
      <patternFill patternType="solid">
        <fgColor theme="0"/>
        <bgColor rgb="FF000000"/>
      </patternFill>
    </fill>
    <fill>
      <patternFill patternType="solid">
        <fgColor rgb="FFD5D9E2"/>
      </patternFill>
    </fill>
    <fill>
      <patternFill patternType="solid">
        <fgColor rgb="FFFFFF00"/>
        <bgColor indexed="64"/>
      </patternFill>
    </fill>
    <fill>
      <patternFill patternType="solid">
        <fgColor rgb="FFF9F9F9"/>
      </patternFill>
    </fill>
    <fill>
      <patternFill patternType="solid">
        <fgColor rgb="FFF3F2EA"/>
      </patternFill>
    </fill>
    <fill>
      <patternFill patternType="solid">
        <fgColor rgb="FFFFFFFF"/>
      </patternFill>
    </fill>
    <fill>
      <patternFill patternType="solid">
        <fgColor rgb="FF92D050"/>
        <bgColor indexed="64"/>
      </patternFill>
    </fill>
    <fill>
      <patternFill patternType="solid">
        <fgColor rgb="FFE7F2E6"/>
      </patternFill>
    </fill>
    <fill>
      <patternFill patternType="solid">
        <fgColor theme="3" tint="0.59999389629810485"/>
        <bgColor indexed="64"/>
      </patternFill>
    </fill>
  </fills>
  <borders count="66">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49"/>
      </bottom>
      <diagonal/>
    </border>
    <border>
      <left/>
      <right/>
      <top/>
      <bottom style="thick">
        <color indexed="38"/>
      </bottom>
      <diagonal/>
    </border>
    <border>
      <left/>
      <right/>
      <top/>
      <bottom style="medium">
        <color indexed="38"/>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medium">
        <color indexed="64"/>
      </top>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right/>
      <top style="medium">
        <color indexed="62"/>
      </top>
      <bottom/>
      <diagonal/>
    </border>
    <border>
      <left/>
      <right style="medium">
        <color indexed="62"/>
      </right>
      <top style="medium">
        <color indexed="62"/>
      </top>
      <bottom/>
      <diagonal/>
    </border>
    <border>
      <left/>
      <right style="medium">
        <color indexed="62"/>
      </right>
      <top/>
      <bottom/>
      <diagonal/>
    </border>
    <border>
      <left style="medium">
        <color indexed="62"/>
      </left>
      <right/>
      <top style="medium">
        <color indexed="62"/>
      </top>
      <bottom/>
      <diagonal/>
    </border>
    <border>
      <left style="medium">
        <color indexed="62"/>
      </left>
      <right/>
      <top/>
      <bottom/>
      <diagonal/>
    </border>
    <border>
      <left style="medium">
        <color indexed="64"/>
      </left>
      <right/>
      <top/>
      <bottom/>
      <diagonal/>
    </border>
    <border>
      <left style="medium">
        <color indexed="64"/>
      </left>
      <right/>
      <top/>
      <bottom style="medium">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top/>
      <bottom/>
      <diagonal/>
    </border>
    <border>
      <left style="medium">
        <color indexed="64"/>
      </left>
      <right/>
      <top style="medium">
        <color indexed="64"/>
      </top>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theme="4"/>
      </left>
      <right style="thin">
        <color theme="4"/>
      </right>
      <top style="thin">
        <color theme="4"/>
      </top>
      <bottom style="thin">
        <color theme="4"/>
      </bottom>
      <diagonal/>
    </border>
    <border>
      <left style="thin">
        <color rgb="FF00A0B3"/>
      </left>
      <right/>
      <top style="thin">
        <color rgb="FF00A0B3"/>
      </top>
      <bottom/>
      <diagonal/>
    </border>
    <border>
      <left style="thin">
        <color rgb="FF00A0B3"/>
      </left>
      <right/>
      <top/>
      <bottom style="thin">
        <color rgb="FF00A0B3"/>
      </bottom>
      <diagonal/>
    </border>
    <border>
      <left/>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style="thin">
        <color indexed="64"/>
      </top>
      <bottom style="double">
        <color indexed="64"/>
      </bottom>
      <diagonal/>
    </border>
    <border>
      <left style="thin">
        <color rgb="FF959595"/>
      </left>
      <right/>
      <top style="thin">
        <color rgb="FF959595"/>
      </top>
      <bottom style="thin">
        <color rgb="FF959595"/>
      </bottom>
      <diagonal/>
    </border>
    <border>
      <left style="thin">
        <color rgb="FF959595"/>
      </left>
      <right/>
      <top style="thin">
        <color rgb="FF959595"/>
      </top>
      <bottom/>
      <diagonal/>
    </border>
    <border>
      <left/>
      <right/>
      <top/>
      <bottom style="double">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thin">
        <color rgb="FF959595"/>
      </left>
      <right style="thin">
        <color rgb="FF959595"/>
      </right>
      <top style="thin">
        <color rgb="FF959595"/>
      </top>
      <bottom/>
      <diagonal/>
    </border>
    <border>
      <left style="thin">
        <color rgb="FF959595"/>
      </left>
      <right style="thin">
        <color rgb="FF959595"/>
      </right>
      <top style="thin">
        <color rgb="FF959595"/>
      </top>
      <bottom style="thin">
        <color rgb="FF959595"/>
      </bottom>
      <diagonal/>
    </border>
    <border>
      <left style="medium">
        <color indexed="64"/>
      </left>
      <right style="medium">
        <color indexed="64"/>
      </right>
      <top/>
      <bottom style="medium">
        <color rgb="FF000000"/>
      </bottom>
      <diagonal/>
    </border>
    <border>
      <left style="medium">
        <color indexed="64"/>
      </left>
      <right style="medium">
        <color indexed="64"/>
      </right>
      <top style="medium">
        <color rgb="FF000000"/>
      </top>
      <bottom/>
      <diagonal/>
    </border>
    <border>
      <left style="medium">
        <color indexed="64"/>
      </left>
      <right/>
      <top style="thin">
        <color indexed="64"/>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rgb="FF959595"/>
      </left>
      <right/>
      <top style="thin">
        <color rgb="FF959595"/>
      </top>
      <bottom style="thin">
        <color indexed="64"/>
      </bottom>
      <diagonal/>
    </border>
  </borders>
  <cellStyleXfs count="178">
    <xf numFmtId="0" fontId="0" fillId="0" borderId="0"/>
    <xf numFmtId="0" fontId="26" fillId="2" borderId="0" applyNumberFormat="0" applyBorder="0" applyAlignment="0" applyProtection="0"/>
    <xf numFmtId="0" fontId="26" fillId="3" borderId="0" applyNumberFormat="0" applyBorder="0" applyAlignment="0" applyProtection="0"/>
    <xf numFmtId="0" fontId="26" fillId="4" borderId="0" applyNumberFormat="0" applyBorder="0" applyAlignment="0" applyProtection="0"/>
    <xf numFmtId="0" fontId="26" fillId="5" borderId="0" applyNumberFormat="0" applyBorder="0" applyAlignment="0" applyProtection="0"/>
    <xf numFmtId="0" fontId="26" fillId="6" borderId="0" applyNumberFormat="0" applyBorder="0" applyAlignment="0" applyProtection="0"/>
    <xf numFmtId="0" fontId="26" fillId="7" borderId="0" applyNumberFormat="0" applyBorder="0" applyAlignment="0" applyProtection="0"/>
    <xf numFmtId="0" fontId="26" fillId="8" borderId="0" applyNumberFormat="0" applyBorder="0" applyAlignment="0" applyProtection="0"/>
    <xf numFmtId="0" fontId="26" fillId="9" borderId="0" applyNumberFormat="0" applyBorder="0" applyAlignment="0" applyProtection="0"/>
    <xf numFmtId="0" fontId="26" fillId="2" borderId="0" applyNumberFormat="0" applyBorder="0" applyAlignment="0" applyProtection="0"/>
    <xf numFmtId="0" fontId="26" fillId="3" borderId="0" applyNumberFormat="0" applyBorder="0" applyAlignment="0" applyProtection="0"/>
    <xf numFmtId="0" fontId="26" fillId="4" borderId="0" applyNumberFormat="0" applyBorder="0" applyAlignment="0" applyProtection="0"/>
    <xf numFmtId="0" fontId="26" fillId="5" borderId="0" applyNumberFormat="0" applyBorder="0" applyAlignment="0" applyProtection="0"/>
    <xf numFmtId="0" fontId="26" fillId="2" borderId="0" applyNumberFormat="0" applyBorder="0" applyAlignment="0" applyProtection="0"/>
    <xf numFmtId="0" fontId="26" fillId="3" borderId="0" applyNumberFormat="0" applyBorder="0" applyAlignment="0" applyProtection="0"/>
    <xf numFmtId="0" fontId="26" fillId="4" borderId="0" applyNumberFormat="0" applyBorder="0" applyAlignment="0" applyProtection="0"/>
    <xf numFmtId="0" fontId="26" fillId="5" borderId="0" applyNumberFormat="0" applyBorder="0" applyAlignment="0" applyProtection="0"/>
    <xf numFmtId="0" fontId="26" fillId="10" borderId="0" applyNumberFormat="0" applyBorder="0" applyAlignment="0" applyProtection="0"/>
    <xf numFmtId="0" fontId="26" fillId="11" borderId="0" applyNumberFormat="0" applyBorder="0" applyAlignment="0" applyProtection="0"/>
    <xf numFmtId="0" fontId="26" fillId="12" borderId="0" applyNumberFormat="0" applyBorder="0" applyAlignment="0" applyProtection="0"/>
    <xf numFmtId="0" fontId="26" fillId="13" borderId="0" applyNumberFormat="0" applyBorder="0" applyAlignment="0" applyProtection="0"/>
    <xf numFmtId="0" fontId="26" fillId="2" borderId="0" applyNumberFormat="0" applyBorder="0" applyAlignment="0" applyProtection="0"/>
    <xf numFmtId="0" fontId="26" fillId="3" borderId="0" applyNumberFormat="0" applyBorder="0" applyAlignment="0" applyProtection="0"/>
    <xf numFmtId="0" fontId="26" fillId="4" borderId="0" applyNumberFormat="0" applyBorder="0" applyAlignment="0" applyProtection="0"/>
    <xf numFmtId="0" fontId="26" fillId="5" borderId="0" applyNumberFormat="0" applyBorder="0" applyAlignment="0" applyProtection="0"/>
    <xf numFmtId="0" fontId="27" fillId="2" borderId="0" applyNumberFormat="0" applyBorder="0" applyAlignment="0" applyProtection="0"/>
    <xf numFmtId="0" fontId="27" fillId="3" borderId="0" applyNumberFormat="0" applyBorder="0" applyAlignment="0" applyProtection="0"/>
    <xf numFmtId="0" fontId="27" fillId="4" borderId="0" applyNumberFormat="0" applyBorder="0" applyAlignment="0" applyProtection="0"/>
    <xf numFmtId="0" fontId="27" fillId="5" borderId="0" applyNumberFormat="0" applyBorder="0" applyAlignment="0" applyProtection="0"/>
    <xf numFmtId="0" fontId="27" fillId="10" borderId="0" applyNumberFormat="0" applyBorder="0" applyAlignment="0" applyProtection="0"/>
    <xf numFmtId="0" fontId="27" fillId="11" borderId="0" applyNumberFormat="0" applyBorder="0" applyAlignment="0" applyProtection="0"/>
    <xf numFmtId="0" fontId="27" fillId="12" borderId="0" applyNumberFormat="0" applyBorder="0" applyAlignment="0" applyProtection="0"/>
    <xf numFmtId="0" fontId="27" fillId="13" borderId="0" applyNumberFormat="0" applyBorder="0" applyAlignment="0" applyProtection="0"/>
    <xf numFmtId="0" fontId="27" fillId="2" borderId="0" applyNumberFormat="0" applyBorder="0" applyAlignment="0" applyProtection="0"/>
    <xf numFmtId="0" fontId="27" fillId="3" borderId="0" applyNumberFormat="0" applyBorder="0" applyAlignment="0" applyProtection="0"/>
    <xf numFmtId="0" fontId="27" fillId="4" borderId="0" applyNumberFormat="0" applyBorder="0" applyAlignment="0" applyProtection="0"/>
    <xf numFmtId="0" fontId="27" fillId="5" borderId="0" applyNumberFormat="0" applyBorder="0" applyAlignment="0" applyProtection="0"/>
    <xf numFmtId="0" fontId="27" fillId="14" borderId="0" applyNumberFormat="0" applyBorder="0" applyAlignment="0" applyProtection="0"/>
    <xf numFmtId="0" fontId="27" fillId="15" borderId="0" applyNumberFormat="0" applyBorder="0" applyAlignment="0" applyProtection="0"/>
    <xf numFmtId="0" fontId="27" fillId="16" borderId="0" applyNumberFormat="0" applyBorder="0" applyAlignment="0" applyProtection="0"/>
    <xf numFmtId="0" fontId="27" fillId="17" borderId="0" applyNumberFormat="0" applyBorder="0" applyAlignment="0" applyProtection="0"/>
    <xf numFmtId="0" fontId="27" fillId="18" borderId="0" applyNumberFormat="0" applyBorder="0" applyAlignment="0" applyProtection="0"/>
    <xf numFmtId="0" fontId="27" fillId="19" borderId="0" applyNumberFormat="0" applyBorder="0" applyAlignment="0" applyProtection="0"/>
    <xf numFmtId="0" fontId="27" fillId="20" borderId="0" applyNumberFormat="0" applyBorder="0" applyAlignment="0" applyProtection="0"/>
    <xf numFmtId="0" fontId="27" fillId="21" borderId="0" applyNumberFormat="0" applyBorder="0" applyAlignment="0" applyProtection="0"/>
    <xf numFmtId="0" fontId="27" fillId="14" borderId="0" applyNumberFormat="0" applyBorder="0" applyAlignment="0" applyProtection="0"/>
    <xf numFmtId="0" fontId="27" fillId="15" borderId="0" applyNumberFormat="0" applyBorder="0" applyAlignment="0" applyProtection="0"/>
    <xf numFmtId="0" fontId="27" fillId="22" borderId="0" applyNumberFormat="0" applyBorder="0" applyAlignment="0" applyProtection="0"/>
    <xf numFmtId="0" fontId="27" fillId="23" borderId="0" applyNumberFormat="0" applyBorder="0" applyAlignment="0" applyProtection="0"/>
    <xf numFmtId="0" fontId="28" fillId="24" borderId="0" applyNumberFormat="0" applyBorder="0" applyAlignment="0" applyProtection="0"/>
    <xf numFmtId="0" fontId="28" fillId="25" borderId="0" applyNumberFormat="0" applyBorder="0" applyAlignment="0" applyProtection="0"/>
    <xf numFmtId="164" fontId="15" fillId="13" borderId="0" applyNumberFormat="0" applyFont="0" applyBorder="0" applyAlignment="0">
      <alignment horizontal="right"/>
    </xf>
    <xf numFmtId="41" fontId="15" fillId="13" borderId="0" applyNumberFormat="0" applyFont="0" applyBorder="0" applyAlignment="0">
      <alignment horizontal="right"/>
    </xf>
    <xf numFmtId="41" fontId="51" fillId="13" borderId="0" applyNumberFormat="0" applyFont="0" applyBorder="0" applyAlignment="0">
      <alignment horizontal="right"/>
    </xf>
    <xf numFmtId="41" fontId="51" fillId="13" borderId="0" applyNumberFormat="0" applyFont="0" applyBorder="0" applyAlignment="0">
      <alignment horizontal="right"/>
    </xf>
    <xf numFmtId="0" fontId="29" fillId="8" borderId="1" applyNumberFormat="0" applyAlignment="0" applyProtection="0"/>
    <xf numFmtId="0" fontId="29" fillId="9" borderId="1" applyNumberFormat="0" applyAlignment="0" applyProtection="0"/>
    <xf numFmtId="0" fontId="30" fillId="26" borderId="2" applyNumberFormat="0" applyAlignment="0" applyProtection="0"/>
    <xf numFmtId="0" fontId="30" fillId="27" borderId="2" applyNumberFormat="0" applyAlignment="0" applyProtection="0"/>
    <xf numFmtId="43" fontId="10"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0" fontId="31" fillId="0" borderId="0" applyNumberFormat="0" applyFill="0" applyBorder="0" applyAlignment="0" applyProtection="0"/>
    <xf numFmtId="0" fontId="32" fillId="28" borderId="0" applyNumberFormat="0" applyBorder="0" applyAlignment="0" applyProtection="0"/>
    <xf numFmtId="0" fontId="32" fillId="29" borderId="0" applyNumberFormat="0" applyBorder="0" applyAlignment="0" applyProtection="0"/>
    <xf numFmtId="0" fontId="33" fillId="0" borderId="3" applyNumberFormat="0" applyFill="0" applyAlignment="0" applyProtection="0"/>
    <xf numFmtId="0" fontId="34" fillId="0" borderId="4" applyNumberFormat="0" applyFill="0" applyAlignment="0" applyProtection="0"/>
    <xf numFmtId="0" fontId="35" fillId="0" borderId="5" applyNumberFormat="0" applyFill="0" applyAlignment="0" applyProtection="0"/>
    <xf numFmtId="0" fontId="35" fillId="0" borderId="0" applyNumberFormat="0" applyFill="0" applyBorder="0" applyAlignment="0" applyProtection="0"/>
    <xf numFmtId="0" fontId="22" fillId="0" borderId="0" applyNumberFormat="0" applyFill="0" applyBorder="0" applyAlignment="0" applyProtection="0">
      <alignment vertical="top"/>
      <protection locked="0"/>
    </xf>
    <xf numFmtId="0" fontId="36" fillId="4" borderId="1" applyNumberFormat="0" applyAlignment="0" applyProtection="0"/>
    <xf numFmtId="0" fontId="36" fillId="5" borderId="1" applyNumberFormat="0" applyAlignment="0" applyProtection="0"/>
    <xf numFmtId="164" fontId="10" fillId="30" borderId="0" applyFont="0" applyBorder="0" applyAlignment="0">
      <alignment horizontal="right"/>
      <protection locked="0"/>
    </xf>
    <xf numFmtId="41" fontId="15" fillId="30" borderId="0" applyFont="0" applyBorder="0" applyAlignment="0">
      <alignment horizontal="right"/>
      <protection locked="0"/>
    </xf>
    <xf numFmtId="41" fontId="51" fillId="30" borderId="0" applyFont="0" applyBorder="0" applyAlignment="0">
      <alignment horizontal="right"/>
      <protection locked="0"/>
    </xf>
    <xf numFmtId="41" fontId="51" fillId="30" borderId="0" applyFont="0" applyBorder="0" applyAlignment="0">
      <alignment horizontal="right"/>
      <protection locked="0"/>
    </xf>
    <xf numFmtId="165" fontId="15" fillId="29" borderId="0" applyFont="0" applyBorder="0">
      <alignment horizontal="right"/>
      <protection locked="0"/>
    </xf>
    <xf numFmtId="165" fontId="51" fillId="29" borderId="0" applyFont="0" applyBorder="0">
      <alignment horizontal="right"/>
      <protection locked="0"/>
    </xf>
    <xf numFmtId="164" fontId="15" fillId="7" borderId="0" applyFont="0" applyBorder="0">
      <alignment horizontal="right"/>
      <protection locked="0"/>
    </xf>
    <xf numFmtId="41" fontId="15" fillId="7" borderId="0" applyFont="0" applyBorder="0">
      <alignment horizontal="right"/>
      <protection locked="0"/>
    </xf>
    <xf numFmtId="41" fontId="51" fillId="7" borderId="0" applyFont="0" applyBorder="0">
      <alignment horizontal="right"/>
      <protection locked="0"/>
    </xf>
    <xf numFmtId="41" fontId="51" fillId="7" borderId="0" applyFont="0" applyBorder="0">
      <alignment horizontal="right"/>
      <protection locked="0"/>
    </xf>
    <xf numFmtId="0" fontId="37" fillId="0" borderId="6" applyNumberFormat="0" applyFill="0" applyAlignment="0" applyProtection="0"/>
    <xf numFmtId="0" fontId="38" fillId="10" borderId="0" applyNumberFormat="0" applyBorder="0" applyAlignment="0" applyProtection="0"/>
    <xf numFmtId="0" fontId="38" fillId="11" borderId="0" applyNumberFormat="0" applyBorder="0" applyAlignment="0" applyProtection="0"/>
    <xf numFmtId="0" fontId="59" fillId="0" borderId="0"/>
    <xf numFmtId="0" fontId="50" fillId="0" borderId="0"/>
    <xf numFmtId="0" fontId="15" fillId="0" borderId="0"/>
    <xf numFmtId="0" fontId="51" fillId="0" borderId="0"/>
    <xf numFmtId="1" fontId="60" fillId="0" borderId="0"/>
    <xf numFmtId="0" fontId="10" fillId="9" borderId="0"/>
    <xf numFmtId="0" fontId="10" fillId="9" borderId="0"/>
    <xf numFmtId="0" fontId="10" fillId="9" borderId="0"/>
    <xf numFmtId="0" fontId="10" fillId="0" borderId="0"/>
    <xf numFmtId="0" fontId="10" fillId="9" borderId="0"/>
    <xf numFmtId="0" fontId="15" fillId="9" borderId="0"/>
    <xf numFmtId="0" fontId="10" fillId="9" borderId="0"/>
    <xf numFmtId="0" fontId="10" fillId="9" borderId="0"/>
    <xf numFmtId="0" fontId="51" fillId="9" borderId="0"/>
    <xf numFmtId="0" fontId="10" fillId="9" borderId="0"/>
    <xf numFmtId="0" fontId="15" fillId="6" borderId="7" applyNumberFormat="0" applyFont="0" applyAlignment="0" applyProtection="0"/>
    <xf numFmtId="0" fontId="51" fillId="7" borderId="7" applyNumberFormat="0" applyFont="0" applyAlignment="0" applyProtection="0"/>
    <xf numFmtId="0" fontId="39" fillId="8" borderId="8" applyNumberFormat="0" applyAlignment="0" applyProtection="0"/>
    <xf numFmtId="0" fontId="39" fillId="9" borderId="8" applyNumberFormat="0" applyAlignment="0" applyProtection="0"/>
    <xf numFmtId="9" fontId="10" fillId="0" borderId="0" applyFont="0" applyFill="0" applyBorder="0" applyAlignment="0" applyProtection="0"/>
    <xf numFmtId="0" fontId="10" fillId="0" borderId="0"/>
    <xf numFmtId="0" fontId="15" fillId="0" borderId="0"/>
    <xf numFmtId="0" fontId="51" fillId="0" borderId="0"/>
    <xf numFmtId="0" fontId="51" fillId="0" borderId="0"/>
    <xf numFmtId="0" fontId="61" fillId="32" borderId="38" applyNumberFormat="0" applyProtection="0"/>
    <xf numFmtId="0" fontId="62" fillId="0" borderId="38" applyNumberFormat="0" applyFill="0" applyProtection="0"/>
    <xf numFmtId="0" fontId="63" fillId="0" borderId="38" applyNumberFormat="0" applyFill="0" applyProtection="0"/>
    <xf numFmtId="0" fontId="40" fillId="0" borderId="0" applyNumberFormat="0" applyFill="0" applyBorder="0" applyAlignment="0" applyProtection="0"/>
    <xf numFmtId="0" fontId="41" fillId="0" borderId="9" applyNumberFormat="0" applyFill="0" applyAlignment="0" applyProtection="0"/>
    <xf numFmtId="0" fontId="42" fillId="0" borderId="0" applyNumberForma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applyNumberFormat="0" applyFill="0" applyBorder="0" applyAlignment="0" applyProtection="0"/>
    <xf numFmtId="43" fontId="15" fillId="0" borderId="0" applyFont="0" applyFill="0" applyBorder="0" applyAlignment="0" applyProtection="0"/>
    <xf numFmtId="0" fontId="15" fillId="0" borderId="0" applyNumberFormat="0" applyFill="0" applyBorder="0" applyAlignment="0" applyProtection="0"/>
    <xf numFmtId="0" fontId="92" fillId="0" borderId="0"/>
    <xf numFmtId="43" fontId="15" fillId="0" borderId="0" applyFont="0" applyFill="0" applyBorder="0" applyAlignment="0" applyProtection="0"/>
    <xf numFmtId="44" fontId="15" fillId="0" borderId="0" applyFont="0" applyFill="0" applyBorder="0" applyAlignment="0" applyProtection="0"/>
    <xf numFmtId="9" fontId="15" fillId="0" borderId="0" applyFont="0" applyFill="0" applyBorder="0" applyAlignment="0" applyProtection="0"/>
    <xf numFmtId="0" fontId="9" fillId="0" borderId="0"/>
    <xf numFmtId="0" fontId="72" fillId="0" borderId="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0" fillId="0" borderId="0" applyFont="0" applyFill="0" applyBorder="0" applyAlignment="0" applyProtection="0"/>
    <xf numFmtId="0" fontId="101"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9" fontId="102" fillId="0" borderId="0" applyFont="0" applyFill="0" applyBorder="0" applyAlignment="0" applyProtection="0"/>
    <xf numFmtId="0" fontId="10" fillId="0" borderId="0"/>
    <xf numFmtId="0" fontId="72" fillId="0" borderId="0"/>
    <xf numFmtId="43" fontId="72" fillId="0" borderId="0" applyFont="0" applyFill="0" applyBorder="0" applyAlignment="0" applyProtection="0"/>
    <xf numFmtId="0" fontId="10" fillId="0" borderId="0"/>
    <xf numFmtId="43" fontId="92" fillId="0" borderId="0" applyFont="0" applyFill="0" applyBorder="0" applyAlignment="0" applyProtection="0"/>
    <xf numFmtId="0" fontId="10" fillId="0" borderId="0"/>
    <xf numFmtId="44" fontId="10" fillId="0" borderId="0" applyFont="0" applyFill="0" applyBorder="0" applyAlignment="0" applyProtection="0"/>
    <xf numFmtId="43" fontId="10" fillId="0" borderId="0" applyFont="0" applyFill="0" applyBorder="0" applyAlignment="0" applyProtection="0"/>
    <xf numFmtId="0" fontId="8" fillId="0" borderId="0"/>
    <xf numFmtId="0" fontId="103" fillId="0" borderId="0" applyNumberFormat="0" applyFill="0" applyBorder="0" applyAlignment="0" applyProtection="0"/>
    <xf numFmtId="43" fontId="10" fillId="0" borderId="0" applyFont="0" applyFill="0" applyBorder="0" applyAlignment="0" applyProtection="0"/>
    <xf numFmtId="0" fontId="10" fillId="0" borderId="0"/>
    <xf numFmtId="0" fontId="7" fillId="0" borderId="0"/>
    <xf numFmtId="0" fontId="6" fillId="0" borderId="0"/>
    <xf numFmtId="43" fontId="6" fillId="0" borderId="0" applyFont="0" applyFill="0" applyBorder="0" applyAlignment="0" applyProtection="0"/>
    <xf numFmtId="0" fontId="6" fillId="0" borderId="0"/>
    <xf numFmtId="0" fontId="5" fillId="0" borderId="0"/>
    <xf numFmtId="43" fontId="5" fillId="0" borderId="0" applyFont="0" applyFill="0" applyBorder="0" applyAlignment="0" applyProtection="0"/>
    <xf numFmtId="0" fontId="4" fillId="0" borderId="0"/>
    <xf numFmtId="43" fontId="4" fillId="0" borderId="0" applyFon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72" fillId="0" borderId="0" applyFont="0" applyFill="0" applyBorder="0" applyAlignment="0" applyProtection="0"/>
    <xf numFmtId="43" fontId="2" fillId="0" borderId="0" applyFont="0" applyFill="0" applyBorder="0" applyAlignment="0" applyProtection="0"/>
    <xf numFmtId="0" fontId="2"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06" fillId="0" borderId="0"/>
    <xf numFmtId="0" fontId="47" fillId="0" borderId="0"/>
  </cellStyleXfs>
  <cellXfs count="657">
    <xf numFmtId="0" fontId="0" fillId="0" borderId="0" xfId="0"/>
    <xf numFmtId="0" fontId="11" fillId="9" borderId="0" xfId="95" applyFont="1"/>
    <xf numFmtId="0" fontId="10" fillId="9" borderId="0" xfId="95"/>
    <xf numFmtId="0" fontId="12" fillId="9" borderId="0" xfId="95" applyFont="1"/>
    <xf numFmtId="2" fontId="16" fillId="9" borderId="0" xfId="95" applyNumberFormat="1" applyFont="1" applyAlignment="1">
      <alignment horizontal="left"/>
    </xf>
    <xf numFmtId="0" fontId="17" fillId="9" borderId="0" xfId="95" applyFont="1" applyProtection="1">
      <protection locked="0"/>
    </xf>
    <xf numFmtId="0" fontId="16" fillId="9" borderId="0" xfId="95" applyFont="1"/>
    <xf numFmtId="0" fontId="20" fillId="9" borderId="0" xfId="93" applyFont="1"/>
    <xf numFmtId="0" fontId="21" fillId="9" borderId="0" xfId="93" applyFont="1" applyAlignment="1">
      <alignment vertical="center"/>
    </xf>
    <xf numFmtId="0" fontId="21" fillId="9" borderId="0" xfId="93" applyFont="1"/>
    <xf numFmtId="0" fontId="20" fillId="9" borderId="0" xfId="93" applyFont="1" applyAlignment="1">
      <alignment vertical="center"/>
    </xf>
    <xf numFmtId="0" fontId="13" fillId="9" borderId="0" xfId="93" applyFont="1" applyAlignment="1">
      <alignment vertical="center"/>
    </xf>
    <xf numFmtId="0" fontId="25" fillId="9" borderId="0" xfId="93" applyFont="1" applyAlignment="1">
      <alignment vertical="center"/>
    </xf>
    <xf numFmtId="0" fontId="20" fillId="0" borderId="0" xfId="93" applyFont="1" applyFill="1"/>
    <xf numFmtId="0" fontId="11" fillId="9" borderId="0" xfId="97" applyFont="1"/>
    <xf numFmtId="0" fontId="44" fillId="9" borderId="0" xfId="96" applyFont="1" applyFill="1"/>
    <xf numFmtId="0" fontId="10" fillId="9" borderId="0" xfId="97"/>
    <xf numFmtId="0" fontId="11" fillId="0" borderId="0" xfId="97" applyFont="1" applyFill="1"/>
    <xf numFmtId="167" fontId="12" fillId="9" borderId="0" xfId="97" applyNumberFormat="1" applyFont="1" applyAlignment="1">
      <alignment horizontal="left"/>
    </xf>
    <xf numFmtId="49" fontId="15" fillId="9" borderId="0" xfId="97" applyNumberFormat="1" applyFont="1"/>
    <xf numFmtId="2" fontId="15" fillId="9" borderId="0" xfId="97" applyNumberFormat="1" applyFont="1"/>
    <xf numFmtId="164" fontId="15" fillId="9" borderId="0" xfId="97" applyNumberFormat="1" applyFont="1" applyAlignment="1">
      <alignment horizontal="center"/>
    </xf>
    <xf numFmtId="164" fontId="15" fillId="9" borderId="0" xfId="97" applyNumberFormat="1" applyFont="1"/>
    <xf numFmtId="0" fontId="15" fillId="9" borderId="0" xfId="97" applyFont="1"/>
    <xf numFmtId="0" fontId="12" fillId="9" borderId="0" xfId="97" applyFont="1"/>
    <xf numFmtId="0" fontId="48" fillId="9" borderId="0" xfId="97" applyFont="1"/>
    <xf numFmtId="0" fontId="13" fillId="9" borderId="0" xfId="97" applyFont="1"/>
    <xf numFmtId="39" fontId="15" fillId="9" borderId="0" xfId="97" applyNumberFormat="1" applyFont="1"/>
    <xf numFmtId="0" fontId="10" fillId="9" borderId="0" xfId="100"/>
    <xf numFmtId="0" fontId="11" fillId="9" borderId="0" xfId="100" applyFont="1"/>
    <xf numFmtId="49" fontId="15" fillId="9" borderId="0" xfId="100" applyNumberFormat="1" applyFont="1"/>
    <xf numFmtId="164" fontId="15" fillId="9" borderId="0" xfId="100" applyNumberFormat="1" applyFont="1"/>
    <xf numFmtId="167" fontId="13" fillId="9" borderId="0" xfId="100" applyNumberFormat="1" applyFont="1" applyAlignment="1">
      <alignment horizontal="left"/>
    </xf>
    <xf numFmtId="49" fontId="12" fillId="13" borderId="10" xfId="100" applyNumberFormat="1" applyFont="1" applyFill="1" applyBorder="1" applyAlignment="1">
      <alignment horizontal="right"/>
    </xf>
    <xf numFmtId="168" fontId="19" fillId="31" borderId="0" xfId="0" applyNumberFormat="1" applyFont="1" applyFill="1" applyAlignment="1">
      <alignment horizontal="left" vertical="center" wrapText="1"/>
    </xf>
    <xf numFmtId="167" fontId="15" fillId="13" borderId="10" xfId="102" applyNumberFormat="1" applyFont="1" applyFill="1" applyBorder="1" applyAlignment="1">
      <alignment horizontal="right"/>
    </xf>
    <xf numFmtId="0" fontId="45" fillId="13" borderId="11" xfId="100" applyFont="1" applyFill="1" applyBorder="1" applyAlignment="1">
      <alignment horizontal="right"/>
    </xf>
    <xf numFmtId="167" fontId="12" fillId="13" borderId="10" xfId="102" applyNumberFormat="1" applyFont="1" applyFill="1" applyBorder="1" applyAlignment="1">
      <alignment horizontal="right"/>
    </xf>
    <xf numFmtId="0" fontId="15" fillId="33" borderId="0" xfId="97" applyFont="1" applyFill="1"/>
    <xf numFmtId="0" fontId="15" fillId="33" borderId="0" xfId="0" applyFont="1" applyFill="1"/>
    <xf numFmtId="43" fontId="12" fillId="13" borderId="10" xfId="59" applyFont="1" applyFill="1" applyBorder="1" applyAlignment="1">
      <alignment horizontal="right"/>
    </xf>
    <xf numFmtId="0" fontId="64" fillId="9" borderId="0" xfId="95" applyFont="1"/>
    <xf numFmtId="0" fontId="49" fillId="34" borderId="0" xfId="0" applyFont="1" applyFill="1"/>
    <xf numFmtId="0" fontId="10" fillId="9" borderId="0" xfId="93"/>
    <xf numFmtId="0" fontId="15" fillId="9" borderId="0" xfId="95" applyFont="1"/>
    <xf numFmtId="0" fontId="52" fillId="35" borderId="0" xfId="97" applyFont="1" applyFill="1"/>
    <xf numFmtId="0" fontId="53" fillId="35" borderId="0" xfId="97" applyFont="1" applyFill="1"/>
    <xf numFmtId="14" fontId="52" fillId="35" borderId="0" xfId="97" applyNumberFormat="1" applyFont="1" applyFill="1"/>
    <xf numFmtId="14" fontId="52" fillId="35" borderId="0" xfId="97" applyNumberFormat="1" applyFont="1" applyFill="1" applyAlignment="1">
      <alignment horizontal="left"/>
    </xf>
    <xf numFmtId="167" fontId="15" fillId="7" borderId="10" xfId="97" applyNumberFormat="1" applyFont="1" applyFill="1" applyBorder="1" applyAlignment="1">
      <alignment horizontal="left"/>
    </xf>
    <xf numFmtId="168" fontId="54" fillId="31" borderId="0" xfId="0" applyNumberFormat="1" applyFont="1" applyFill="1" applyAlignment="1">
      <alignment horizontal="left" vertical="center" wrapText="1"/>
    </xf>
    <xf numFmtId="14" fontId="52" fillId="35" borderId="0" xfId="97" applyNumberFormat="1" applyFont="1" applyFill="1" applyAlignment="1">
      <alignment vertical="center"/>
    </xf>
    <xf numFmtId="14" fontId="52" fillId="35" borderId="0" xfId="97" applyNumberFormat="1" applyFont="1" applyFill="1" applyAlignment="1">
      <alignment horizontal="left" vertical="center"/>
    </xf>
    <xf numFmtId="0" fontId="15" fillId="33" borderId="0" xfId="99" applyFont="1" applyFill="1" applyAlignment="1">
      <alignment vertical="center"/>
    </xf>
    <xf numFmtId="0" fontId="15" fillId="36" borderId="12" xfId="97" applyFont="1" applyFill="1" applyBorder="1"/>
    <xf numFmtId="0" fontId="19" fillId="36" borderId="0" xfId="97" applyFont="1" applyFill="1"/>
    <xf numFmtId="0" fontId="19" fillId="36" borderId="0" xfId="97" applyFont="1" applyFill="1" applyAlignment="1">
      <alignment horizontal="right" indent="1"/>
    </xf>
    <xf numFmtId="0" fontId="15" fillId="36" borderId="13" xfId="97" applyFont="1" applyFill="1" applyBorder="1"/>
    <xf numFmtId="0" fontId="15" fillId="36" borderId="14" xfId="97" applyFont="1" applyFill="1" applyBorder="1"/>
    <xf numFmtId="0" fontId="19" fillId="36" borderId="15" xfId="97" applyFont="1" applyFill="1" applyBorder="1" applyProtection="1">
      <protection locked="0"/>
    </xf>
    <xf numFmtId="0" fontId="15" fillId="36" borderId="15" xfId="97" applyFont="1" applyFill="1" applyBorder="1" applyProtection="1">
      <protection locked="0"/>
    </xf>
    <xf numFmtId="0" fontId="15" fillId="36" borderId="15" xfId="97" applyFont="1" applyFill="1" applyBorder="1"/>
    <xf numFmtId="0" fontId="15" fillId="36" borderId="16" xfId="97" applyFont="1" applyFill="1" applyBorder="1"/>
    <xf numFmtId="0" fontId="15" fillId="36" borderId="0" xfId="97" applyFont="1" applyFill="1"/>
    <xf numFmtId="0" fontId="65" fillId="36" borderId="17" xfId="93" applyFont="1" applyFill="1" applyBorder="1"/>
    <xf numFmtId="0" fontId="65" fillId="36" borderId="18" xfId="93" applyFont="1" applyFill="1" applyBorder="1"/>
    <xf numFmtId="0" fontId="65" fillId="36" borderId="0" xfId="93" applyFont="1" applyFill="1" applyAlignment="1">
      <alignment horizontal="center" vertical="center"/>
    </xf>
    <xf numFmtId="0" fontId="66" fillId="36" borderId="0" xfId="93" applyFont="1" applyFill="1" applyAlignment="1">
      <alignment horizontal="center" vertical="center"/>
    </xf>
    <xf numFmtId="0" fontId="65" fillId="36" borderId="19" xfId="93" applyFont="1" applyFill="1" applyBorder="1" applyAlignment="1">
      <alignment vertical="center"/>
    </xf>
    <xf numFmtId="0" fontId="65" fillId="36" borderId="0" xfId="93" applyFont="1" applyFill="1"/>
    <xf numFmtId="0" fontId="67" fillId="36" borderId="0" xfId="93" applyFont="1" applyFill="1"/>
    <xf numFmtId="0" fontId="68" fillId="36" borderId="0" xfId="72" applyFont="1" applyFill="1" applyBorder="1" applyAlignment="1" applyProtection="1"/>
    <xf numFmtId="0" fontId="65" fillId="36" borderId="20" xfId="93" applyFont="1" applyFill="1" applyBorder="1"/>
    <xf numFmtId="0" fontId="65" fillId="36" borderId="21" xfId="93" applyFont="1" applyFill="1" applyBorder="1"/>
    <xf numFmtId="0" fontId="23" fillId="37" borderId="20" xfId="93" applyFont="1" applyFill="1" applyBorder="1" applyAlignment="1">
      <alignment vertical="center"/>
    </xf>
    <xf numFmtId="0" fontId="12" fillId="37" borderId="17" xfId="93" applyFont="1" applyFill="1" applyBorder="1" applyAlignment="1">
      <alignment vertical="center"/>
    </xf>
    <xf numFmtId="0" fontId="12" fillId="37" borderId="18" xfId="93" applyFont="1" applyFill="1" applyBorder="1" applyAlignment="1">
      <alignment vertical="center"/>
    </xf>
    <xf numFmtId="0" fontId="23" fillId="37" borderId="22" xfId="93" applyFont="1" applyFill="1" applyBorder="1" applyAlignment="1">
      <alignment vertical="center"/>
    </xf>
    <xf numFmtId="0" fontId="12" fillId="37" borderId="0" xfId="93" applyFont="1" applyFill="1" applyAlignment="1">
      <alignment vertical="center"/>
    </xf>
    <xf numFmtId="0" fontId="23" fillId="37" borderId="15" xfId="93" applyFont="1" applyFill="1" applyBorder="1" applyAlignment="1">
      <alignment vertical="center"/>
    </xf>
    <xf numFmtId="0" fontId="20" fillId="37" borderId="0" xfId="93" applyFont="1" applyFill="1" applyAlignment="1">
      <alignment vertical="center"/>
    </xf>
    <xf numFmtId="0" fontId="23" fillId="37" borderId="0" xfId="93" applyFont="1" applyFill="1" applyAlignment="1">
      <alignment vertical="center"/>
    </xf>
    <xf numFmtId="0" fontId="20" fillId="37" borderId="23" xfId="93" applyFont="1" applyFill="1" applyBorder="1"/>
    <xf numFmtId="0" fontId="12" fillId="37" borderId="13" xfId="93" applyFont="1" applyFill="1" applyBorder="1" applyAlignment="1">
      <alignment vertical="center"/>
    </xf>
    <xf numFmtId="0" fontId="20" fillId="37" borderId="13" xfId="93" applyFont="1" applyFill="1" applyBorder="1"/>
    <xf numFmtId="0" fontId="20" fillId="37" borderId="16" xfId="93" applyFont="1" applyFill="1" applyBorder="1"/>
    <xf numFmtId="168" fontId="19" fillId="36" borderId="10" xfId="97" quotePrefix="1" applyNumberFormat="1" applyFont="1" applyFill="1" applyBorder="1" applyAlignment="1">
      <alignment vertical="center" wrapText="1"/>
    </xf>
    <xf numFmtId="168" fontId="45" fillId="36" borderId="10" xfId="97" quotePrefix="1" applyNumberFormat="1" applyFont="1" applyFill="1" applyBorder="1" applyAlignment="1">
      <alignment horizontal="center" vertical="center" wrapText="1"/>
    </xf>
    <xf numFmtId="49" fontId="45" fillId="36" borderId="10" xfId="97" applyNumberFormat="1" applyFont="1" applyFill="1" applyBorder="1" applyAlignment="1">
      <alignment horizontal="center" vertical="center" wrapText="1"/>
    </xf>
    <xf numFmtId="0" fontId="69" fillId="7" borderId="24" xfId="97" applyFont="1" applyFill="1" applyBorder="1" applyAlignment="1" applyProtection="1">
      <alignment horizontal="left"/>
      <protection locked="0"/>
    </xf>
    <xf numFmtId="0" fontId="69" fillId="7" borderId="25" xfId="97" applyFont="1" applyFill="1" applyBorder="1" applyAlignment="1">
      <alignment horizontal="center"/>
    </xf>
    <xf numFmtId="167" fontId="69" fillId="7" borderId="25" xfId="97" applyNumberFormat="1" applyFont="1" applyFill="1" applyBorder="1" applyAlignment="1">
      <alignment horizontal="center"/>
    </xf>
    <xf numFmtId="167" fontId="69" fillId="7" borderId="10" xfId="97" applyNumberFormat="1" applyFont="1" applyFill="1" applyBorder="1" applyAlignment="1">
      <alignment horizontal="center"/>
    </xf>
    <xf numFmtId="49" fontId="45" fillId="36" borderId="26" xfId="97" applyNumberFormat="1" applyFont="1" applyFill="1" applyBorder="1" applyAlignment="1">
      <alignment horizontal="center" vertical="center" wrapText="1"/>
    </xf>
    <xf numFmtId="2" fontId="45" fillId="36" borderId="10" xfId="97" applyNumberFormat="1" applyFont="1" applyFill="1" applyBorder="1" applyAlignment="1">
      <alignment horizontal="center" vertical="center" wrapText="1"/>
    </xf>
    <xf numFmtId="0" fontId="19" fillId="36" borderId="10" xfId="97" applyFont="1" applyFill="1" applyBorder="1"/>
    <xf numFmtId="2" fontId="19" fillId="36" borderId="10" xfId="59" applyNumberFormat="1" applyFont="1" applyFill="1" applyBorder="1" applyAlignment="1">
      <alignment horizontal="center"/>
    </xf>
    <xf numFmtId="167" fontId="19" fillId="36" borderId="10" xfId="97" applyNumberFormat="1" applyFont="1" applyFill="1" applyBorder="1" applyAlignment="1">
      <alignment horizontal="left"/>
    </xf>
    <xf numFmtId="168" fontId="19" fillId="36" borderId="10" xfId="97" quotePrefix="1" applyNumberFormat="1" applyFont="1" applyFill="1" applyBorder="1" applyAlignment="1">
      <alignment horizontal="right" vertical="center" wrapText="1"/>
    </xf>
    <xf numFmtId="49" fontId="45" fillId="36" borderId="11" xfId="97" applyNumberFormat="1" applyFont="1" applyFill="1" applyBorder="1" applyAlignment="1">
      <alignment horizontal="center" vertical="center" wrapText="1"/>
    </xf>
    <xf numFmtId="49" fontId="45" fillId="36" borderId="27" xfId="97" applyNumberFormat="1" applyFont="1" applyFill="1" applyBorder="1" applyAlignment="1">
      <alignment horizontal="center" vertical="center" wrapText="1"/>
    </xf>
    <xf numFmtId="49" fontId="45" fillId="36" borderId="10" xfId="100" applyNumberFormat="1" applyFont="1" applyFill="1" applyBorder="1" applyAlignment="1">
      <alignment horizontal="center" vertical="center" wrapText="1"/>
    </xf>
    <xf numFmtId="164" fontId="45" fillId="36" borderId="10" xfId="100" applyNumberFormat="1" applyFont="1" applyFill="1" applyBorder="1" applyAlignment="1">
      <alignment horizontal="right" vertical="center" wrapText="1"/>
    </xf>
    <xf numFmtId="49" fontId="45" fillId="36" borderId="10" xfId="100" applyNumberFormat="1" applyFont="1" applyFill="1" applyBorder="1" applyAlignment="1">
      <alignment horizontal="center"/>
    </xf>
    <xf numFmtId="167" fontId="19" fillId="36" borderId="28" xfId="59" applyNumberFormat="1" applyFont="1" applyFill="1" applyBorder="1" applyAlignment="1">
      <alignment horizontal="right" vertical="center"/>
    </xf>
    <xf numFmtId="10" fontId="69" fillId="7" borderId="10" xfId="100" applyNumberFormat="1" applyFont="1" applyFill="1" applyBorder="1" applyAlignment="1">
      <alignment horizontal="right"/>
    </xf>
    <xf numFmtId="49" fontId="45" fillId="36" borderId="10" xfId="100" applyNumberFormat="1" applyFont="1" applyFill="1" applyBorder="1" applyAlignment="1">
      <alignment horizontal="right" vertical="center" wrapText="1"/>
    </xf>
    <xf numFmtId="49" fontId="45" fillId="36" borderId="28" xfId="100" applyNumberFormat="1" applyFont="1" applyFill="1" applyBorder="1" applyAlignment="1">
      <alignment horizontal="center"/>
    </xf>
    <xf numFmtId="168" fontId="45" fillId="36" borderId="10" xfId="98" quotePrefix="1" applyNumberFormat="1" applyFont="1" applyFill="1" applyBorder="1" applyAlignment="1">
      <alignment horizontal="center" vertical="center" wrapText="1"/>
    </xf>
    <xf numFmtId="2" fontId="45" fillId="36" borderId="29" xfId="98" applyNumberFormat="1" applyFont="1" applyFill="1" applyBorder="1" applyAlignment="1">
      <alignment horizontal="center" vertical="center" wrapText="1"/>
    </xf>
    <xf numFmtId="164" fontId="45" fillId="36" borderId="10" xfId="100" applyNumberFormat="1" applyFont="1" applyFill="1" applyBorder="1" applyAlignment="1">
      <alignment horizontal="center" vertical="center" wrapText="1"/>
    </xf>
    <xf numFmtId="49" fontId="19" fillId="36" borderId="28" xfId="100" applyNumberFormat="1" applyFont="1" applyFill="1" applyBorder="1" applyAlignment="1">
      <alignment horizontal="center"/>
    </xf>
    <xf numFmtId="2" fontId="19" fillId="36" borderId="10" xfId="59" applyNumberFormat="1" applyFont="1" applyFill="1" applyBorder="1" applyAlignment="1">
      <alignment horizontal="center" wrapText="1"/>
    </xf>
    <xf numFmtId="168" fontId="45" fillId="36" borderId="10" xfId="102" applyNumberFormat="1" applyFont="1" applyFill="1" applyBorder="1" applyAlignment="1">
      <alignment horizontal="center" vertical="center" wrapText="1"/>
    </xf>
    <xf numFmtId="49" fontId="45" fillId="36" borderId="10" xfId="102" applyNumberFormat="1" applyFont="1" applyFill="1" applyBorder="1" applyAlignment="1">
      <alignment horizontal="center" vertical="center" wrapText="1"/>
    </xf>
    <xf numFmtId="167" fontId="14" fillId="36" borderId="10" xfId="102" applyNumberFormat="1" applyFont="1" applyFill="1" applyBorder="1" applyAlignment="1">
      <alignment horizontal="left"/>
    </xf>
    <xf numFmtId="167" fontId="19" fillId="36" borderId="28" xfId="59" applyNumberFormat="1" applyFont="1" applyFill="1" applyBorder="1" applyAlignment="1">
      <alignment horizontal="center" vertical="center"/>
    </xf>
    <xf numFmtId="49" fontId="45" fillId="36" borderId="30" xfId="102" applyNumberFormat="1" applyFont="1" applyFill="1" applyBorder="1" applyAlignment="1">
      <alignment horizontal="center" vertical="center" wrapText="1"/>
    </xf>
    <xf numFmtId="49" fontId="45" fillId="36" borderId="0" xfId="102" applyNumberFormat="1" applyFont="1" applyFill="1" applyAlignment="1">
      <alignment horizontal="center" vertical="center" wrapText="1"/>
    </xf>
    <xf numFmtId="167" fontId="70" fillId="36" borderId="10" xfId="102" applyNumberFormat="1" applyFont="1" applyFill="1" applyBorder="1" applyAlignment="1">
      <alignment horizontal="left"/>
    </xf>
    <xf numFmtId="49" fontId="45" fillId="36" borderId="10" xfId="102" applyNumberFormat="1" applyFont="1" applyFill="1" applyBorder="1" applyAlignment="1">
      <alignment horizontal="left" vertical="center" wrapText="1"/>
    </xf>
    <xf numFmtId="14" fontId="69" fillId="7" borderId="25" xfId="97" applyNumberFormat="1" applyFont="1" applyFill="1" applyBorder="1" applyAlignment="1">
      <alignment horizontal="center"/>
    </xf>
    <xf numFmtId="49" fontId="12" fillId="38" borderId="27" xfId="100" applyNumberFormat="1" applyFont="1" applyFill="1" applyBorder="1" applyAlignment="1">
      <alignment horizontal="center" vertical="center" wrapText="1"/>
    </xf>
    <xf numFmtId="49" fontId="12" fillId="38" borderId="11" xfId="100" applyNumberFormat="1" applyFont="1" applyFill="1" applyBorder="1" applyAlignment="1">
      <alignment horizontal="left" vertical="center" wrapText="1"/>
    </xf>
    <xf numFmtId="168" fontId="55" fillId="38" borderId="11" xfId="97" quotePrefix="1" applyNumberFormat="1" applyFont="1" applyFill="1" applyBorder="1" applyAlignment="1">
      <alignment horizontal="left" vertical="center" wrapText="1"/>
    </xf>
    <xf numFmtId="0" fontId="53" fillId="38" borderId="27" xfId="97" applyFont="1" applyFill="1" applyBorder="1"/>
    <xf numFmtId="0" fontId="53" fillId="38" borderId="25" xfId="97" applyFont="1" applyFill="1" applyBorder="1"/>
    <xf numFmtId="168" fontId="19" fillId="36" borderId="10" xfId="97" quotePrefix="1" applyNumberFormat="1" applyFont="1" applyFill="1" applyBorder="1" applyAlignment="1">
      <alignment horizontal="left" vertical="center" wrapText="1" indent="1"/>
    </xf>
    <xf numFmtId="167" fontId="15" fillId="38" borderId="11" xfId="97" applyNumberFormat="1" applyFont="1" applyFill="1" applyBorder="1" applyAlignment="1">
      <alignment horizontal="left"/>
    </xf>
    <xf numFmtId="0" fontId="12" fillId="38" borderId="27" xfId="97" applyFont="1" applyFill="1" applyBorder="1"/>
    <xf numFmtId="2" fontId="15" fillId="38" borderId="27" xfId="59" applyNumberFormat="1" applyFont="1" applyFill="1" applyBorder="1" applyAlignment="1">
      <alignment horizontal="center"/>
    </xf>
    <xf numFmtId="2" fontId="15" fillId="38" borderId="25" xfId="59" applyNumberFormat="1" applyFont="1" applyFill="1" applyBorder="1" applyAlignment="1">
      <alignment horizontal="center"/>
    </xf>
    <xf numFmtId="49" fontId="19" fillId="36" borderId="10" xfId="97" applyNumberFormat="1" applyFont="1" applyFill="1" applyBorder="1" applyAlignment="1">
      <alignment horizontal="left" indent="1"/>
    </xf>
    <xf numFmtId="49" fontId="19" fillId="31" borderId="10" xfId="97" applyNumberFormat="1" applyFont="1" applyFill="1" applyBorder="1" applyAlignment="1">
      <alignment horizontal="left" indent="1"/>
    </xf>
    <xf numFmtId="49" fontId="19" fillId="36" borderId="10" xfId="97" applyNumberFormat="1" applyFont="1" applyFill="1" applyBorder="1" applyAlignment="1">
      <alignment horizontal="left" wrapText="1" indent="1"/>
    </xf>
    <xf numFmtId="49" fontId="19" fillId="36" borderId="10" xfId="101" applyNumberFormat="1" applyFont="1" applyFill="1" applyBorder="1" applyAlignment="1">
      <alignment horizontal="left" vertical="center" wrapText="1" indent="1"/>
    </xf>
    <xf numFmtId="0" fontId="69" fillId="7" borderId="10" xfId="100" applyFont="1" applyFill="1" applyBorder="1" applyAlignment="1">
      <alignment horizontal="left" indent="1"/>
    </xf>
    <xf numFmtId="41" fontId="71" fillId="38" borderId="27" xfId="98" applyNumberFormat="1" applyFont="1" applyFill="1" applyBorder="1"/>
    <xf numFmtId="167" fontId="72" fillId="38" borderId="27" xfId="62" applyNumberFormat="1" applyFont="1" applyFill="1" applyBorder="1" applyAlignment="1">
      <alignment horizontal="center" vertical="center"/>
    </xf>
    <xf numFmtId="167" fontId="72" fillId="38" borderId="25" xfId="62" applyNumberFormat="1" applyFont="1" applyFill="1" applyBorder="1" applyAlignment="1">
      <alignment horizontal="center" vertical="center"/>
    </xf>
    <xf numFmtId="41" fontId="19" fillId="31" borderId="10" xfId="98" applyNumberFormat="1" applyFont="1" applyFill="1" applyBorder="1" applyAlignment="1">
      <alignment horizontal="left" indent="1"/>
    </xf>
    <xf numFmtId="169" fontId="15" fillId="7" borderId="10" xfId="100" applyNumberFormat="1" applyFont="1" applyFill="1" applyBorder="1" applyAlignment="1">
      <alignment horizontal="left" indent="1"/>
    </xf>
    <xf numFmtId="168" fontId="19" fillId="36" borderId="10" xfId="0" applyNumberFormat="1" applyFont="1" applyFill="1" applyBorder="1" applyAlignment="1">
      <alignment horizontal="left" vertical="center" wrapText="1" indent="1"/>
    </xf>
    <xf numFmtId="49" fontId="45" fillId="36" borderId="10" xfId="102" applyNumberFormat="1" applyFont="1" applyFill="1" applyBorder="1" applyAlignment="1">
      <alignment horizontal="left" vertical="center" wrapText="1" indent="1"/>
    </xf>
    <xf numFmtId="49" fontId="19" fillId="36" borderId="10" xfId="102" applyNumberFormat="1" applyFont="1" applyFill="1" applyBorder="1" applyAlignment="1">
      <alignment horizontal="left" vertical="center" wrapText="1" indent="1"/>
    </xf>
    <xf numFmtId="49" fontId="19" fillId="36" borderId="10" xfId="100" applyNumberFormat="1" applyFont="1" applyFill="1" applyBorder="1" applyAlignment="1">
      <alignment horizontal="left" vertical="center" wrapText="1" indent="1"/>
    </xf>
    <xf numFmtId="49" fontId="12" fillId="38" borderId="11" xfId="102" applyNumberFormat="1" applyFont="1" applyFill="1" applyBorder="1" applyAlignment="1">
      <alignment horizontal="left" vertical="center" wrapText="1"/>
    </xf>
    <xf numFmtId="168" fontId="15" fillId="38" borderId="25" xfId="0" applyNumberFormat="1" applyFont="1" applyFill="1" applyBorder="1" applyAlignment="1">
      <alignment horizontal="left" vertical="center" wrapText="1" indent="1"/>
    </xf>
    <xf numFmtId="167" fontId="72" fillId="38" borderId="11" xfId="98" applyNumberFormat="1" applyFont="1" applyFill="1" applyBorder="1" applyAlignment="1">
      <alignment horizontal="left" indent="1"/>
    </xf>
    <xf numFmtId="0" fontId="69" fillId="7" borderId="10" xfId="59" applyNumberFormat="1" applyFont="1" applyFill="1" applyBorder="1" applyAlignment="1">
      <alignment horizontal="left" indent="1"/>
    </xf>
    <xf numFmtId="0" fontId="19" fillId="39" borderId="10" xfId="98" applyFont="1" applyFill="1" applyBorder="1" applyAlignment="1">
      <alignment horizontal="left" indent="1"/>
    </xf>
    <xf numFmtId="167" fontId="15" fillId="38" borderId="11" xfId="97" applyNumberFormat="1" applyFont="1" applyFill="1" applyBorder="1" applyAlignment="1">
      <alignment horizontal="left" indent="1"/>
    </xf>
    <xf numFmtId="0" fontId="70" fillId="36" borderId="31" xfId="97" applyFont="1" applyFill="1" applyBorder="1" applyAlignment="1">
      <alignment horizontal="left" indent="1"/>
    </xf>
    <xf numFmtId="0" fontId="73" fillId="36" borderId="22" xfId="97" applyFont="1" applyFill="1" applyBorder="1" applyAlignment="1">
      <alignment horizontal="left" indent="1"/>
    </xf>
    <xf numFmtId="0" fontId="70" fillId="36" borderId="22" xfId="97" applyFont="1" applyFill="1" applyBorder="1" applyAlignment="1">
      <alignment horizontal="left" indent="1"/>
    </xf>
    <xf numFmtId="0" fontId="70" fillId="36" borderId="23" xfId="97" applyFont="1" applyFill="1" applyBorder="1" applyAlignment="1">
      <alignment horizontal="left" indent="1"/>
    </xf>
    <xf numFmtId="0" fontId="74" fillId="36" borderId="25" xfId="95" applyFont="1" applyFill="1" applyBorder="1"/>
    <xf numFmtId="0" fontId="18" fillId="9" borderId="0" xfId="95" applyFont="1"/>
    <xf numFmtId="164" fontId="12" fillId="7" borderId="0" xfId="75" applyFont="1" applyFill="1" applyBorder="1" applyAlignment="1">
      <protection locked="0"/>
    </xf>
    <xf numFmtId="164" fontId="12" fillId="7" borderId="15" xfId="75" applyFont="1" applyFill="1" applyBorder="1" applyAlignment="1">
      <protection locked="0"/>
    </xf>
    <xf numFmtId="164" fontId="12" fillId="13" borderId="13" xfId="51" applyFont="1" applyBorder="1" applyAlignment="1"/>
    <xf numFmtId="164" fontId="12" fillId="13" borderId="16" xfId="51" applyFont="1" applyBorder="1" applyAlignment="1"/>
    <xf numFmtId="164" fontId="12" fillId="7" borderId="22" xfId="75" applyFont="1" applyFill="1" applyBorder="1" applyAlignment="1">
      <alignment horizontal="left" indent="1"/>
      <protection locked="0"/>
    </xf>
    <xf numFmtId="164" fontId="12" fillId="36" borderId="0" xfId="75" applyFont="1" applyFill="1" applyBorder="1" applyAlignment="1">
      <protection locked="0"/>
    </xf>
    <xf numFmtId="164" fontId="12" fillId="36" borderId="15" xfId="75" applyFont="1" applyFill="1" applyBorder="1" applyAlignment="1">
      <protection locked="0"/>
    </xf>
    <xf numFmtId="164" fontId="73" fillId="36" borderId="22" xfId="75" applyFont="1" applyFill="1" applyBorder="1" applyAlignment="1">
      <alignment horizontal="left" indent="1"/>
      <protection locked="0"/>
    </xf>
    <xf numFmtId="164" fontId="12" fillId="13" borderId="23" xfId="51" applyFont="1" applyBorder="1" applyAlignment="1">
      <alignment horizontal="left" indent="1"/>
    </xf>
    <xf numFmtId="0" fontId="75" fillId="36" borderId="22" xfId="97" applyFont="1" applyFill="1" applyBorder="1" applyAlignment="1">
      <alignment horizontal="left" indent="1"/>
    </xf>
    <xf numFmtId="0" fontId="74" fillId="36" borderId="11" xfId="95" applyFont="1" applyFill="1" applyBorder="1" applyAlignment="1">
      <alignment horizontal="left" indent="1"/>
    </xf>
    <xf numFmtId="0" fontId="18" fillId="9" borderId="0" xfId="95" applyFont="1" applyAlignment="1">
      <alignment horizontal="left" indent="1"/>
    </xf>
    <xf numFmtId="0" fontId="10" fillId="9" borderId="0" xfId="95" applyAlignment="1">
      <alignment horizontal="left" indent="1"/>
    </xf>
    <xf numFmtId="1" fontId="60" fillId="0" borderId="0" xfId="92"/>
    <xf numFmtId="14" fontId="60" fillId="0" borderId="0" xfId="92" applyNumberFormat="1" applyAlignment="1">
      <alignment vertical="top"/>
    </xf>
    <xf numFmtId="1" fontId="60" fillId="0" borderId="0" xfId="92" applyAlignment="1">
      <alignment horizontal="center" vertical="top"/>
    </xf>
    <xf numFmtId="1" fontId="60" fillId="0" borderId="0" xfId="92" applyAlignment="1">
      <alignment vertical="top"/>
    </xf>
    <xf numFmtId="1" fontId="60" fillId="0" borderId="0" xfId="92" applyAlignment="1">
      <alignment vertical="top" wrapText="1"/>
    </xf>
    <xf numFmtId="1" fontId="15" fillId="0" borderId="0" xfId="92" applyFont="1" applyAlignment="1">
      <alignment vertical="top"/>
    </xf>
    <xf numFmtId="1" fontId="15" fillId="0" borderId="0" xfId="92" applyFont="1" applyAlignment="1">
      <alignment vertical="top" wrapText="1"/>
    </xf>
    <xf numFmtId="1" fontId="60" fillId="0" borderId="0" xfId="92" applyAlignment="1">
      <alignment horizontal="center"/>
    </xf>
    <xf numFmtId="49" fontId="15" fillId="0" borderId="0" xfId="92" applyNumberFormat="1" applyFont="1" applyAlignment="1">
      <alignment vertical="top"/>
    </xf>
    <xf numFmtId="49" fontId="15" fillId="0" borderId="0" xfId="92" applyNumberFormat="1" applyFont="1" applyAlignment="1">
      <alignment horizontal="left" vertical="top"/>
    </xf>
    <xf numFmtId="171" fontId="69" fillId="7" borderId="10" xfId="102" applyNumberFormat="1" applyFont="1" applyFill="1" applyBorder="1" applyAlignment="1">
      <alignment horizontal="right"/>
    </xf>
    <xf numFmtId="169" fontId="15" fillId="35" borderId="10" xfId="100" applyNumberFormat="1" applyFont="1" applyFill="1" applyBorder="1" applyAlignment="1">
      <alignment horizontal="left"/>
    </xf>
    <xf numFmtId="1" fontId="60" fillId="33" borderId="0" xfId="92" applyFill="1"/>
    <xf numFmtId="1" fontId="76" fillId="33" borderId="0" xfId="92" applyFont="1" applyFill="1" applyAlignment="1">
      <alignment horizontal="center" vertical="center" wrapText="1"/>
    </xf>
    <xf numFmtId="1" fontId="60" fillId="33" borderId="0" xfId="92" applyFill="1" applyAlignment="1">
      <alignment horizontal="center" vertical="center"/>
    </xf>
    <xf numFmtId="1" fontId="60" fillId="33" borderId="0" xfId="92" applyFill="1" applyAlignment="1">
      <alignment vertical="top"/>
    </xf>
    <xf numFmtId="1" fontId="60" fillId="33" borderId="0" xfId="92" applyFill="1" applyAlignment="1">
      <alignment vertical="top" wrapText="1"/>
    </xf>
    <xf numFmtId="1" fontId="15" fillId="33" borderId="0" xfId="92" applyFont="1" applyFill="1" applyAlignment="1">
      <alignment vertical="top" wrapText="1"/>
    </xf>
    <xf numFmtId="1" fontId="60" fillId="36" borderId="0" xfId="92" applyFill="1" applyAlignment="1">
      <alignment horizontal="center" vertical="center"/>
    </xf>
    <xf numFmtId="1" fontId="60" fillId="36" borderId="0" xfId="92" applyFill="1" applyAlignment="1">
      <alignment horizontal="center" vertical="center" wrapText="1"/>
    </xf>
    <xf numFmtId="0" fontId="13" fillId="0" borderId="0" xfId="99" applyFont="1" applyFill="1" applyAlignment="1">
      <alignment horizontal="left" vertical="center"/>
    </xf>
    <xf numFmtId="1" fontId="15" fillId="0" borderId="0" xfId="92" applyFont="1" applyAlignment="1">
      <alignment horizontal="center" vertical="top"/>
    </xf>
    <xf numFmtId="0" fontId="77" fillId="9" borderId="0" xfId="95" applyFont="1"/>
    <xf numFmtId="0" fontId="52" fillId="40" borderId="0" xfId="98" applyFont="1" applyFill="1"/>
    <xf numFmtId="0" fontId="53" fillId="40" borderId="0" xfId="98" applyFont="1" applyFill="1"/>
    <xf numFmtId="14" fontId="52" fillId="40" borderId="0" xfId="98" applyNumberFormat="1" applyFont="1" applyFill="1"/>
    <xf numFmtId="14" fontId="52" fillId="40" borderId="0" xfId="98" applyNumberFormat="1" applyFont="1" applyFill="1" applyAlignment="1">
      <alignment horizontal="left"/>
    </xf>
    <xf numFmtId="168" fontId="80" fillId="41" borderId="39" xfId="114" applyNumberFormat="1" applyFont="1" applyFill="1" applyBorder="1"/>
    <xf numFmtId="41" fontId="81" fillId="0" borderId="0" xfId="113" applyNumberFormat="1" applyFont="1" applyFill="1" applyBorder="1"/>
    <xf numFmtId="0" fontId="77" fillId="9" borderId="0" xfId="97" applyFont="1"/>
    <xf numFmtId="168" fontId="45" fillId="36" borderId="11" xfId="98" quotePrefix="1" applyNumberFormat="1" applyFont="1" applyFill="1" applyBorder="1" applyAlignment="1">
      <alignment horizontal="center" vertical="center" wrapText="1"/>
    </xf>
    <xf numFmtId="2" fontId="45" fillId="36" borderId="26" xfId="98" applyNumberFormat="1" applyFont="1" applyFill="1" applyBorder="1" applyAlignment="1">
      <alignment horizontal="center" vertical="center" wrapText="1"/>
    </xf>
    <xf numFmtId="14" fontId="69" fillId="7" borderId="25" xfId="98" applyNumberFormat="1" applyFont="1" applyFill="1" applyBorder="1" applyAlignment="1">
      <alignment horizontal="right"/>
    </xf>
    <xf numFmtId="167" fontId="83" fillId="36" borderId="10" xfId="102" applyNumberFormat="1" applyFont="1" applyFill="1" applyBorder="1" applyAlignment="1">
      <alignment horizontal="left"/>
    </xf>
    <xf numFmtId="168" fontId="73" fillId="36" borderId="10" xfId="102" applyNumberFormat="1" applyFont="1" applyFill="1" applyBorder="1" applyAlignment="1">
      <alignment horizontal="center" vertical="center" wrapText="1"/>
    </xf>
    <xf numFmtId="0" fontId="56" fillId="34" borderId="0" xfId="0" applyFont="1" applyFill="1"/>
    <xf numFmtId="41" fontId="12" fillId="13" borderId="10" xfId="59" applyNumberFormat="1" applyFont="1" applyFill="1" applyBorder="1" applyAlignment="1">
      <alignment horizontal="right"/>
    </xf>
    <xf numFmtId="49" fontId="73" fillId="36" borderId="28" xfId="100" applyNumberFormat="1" applyFont="1" applyFill="1" applyBorder="1" applyAlignment="1">
      <alignment horizontal="center" vertical="center" wrapText="1"/>
    </xf>
    <xf numFmtId="49" fontId="73" fillId="36" borderId="32" xfId="100" applyNumberFormat="1" applyFont="1" applyFill="1" applyBorder="1" applyAlignment="1">
      <alignment horizontal="center" vertical="center" wrapText="1"/>
    </xf>
    <xf numFmtId="49" fontId="73" fillId="36" borderId="24" xfId="100" applyNumberFormat="1" applyFont="1" applyFill="1" applyBorder="1" applyAlignment="1">
      <alignment horizontal="center" vertical="top" wrapText="1"/>
    </xf>
    <xf numFmtId="0" fontId="57" fillId="0" borderId="10" xfId="0" applyFont="1" applyBorder="1" applyAlignment="1" applyProtection="1">
      <alignment horizontal="center" wrapText="1"/>
      <protection locked="0"/>
    </xf>
    <xf numFmtId="49" fontId="80" fillId="42" borderId="10" xfId="100" applyNumberFormat="1" applyFont="1" applyFill="1" applyBorder="1" applyAlignment="1">
      <alignment horizontal="center" vertical="center" wrapText="1"/>
    </xf>
    <xf numFmtId="49" fontId="80" fillId="43" borderId="10" xfId="100" applyNumberFormat="1" applyFont="1" applyFill="1" applyBorder="1" applyAlignment="1">
      <alignment horizontal="center" vertical="center" wrapText="1"/>
    </xf>
    <xf numFmtId="0" fontId="47" fillId="44" borderId="10" xfId="59" applyNumberFormat="1" applyFont="1" applyFill="1" applyBorder="1" applyAlignment="1"/>
    <xf numFmtId="0" fontId="12" fillId="38" borderId="27" xfId="59" applyNumberFormat="1" applyFont="1" applyFill="1" applyBorder="1" applyAlignment="1">
      <alignment horizontal="center" vertical="center" wrapText="1"/>
    </xf>
    <xf numFmtId="0" fontId="19" fillId="44" borderId="10" xfId="100" applyFont="1" applyFill="1" applyBorder="1" applyAlignment="1">
      <alignment horizontal="left" vertical="center" wrapText="1" indent="1"/>
    </xf>
    <xf numFmtId="49" fontId="45" fillId="39" borderId="10" xfId="100" applyNumberFormat="1" applyFont="1" applyFill="1" applyBorder="1" applyAlignment="1">
      <alignment horizontal="left" vertical="center" wrapText="1"/>
    </xf>
    <xf numFmtId="49" fontId="12" fillId="38" borderId="10" xfId="100" applyNumberFormat="1" applyFont="1" applyFill="1" applyBorder="1" applyAlignment="1">
      <alignment horizontal="left" vertical="center" wrapText="1"/>
    </xf>
    <xf numFmtId="0" fontId="15" fillId="0" borderId="0" xfId="0" applyFont="1" applyAlignment="1">
      <alignment horizontal="left" vertical="top"/>
    </xf>
    <xf numFmtId="1" fontId="15" fillId="0" borderId="0" xfId="92" applyFont="1" applyAlignment="1">
      <alignment horizontal="left" vertical="top"/>
    </xf>
    <xf numFmtId="0" fontId="15" fillId="0" borderId="0" xfId="0" applyFont="1" applyAlignment="1">
      <alignment horizontal="left" vertical="top" wrapText="1"/>
    </xf>
    <xf numFmtId="14" fontId="15" fillId="0" borderId="0" xfId="0" applyNumberFormat="1" applyFont="1" applyAlignment="1">
      <alignment horizontal="left" vertical="top"/>
    </xf>
    <xf numFmtId="0" fontId="15" fillId="0" borderId="0" xfId="0" applyFont="1" applyAlignment="1">
      <alignment vertical="top" wrapText="1"/>
    </xf>
    <xf numFmtId="0" fontId="15" fillId="0" borderId="0" xfId="0" applyFont="1" applyAlignment="1">
      <alignment horizontal="center" vertical="top" wrapText="1"/>
    </xf>
    <xf numFmtId="0" fontId="15" fillId="0" borderId="0" xfId="0" applyFont="1" applyAlignment="1">
      <alignment vertical="top"/>
    </xf>
    <xf numFmtId="168" fontId="45" fillId="36" borderId="33" xfId="97" applyNumberFormat="1" applyFont="1" applyFill="1" applyBorder="1" applyAlignment="1">
      <alignment horizontal="center" vertical="center" wrapText="1"/>
    </xf>
    <xf numFmtId="168" fontId="45" fillId="36" borderId="10" xfId="97" applyNumberFormat="1" applyFont="1" applyFill="1" applyBorder="1" applyAlignment="1">
      <alignment horizontal="center" vertical="center" wrapText="1"/>
    </xf>
    <xf numFmtId="49" fontId="84" fillId="41" borderId="10" xfId="114" applyNumberFormat="1" applyFont="1" applyFill="1" applyBorder="1"/>
    <xf numFmtId="49" fontId="84" fillId="41" borderId="40" xfId="114" applyNumberFormat="1" applyFont="1" applyFill="1" applyBorder="1"/>
    <xf numFmtId="49" fontId="84" fillId="41" borderId="10" xfId="114" applyNumberFormat="1" applyFont="1" applyFill="1" applyBorder="1" applyAlignment="1">
      <alignment wrapText="1"/>
    </xf>
    <xf numFmtId="41" fontId="84" fillId="41" borderId="10" xfId="114" applyNumberFormat="1" applyFont="1" applyFill="1" applyBorder="1"/>
    <xf numFmtId="168" fontId="80" fillId="41" borderId="10" xfId="114" applyNumberFormat="1" applyFont="1" applyFill="1" applyBorder="1"/>
    <xf numFmtId="0" fontId="85" fillId="0" borderId="0" xfId="114" applyFont="1" applyFill="1" applyBorder="1"/>
    <xf numFmtId="10" fontId="85" fillId="40" borderId="10" xfId="114" applyNumberFormat="1" applyFont="1" applyFill="1" applyBorder="1"/>
    <xf numFmtId="168" fontId="19" fillId="36" borderId="11" xfId="97" quotePrefix="1" applyNumberFormat="1" applyFont="1" applyFill="1" applyBorder="1" applyAlignment="1">
      <alignment horizontal="left" vertical="center" wrapText="1" indent="1"/>
    </xf>
    <xf numFmtId="10" fontId="81" fillId="40" borderId="10" xfId="113" applyNumberFormat="1" applyFont="1" applyFill="1" applyBorder="1"/>
    <xf numFmtId="168" fontId="45" fillId="36" borderId="27" xfId="97" applyNumberFormat="1" applyFont="1" applyFill="1" applyBorder="1" applyAlignment="1">
      <alignment horizontal="center" vertical="center" wrapText="1"/>
    </xf>
    <xf numFmtId="1" fontId="45" fillId="36" borderId="10" xfId="97" applyNumberFormat="1" applyFont="1" applyFill="1" applyBorder="1" applyAlignment="1">
      <alignment horizontal="center" vertical="center" wrapText="1"/>
    </xf>
    <xf numFmtId="172" fontId="81" fillId="40" borderId="10" xfId="113" applyNumberFormat="1" applyFont="1" applyFill="1" applyBorder="1"/>
    <xf numFmtId="168" fontId="45" fillId="36" borderId="10" xfId="97" applyNumberFormat="1" applyFont="1" applyFill="1" applyBorder="1" applyAlignment="1">
      <alignment horizontal="left" vertical="center" wrapText="1"/>
    </xf>
    <xf numFmtId="168" fontId="19" fillId="36" borderId="10" xfId="97" quotePrefix="1" applyNumberFormat="1" applyFont="1" applyFill="1" applyBorder="1" applyAlignment="1">
      <alignment horizontal="left" vertical="center" wrapText="1" indent="3"/>
    </xf>
    <xf numFmtId="168" fontId="73" fillId="36" borderId="10" xfId="97" applyNumberFormat="1" applyFont="1" applyFill="1" applyBorder="1" applyAlignment="1">
      <alignment horizontal="left" vertical="center" wrapText="1"/>
    </xf>
    <xf numFmtId="168" fontId="70" fillId="36" borderId="10" xfId="97" quotePrefix="1" applyNumberFormat="1" applyFont="1" applyFill="1" applyBorder="1" applyAlignment="1">
      <alignment horizontal="left" vertical="center" wrapText="1" indent="1"/>
    </xf>
    <xf numFmtId="172" fontId="81" fillId="40" borderId="10" xfId="107" applyNumberFormat="1" applyFont="1" applyFill="1" applyBorder="1" applyAlignment="1">
      <alignment horizontal="right"/>
    </xf>
    <xf numFmtId="41" fontId="69" fillId="7" borderId="10" xfId="59" applyNumberFormat="1" applyFont="1" applyFill="1" applyBorder="1" applyAlignment="1">
      <alignment horizontal="left" indent="1"/>
    </xf>
    <xf numFmtId="41" fontId="15" fillId="13" borderId="10" xfId="59" applyNumberFormat="1" applyFont="1" applyFill="1" applyBorder="1" applyAlignment="1"/>
    <xf numFmtId="0" fontId="69" fillId="7" borderId="10" xfId="97" applyFont="1" applyFill="1" applyBorder="1" applyAlignment="1">
      <alignment horizontal="right" indent="1"/>
    </xf>
    <xf numFmtId="14" fontId="69" fillId="7" borderId="25" xfId="97" applyNumberFormat="1" applyFont="1" applyFill="1" applyBorder="1" applyAlignment="1">
      <alignment horizontal="right"/>
    </xf>
    <xf numFmtId="0" fontId="69" fillId="7" borderId="25" xfId="97" applyFont="1" applyFill="1" applyBorder="1" applyAlignment="1">
      <alignment horizontal="right" indent="1"/>
    </xf>
    <xf numFmtId="167" fontId="69" fillId="7" borderId="10" xfId="98" applyNumberFormat="1" applyFont="1" applyFill="1" applyBorder="1" applyAlignment="1">
      <alignment horizontal="right" indent="1"/>
    </xf>
    <xf numFmtId="0" fontId="69" fillId="7" borderId="25" xfId="98" applyFont="1" applyFill="1" applyBorder="1" applyAlignment="1">
      <alignment horizontal="right" indent="1"/>
    </xf>
    <xf numFmtId="0" fontId="45" fillId="36" borderId="26" xfId="97" applyFont="1" applyFill="1" applyBorder="1" applyAlignment="1">
      <alignment horizontal="center" vertical="center" wrapText="1"/>
    </xf>
    <xf numFmtId="0" fontId="45" fillId="36" borderId="10" xfId="97" applyFont="1" applyFill="1" applyBorder="1" applyAlignment="1">
      <alignment horizontal="center" vertical="center" wrapText="1"/>
    </xf>
    <xf numFmtId="1" fontId="69" fillId="7" borderId="10" xfId="102" applyNumberFormat="1" applyFont="1" applyFill="1" applyBorder="1" applyAlignment="1">
      <alignment horizontal="right"/>
    </xf>
    <xf numFmtId="0" fontId="69" fillId="7" borderId="10" xfId="102" applyFont="1" applyFill="1" applyBorder="1" applyAlignment="1">
      <alignment horizontal="right" indent="1"/>
    </xf>
    <xf numFmtId="0" fontId="69" fillId="7" borderId="10" xfId="102" applyFont="1" applyFill="1" applyBorder="1" applyAlignment="1">
      <alignment horizontal="right"/>
    </xf>
    <xf numFmtId="41" fontId="10" fillId="9" borderId="0" xfId="100" applyNumberFormat="1"/>
    <xf numFmtId="167" fontId="70" fillId="36" borderId="28" xfId="59" applyNumberFormat="1" applyFont="1" applyFill="1" applyBorder="1" applyAlignment="1">
      <alignment horizontal="center" vertical="center"/>
    </xf>
    <xf numFmtId="14" fontId="69" fillId="7" borderId="10" xfId="100" applyNumberFormat="1" applyFont="1" applyFill="1" applyBorder="1" applyAlignment="1">
      <alignment horizontal="left" indent="1"/>
    </xf>
    <xf numFmtId="0" fontId="15" fillId="39" borderId="10" xfId="97" applyFont="1" applyFill="1" applyBorder="1" applyAlignment="1">
      <alignment horizontal="left" indent="1"/>
    </xf>
    <xf numFmtId="0" fontId="15" fillId="38" borderId="11" xfId="97" applyFont="1" applyFill="1" applyBorder="1" applyAlignment="1">
      <alignment horizontal="left" indent="1"/>
    </xf>
    <xf numFmtId="0" fontId="15" fillId="7" borderId="10" xfId="59" applyNumberFormat="1" applyFont="1" applyFill="1" applyBorder="1" applyAlignment="1">
      <alignment horizontal="left" indent="1"/>
    </xf>
    <xf numFmtId="0" fontId="15" fillId="39" borderId="10" xfId="97" applyFont="1" applyFill="1" applyBorder="1" applyAlignment="1">
      <alignment horizontal="left"/>
    </xf>
    <xf numFmtId="164" fontId="15" fillId="13" borderId="10" xfId="59" applyNumberFormat="1" applyFont="1" applyFill="1" applyBorder="1" applyAlignment="1">
      <alignment horizontal="right"/>
    </xf>
    <xf numFmtId="164" fontId="69" fillId="7" borderId="10" xfId="59" applyNumberFormat="1" applyFont="1" applyFill="1" applyBorder="1" applyAlignment="1">
      <alignment horizontal="right"/>
    </xf>
    <xf numFmtId="164" fontId="12" fillId="13" borderId="10" xfId="59" applyNumberFormat="1" applyFont="1" applyFill="1" applyBorder="1" applyAlignment="1">
      <alignment horizontal="right"/>
    </xf>
    <xf numFmtId="164" fontId="15" fillId="38" borderId="27" xfId="59" applyNumberFormat="1" applyFont="1" applyFill="1" applyBorder="1" applyAlignment="1">
      <alignment horizontal="center"/>
    </xf>
    <xf numFmtId="164" fontId="15" fillId="38" borderId="25" xfId="59" applyNumberFormat="1" applyFont="1" applyFill="1" applyBorder="1" applyAlignment="1">
      <alignment horizontal="center"/>
    </xf>
    <xf numFmtId="164" fontId="81" fillId="40" borderId="10" xfId="113" applyNumberFormat="1" applyFont="1" applyFill="1" applyBorder="1"/>
    <xf numFmtId="164" fontId="85" fillId="40" borderId="10" xfId="114" applyNumberFormat="1" applyFont="1" applyFill="1" applyBorder="1"/>
    <xf numFmtId="164" fontId="81" fillId="40" borderId="27" xfId="113" applyNumberFormat="1" applyFont="1" applyFill="1" applyBorder="1"/>
    <xf numFmtId="164" fontId="85" fillId="40" borderId="27" xfId="114" applyNumberFormat="1" applyFont="1" applyFill="1" applyBorder="1"/>
    <xf numFmtId="164" fontId="15" fillId="35" borderId="25" xfId="59" applyNumberFormat="1" applyFont="1" applyFill="1" applyBorder="1" applyAlignment="1">
      <alignment horizontal="right"/>
    </xf>
    <xf numFmtId="164" fontId="69" fillId="7" borderId="25" xfId="59" applyNumberFormat="1" applyFont="1" applyFill="1" applyBorder="1" applyAlignment="1">
      <alignment horizontal="right"/>
    </xf>
    <xf numFmtId="164" fontId="69" fillId="7" borderId="25" xfId="97" applyNumberFormat="1" applyFont="1" applyFill="1" applyBorder="1" applyAlignment="1">
      <alignment horizontal="right"/>
    </xf>
    <xf numFmtId="164" fontId="71" fillId="13" borderId="10" xfId="59" applyNumberFormat="1" applyFont="1" applyFill="1" applyBorder="1" applyAlignment="1">
      <alignment horizontal="right"/>
    </xf>
    <xf numFmtId="164" fontId="69" fillId="7" borderId="10" xfId="100" applyNumberFormat="1" applyFont="1" applyFill="1" applyBorder="1" applyAlignment="1">
      <alignment horizontal="right"/>
    </xf>
    <xf numFmtId="164" fontId="69" fillId="7" borderId="10" xfId="59" applyNumberFormat="1" applyFont="1" applyFill="1" applyBorder="1" applyAlignment="1"/>
    <xf numFmtId="164" fontId="15" fillId="45" borderId="10" xfId="59" applyNumberFormat="1" applyFont="1" applyFill="1" applyBorder="1" applyAlignment="1"/>
    <xf numFmtId="164" fontId="15" fillId="13" borderId="10" xfId="59" applyNumberFormat="1" applyFont="1" applyFill="1" applyBorder="1" applyAlignment="1"/>
    <xf numFmtId="10" fontId="69" fillId="7" borderId="10" xfId="59" applyNumberFormat="1" applyFont="1" applyFill="1" applyBorder="1" applyAlignment="1"/>
    <xf numFmtId="10" fontId="15" fillId="45" borderId="10" xfId="59" applyNumberFormat="1" applyFont="1" applyFill="1" applyBorder="1" applyAlignment="1"/>
    <xf numFmtId="164" fontId="47" fillId="13" borderId="10" xfId="59" applyNumberFormat="1" applyFont="1" applyFill="1" applyBorder="1" applyAlignment="1"/>
    <xf numFmtId="164" fontId="72" fillId="38" borderId="27" xfId="62" applyNumberFormat="1" applyFont="1" applyFill="1" applyBorder="1" applyAlignment="1">
      <alignment horizontal="center" vertical="center"/>
    </xf>
    <xf numFmtId="164" fontId="72" fillId="38" borderId="25" xfId="62" applyNumberFormat="1" applyFont="1" applyFill="1" applyBorder="1" applyAlignment="1">
      <alignment horizontal="center" vertical="center"/>
    </xf>
    <xf numFmtId="164" fontId="69" fillId="7" borderId="10" xfId="59" applyNumberFormat="1" applyFont="1" applyFill="1" applyBorder="1"/>
    <xf numFmtId="164" fontId="45" fillId="36" borderId="26" xfId="98" applyNumberFormat="1" applyFont="1" applyFill="1" applyBorder="1" applyAlignment="1">
      <alignment horizontal="center" vertical="center" wrapText="1"/>
    </xf>
    <xf numFmtId="164" fontId="46" fillId="13" borderId="10" xfId="59" applyNumberFormat="1" applyFont="1" applyFill="1" applyBorder="1" applyAlignment="1"/>
    <xf numFmtId="164" fontId="69" fillId="7" borderId="25" xfId="98" applyNumberFormat="1" applyFont="1" applyFill="1" applyBorder="1" applyAlignment="1">
      <alignment horizontal="right"/>
    </xf>
    <xf numFmtId="164" fontId="69" fillId="7" borderId="10" xfId="102" applyNumberFormat="1" applyFont="1" applyFill="1" applyBorder="1" applyAlignment="1">
      <alignment horizontal="right"/>
    </xf>
    <xf numFmtId="164" fontId="15" fillId="35" borderId="10" xfId="59" applyNumberFormat="1" applyFont="1" applyFill="1" applyBorder="1" applyAlignment="1">
      <alignment horizontal="right"/>
    </xf>
    <xf numFmtId="164" fontId="12" fillId="13" borderId="10" xfId="102" applyNumberFormat="1" applyFont="1" applyFill="1" applyBorder="1" applyAlignment="1">
      <alignment horizontal="right"/>
    </xf>
    <xf numFmtId="166" fontId="15" fillId="13" borderId="10" xfId="59" applyNumberFormat="1" applyFont="1" applyFill="1" applyBorder="1" applyAlignment="1">
      <alignment horizontal="right"/>
    </xf>
    <xf numFmtId="164" fontId="15" fillId="7" borderId="10" xfId="59" applyNumberFormat="1" applyFont="1" applyFill="1" applyBorder="1" applyAlignment="1">
      <alignment horizontal="right"/>
    </xf>
    <xf numFmtId="164" fontId="69" fillId="7" borderId="10" xfId="59" applyNumberFormat="1" applyFont="1" applyFill="1" applyBorder="1" applyAlignment="1">
      <alignment horizontal="left" indent="1"/>
    </xf>
    <xf numFmtId="164" fontId="12" fillId="38" borderId="27" xfId="59" applyNumberFormat="1" applyFont="1" applyFill="1" applyBorder="1" applyAlignment="1">
      <alignment horizontal="center" vertical="center" wrapText="1"/>
    </xf>
    <xf numFmtId="164" fontId="17" fillId="35" borderId="0" xfId="59" applyNumberFormat="1" applyFont="1" applyFill="1" applyBorder="1" applyAlignment="1" applyProtection="1">
      <alignment horizontal="right"/>
      <protection locked="0"/>
    </xf>
    <xf numFmtId="164" fontId="12" fillId="38" borderId="25" xfId="59" applyNumberFormat="1" applyFont="1" applyFill="1" applyBorder="1" applyAlignment="1">
      <alignment horizontal="center" vertical="center" wrapText="1"/>
    </xf>
    <xf numFmtId="164" fontId="17" fillId="35" borderId="34" xfId="59" applyNumberFormat="1" applyFont="1" applyFill="1" applyBorder="1" applyAlignment="1" applyProtection="1">
      <alignment horizontal="right"/>
      <protection locked="0"/>
    </xf>
    <xf numFmtId="43" fontId="47" fillId="13" borderId="10" xfId="59" applyFont="1" applyFill="1" applyBorder="1" applyAlignment="1"/>
    <xf numFmtId="173" fontId="81" fillId="40" borderId="10" xfId="113" applyNumberFormat="1" applyFont="1" applyFill="1" applyBorder="1"/>
    <xf numFmtId="173" fontId="19" fillId="36" borderId="10" xfId="97" quotePrefix="1" applyNumberFormat="1" applyFont="1" applyFill="1" applyBorder="1" applyAlignment="1">
      <alignment horizontal="left" vertical="center" wrapText="1" indent="1"/>
    </xf>
    <xf numFmtId="41" fontId="86" fillId="0" borderId="0" xfId="114" applyNumberFormat="1" applyFont="1" applyFill="1" applyBorder="1"/>
    <xf numFmtId="0" fontId="87" fillId="34" borderId="0" xfId="0" applyFont="1" applyFill="1" applyAlignment="1">
      <alignment horizontal="left" indent="1"/>
    </xf>
    <xf numFmtId="0" fontId="49" fillId="34" borderId="0" xfId="0" applyFont="1" applyFill="1" applyAlignment="1">
      <alignment horizontal="left" indent="1"/>
    </xf>
    <xf numFmtId="0" fontId="69" fillId="7" borderId="10" xfId="59" applyNumberFormat="1" applyFont="1" applyFill="1" applyBorder="1" applyAlignment="1">
      <alignment horizontal="right"/>
    </xf>
    <xf numFmtId="0" fontId="69" fillId="7" borderId="10" xfId="102" applyFont="1" applyFill="1" applyBorder="1" applyAlignment="1">
      <alignment vertical="top"/>
    </xf>
    <xf numFmtId="0" fontId="74" fillId="9" borderId="0" xfId="95" applyFont="1" applyAlignment="1">
      <alignment horizontal="left" indent="1"/>
    </xf>
    <xf numFmtId="0" fontId="74" fillId="9" borderId="0" xfId="95" applyFont="1"/>
    <xf numFmtId="0" fontId="88" fillId="9" borderId="0" xfId="95" applyFont="1"/>
    <xf numFmtId="49" fontId="70" fillId="36" borderId="10" xfId="97" applyNumberFormat="1" applyFont="1" applyFill="1" applyBorder="1" applyAlignment="1">
      <alignment horizontal="left" indent="1"/>
    </xf>
    <xf numFmtId="0" fontId="73" fillId="38" borderId="27" xfId="98" applyFont="1" applyFill="1" applyBorder="1"/>
    <xf numFmtId="49" fontId="70" fillId="36" borderId="10" xfId="98" applyNumberFormat="1" applyFont="1" applyFill="1" applyBorder="1" applyAlignment="1">
      <alignment horizontal="left" indent="1"/>
    </xf>
    <xf numFmtId="49" fontId="70" fillId="31" borderId="10" xfId="98" applyNumberFormat="1" applyFont="1" applyFill="1" applyBorder="1" applyAlignment="1">
      <alignment horizontal="left" indent="1"/>
    </xf>
    <xf numFmtId="2" fontId="73" fillId="36" borderId="26" xfId="98" applyNumberFormat="1" applyFont="1" applyFill="1" applyBorder="1" applyAlignment="1">
      <alignment horizontal="left" vertical="center" wrapText="1"/>
    </xf>
    <xf numFmtId="41" fontId="70" fillId="36" borderId="11" xfId="98" applyNumberFormat="1" applyFont="1" applyFill="1" applyBorder="1" applyAlignment="1">
      <alignment horizontal="left" indent="1"/>
    </xf>
    <xf numFmtId="41" fontId="70" fillId="31" borderId="10" xfId="98" applyNumberFormat="1" applyFont="1" applyFill="1" applyBorder="1" applyAlignment="1">
      <alignment horizontal="left" indent="1"/>
    </xf>
    <xf numFmtId="41" fontId="12" fillId="38" borderId="27" xfId="98" applyNumberFormat="1" applyFont="1" applyFill="1" applyBorder="1"/>
    <xf numFmtId="41" fontId="73" fillId="31" borderId="10" xfId="98" applyNumberFormat="1" applyFont="1" applyFill="1" applyBorder="1" applyAlignment="1">
      <alignment horizontal="left"/>
    </xf>
    <xf numFmtId="41" fontId="12" fillId="38" borderId="27" xfId="98" applyNumberFormat="1" applyFont="1" applyFill="1" applyBorder="1" applyAlignment="1">
      <alignment horizontal="left"/>
    </xf>
    <xf numFmtId="2" fontId="70" fillId="36" borderId="28" xfId="59" applyNumberFormat="1" applyFont="1" applyFill="1" applyBorder="1" applyAlignment="1">
      <alignment horizontal="center" vertical="center"/>
    </xf>
    <xf numFmtId="1" fontId="70" fillId="36" borderId="28" xfId="59" applyNumberFormat="1" applyFont="1" applyFill="1" applyBorder="1" applyAlignment="1">
      <alignment horizontal="center" vertical="center"/>
    </xf>
    <xf numFmtId="49" fontId="70" fillId="36" borderId="10" xfId="102" applyNumberFormat="1" applyFont="1" applyFill="1" applyBorder="1" applyAlignment="1">
      <alignment horizontal="left" vertical="center" wrapText="1" indent="1"/>
    </xf>
    <xf numFmtId="49" fontId="73" fillId="32" borderId="10" xfId="100" applyNumberFormat="1" applyFont="1" applyFill="1" applyBorder="1" applyAlignment="1">
      <alignment horizontal="center" vertical="center" wrapText="1"/>
    </xf>
    <xf numFmtId="49" fontId="73" fillId="32" borderId="32" xfId="100" applyNumberFormat="1" applyFont="1" applyFill="1" applyBorder="1" applyAlignment="1">
      <alignment horizontal="center" vertical="center" wrapText="1"/>
    </xf>
    <xf numFmtId="49" fontId="73" fillId="46" borderId="32" xfId="100" applyNumberFormat="1" applyFont="1" applyFill="1" applyBorder="1" applyAlignment="1">
      <alignment horizontal="center" vertical="center" wrapText="1"/>
    </xf>
    <xf numFmtId="49" fontId="73" fillId="47" borderId="32" xfId="100" applyNumberFormat="1" applyFont="1" applyFill="1" applyBorder="1" applyAlignment="1">
      <alignment horizontal="center" vertical="center" wrapText="1"/>
    </xf>
    <xf numFmtId="49" fontId="73" fillId="32" borderId="27" xfId="100" applyNumberFormat="1" applyFont="1" applyFill="1" applyBorder="1" applyAlignment="1">
      <alignment horizontal="center" vertical="center" wrapText="1"/>
    </xf>
    <xf numFmtId="49" fontId="73" fillId="46" borderId="27" xfId="100" applyNumberFormat="1" applyFont="1" applyFill="1" applyBorder="1" applyAlignment="1">
      <alignment horizontal="center" vertical="center" wrapText="1"/>
    </xf>
    <xf numFmtId="49" fontId="73" fillId="46" borderId="11" xfId="100" applyNumberFormat="1" applyFont="1" applyFill="1" applyBorder="1" applyAlignment="1">
      <alignment horizontal="center" vertical="center" wrapText="1"/>
    </xf>
    <xf numFmtId="49" fontId="73" fillId="46" borderId="25" xfId="100" applyNumberFormat="1" applyFont="1" applyFill="1" applyBorder="1" applyAlignment="1">
      <alignment horizontal="center" vertical="center" wrapText="1"/>
    </xf>
    <xf numFmtId="49" fontId="73" fillId="47" borderId="27" xfId="100" applyNumberFormat="1" applyFont="1" applyFill="1" applyBorder="1" applyAlignment="1">
      <alignment horizontal="center" vertical="center" wrapText="1"/>
    </xf>
    <xf numFmtId="49" fontId="73" fillId="47" borderId="11" xfId="100" applyNumberFormat="1" applyFont="1" applyFill="1" applyBorder="1" applyAlignment="1">
      <alignment horizontal="center" vertical="center" wrapText="1"/>
    </xf>
    <xf numFmtId="49" fontId="73" fillId="47" borderId="25" xfId="100" applyNumberFormat="1" applyFont="1" applyFill="1" applyBorder="1" applyAlignment="1">
      <alignment horizontal="center" vertical="center" wrapText="1"/>
    </xf>
    <xf numFmtId="0" fontId="52" fillId="35" borderId="0" xfId="98" applyFont="1" applyFill="1"/>
    <xf numFmtId="0" fontId="53" fillId="35" borderId="0" xfId="98" applyFont="1" applyFill="1"/>
    <xf numFmtId="14" fontId="52" fillId="35" borderId="0" xfId="98" applyNumberFormat="1" applyFont="1" applyFill="1"/>
    <xf numFmtId="14" fontId="52" fillId="35" borderId="0" xfId="98" applyNumberFormat="1" applyFont="1" applyFill="1" applyAlignment="1">
      <alignment horizontal="left"/>
    </xf>
    <xf numFmtId="0" fontId="58" fillId="9" borderId="0" xfId="97" applyFont="1"/>
    <xf numFmtId="1" fontId="69" fillId="7" borderId="25" xfId="97" applyNumberFormat="1" applyFont="1" applyFill="1" applyBorder="1" applyAlignment="1">
      <alignment horizontal="center"/>
    </xf>
    <xf numFmtId="1" fontId="69" fillId="7" borderId="10" xfId="102" applyNumberFormat="1" applyFont="1" applyFill="1" applyBorder="1" applyAlignment="1">
      <alignment horizontal="center"/>
    </xf>
    <xf numFmtId="169" fontId="69" fillId="7" borderId="10" xfId="100" applyNumberFormat="1" applyFont="1" applyFill="1" applyBorder="1" applyAlignment="1">
      <alignment horizontal="right" indent="1"/>
    </xf>
    <xf numFmtId="0" fontId="11" fillId="33" borderId="0" xfId="0" applyFont="1" applyFill="1"/>
    <xf numFmtId="0" fontId="0" fillId="33" borderId="0" xfId="0" applyFill="1"/>
    <xf numFmtId="0" fontId="70" fillId="33" borderId="0" xfId="0" applyFont="1" applyFill="1"/>
    <xf numFmtId="0" fontId="13" fillId="33" borderId="0" xfId="0" applyFont="1" applyFill="1"/>
    <xf numFmtId="0" fontId="64" fillId="33" borderId="0" xfId="95" applyFont="1" applyFill="1"/>
    <xf numFmtId="0" fontId="13" fillId="33" borderId="0" xfId="97" applyFont="1" applyFill="1"/>
    <xf numFmtId="0" fontId="10" fillId="33" borderId="0" xfId="97" applyFill="1"/>
    <xf numFmtId="167" fontId="12" fillId="33" borderId="0" xfId="97" applyNumberFormat="1" applyFont="1" applyFill="1" applyAlignment="1">
      <alignment horizontal="left"/>
    </xf>
    <xf numFmtId="164" fontId="15" fillId="33" borderId="0" xfId="97" applyNumberFormat="1" applyFont="1" applyFill="1" applyAlignment="1">
      <alignment horizontal="center"/>
    </xf>
    <xf numFmtId="10" fontId="12" fillId="13" borderId="10" xfId="107" applyNumberFormat="1" applyFont="1" applyFill="1" applyBorder="1" applyAlignment="1">
      <alignment horizontal="right"/>
    </xf>
    <xf numFmtId="0" fontId="15" fillId="53" borderId="0" xfId="98" applyFill="1"/>
    <xf numFmtId="0" fontId="11" fillId="33" borderId="0" xfId="98" applyFont="1" applyFill="1"/>
    <xf numFmtId="0" fontId="78" fillId="33" borderId="0" xfId="0" applyFont="1" applyFill="1"/>
    <xf numFmtId="0" fontId="78" fillId="33" borderId="0" xfId="0" applyFont="1" applyFill="1" applyAlignment="1">
      <alignment horizontal="center" vertical="center"/>
    </xf>
    <xf numFmtId="0" fontId="13" fillId="53" borderId="0" xfId="0" applyFont="1" applyFill="1" applyAlignment="1" applyProtection="1">
      <alignment horizontal="left"/>
      <protection locked="0"/>
    </xf>
    <xf numFmtId="0" fontId="13" fillId="53" borderId="0" xfId="103" applyFont="1" applyFill="1" applyBorder="1"/>
    <xf numFmtId="43" fontId="79" fillId="33" borderId="0" xfId="0" applyNumberFormat="1" applyFont="1" applyFill="1"/>
    <xf numFmtId="43" fontId="78" fillId="33" borderId="0" xfId="0" applyNumberFormat="1" applyFont="1" applyFill="1"/>
    <xf numFmtId="0" fontId="79" fillId="33" borderId="0" xfId="0" applyFont="1" applyFill="1"/>
    <xf numFmtId="0" fontId="77" fillId="33" borderId="0" xfId="0" applyFont="1" applyFill="1"/>
    <xf numFmtId="41" fontId="81" fillId="33" borderId="0" xfId="113" applyNumberFormat="1" applyFont="1" applyFill="1" applyBorder="1"/>
    <xf numFmtId="0" fontId="81" fillId="33" borderId="0" xfId="113" applyFont="1" applyFill="1" applyBorder="1"/>
    <xf numFmtId="0" fontId="82" fillId="33" borderId="0" xfId="0" applyFont="1" applyFill="1"/>
    <xf numFmtId="164" fontId="81" fillId="33" borderId="0" xfId="113" applyNumberFormat="1" applyFont="1" applyFill="1" applyBorder="1"/>
    <xf numFmtId="170" fontId="78" fillId="33" borderId="0" xfId="0" applyNumberFormat="1" applyFont="1" applyFill="1"/>
    <xf numFmtId="174" fontId="0" fillId="0" borderId="0" xfId="59" applyNumberFormat="1" applyFont="1"/>
    <xf numFmtId="43" fontId="69" fillId="7" borderId="10" xfId="59" applyFont="1" applyFill="1" applyBorder="1" applyAlignment="1">
      <alignment horizontal="right"/>
    </xf>
    <xf numFmtId="175" fontId="69" fillId="7" borderId="10" xfId="59" applyNumberFormat="1" applyFont="1" applyFill="1" applyBorder="1" applyAlignment="1">
      <alignment horizontal="right"/>
    </xf>
    <xf numFmtId="0" fontId="69" fillId="7" borderId="10" xfId="102" applyFont="1" applyFill="1" applyBorder="1" applyAlignment="1">
      <alignment horizontal="left"/>
    </xf>
    <xf numFmtId="174" fontId="69" fillId="7" borderId="10" xfId="59" applyNumberFormat="1" applyFont="1" applyFill="1" applyBorder="1" applyAlignment="1">
      <alignment horizontal="right"/>
    </xf>
    <xf numFmtId="0" fontId="93" fillId="0" borderId="0" xfId="0" applyFont="1" applyAlignment="1">
      <alignment horizontal="left" vertical="top"/>
    </xf>
    <xf numFmtId="0" fontId="0" fillId="0" borderId="0" xfId="0" applyAlignment="1">
      <alignment horizontal="center"/>
    </xf>
    <xf numFmtId="0" fontId="24" fillId="37" borderId="0" xfId="93" applyFont="1" applyFill="1" applyAlignment="1">
      <alignment horizontal="left" vertical="center"/>
    </xf>
    <xf numFmtId="0" fontId="0" fillId="0" borderId="0" xfId="0" applyAlignment="1">
      <alignment vertical="center"/>
    </xf>
    <xf numFmtId="174" fontId="0" fillId="0" borderId="0" xfId="0" applyNumberFormat="1"/>
    <xf numFmtId="174" fontId="0" fillId="0" borderId="0" xfId="59" applyNumberFormat="1" applyFont="1" applyFill="1" applyBorder="1" applyAlignment="1"/>
    <xf numFmtId="177" fontId="69" fillId="7" borderId="10" xfId="102" applyNumberFormat="1" applyFont="1" applyFill="1" applyBorder="1" applyAlignment="1">
      <alignment horizontal="right"/>
    </xf>
    <xf numFmtId="14" fontId="15" fillId="0" borderId="0" xfId="92" applyNumberFormat="1" applyFont="1" applyAlignment="1">
      <alignment vertical="top"/>
    </xf>
    <xf numFmtId="1" fontId="69" fillId="33" borderId="0" xfId="92" applyFont="1" applyFill="1"/>
    <xf numFmtId="1" fontId="69" fillId="0" borderId="0" xfId="92" applyFont="1"/>
    <xf numFmtId="0" fontId="10" fillId="0" borderId="0" xfId="0" applyFont="1"/>
    <xf numFmtId="0" fontId="98" fillId="0" borderId="0" xfId="90" applyFont="1"/>
    <xf numFmtId="0" fontId="15" fillId="33" borderId="0" xfId="98" applyFill="1"/>
    <xf numFmtId="0" fontId="15" fillId="9" borderId="0" xfId="98"/>
    <xf numFmtId="0" fontId="99" fillId="0" borderId="44" xfId="0" applyFont="1" applyBorder="1" applyAlignment="1">
      <alignment horizontal="center" vertical="center" wrapText="1"/>
    </xf>
    <xf numFmtId="1" fontId="10" fillId="0" borderId="0" xfId="92" applyFont="1" applyAlignment="1">
      <alignment vertical="top"/>
    </xf>
    <xf numFmtId="1" fontId="10" fillId="0" borderId="0" xfId="92" applyFont="1" applyAlignment="1">
      <alignment vertical="top" wrapText="1"/>
    </xf>
    <xf numFmtId="10" fontId="69" fillId="7" borderId="10" xfId="107" applyNumberFormat="1" applyFont="1" applyFill="1" applyBorder="1" applyAlignment="1">
      <alignment horizontal="right"/>
    </xf>
    <xf numFmtId="49" fontId="10" fillId="0" borderId="0" xfId="92" applyNumberFormat="1" applyFont="1" applyAlignment="1">
      <alignment vertical="top"/>
    </xf>
    <xf numFmtId="14" fontId="0" fillId="0" borderId="0" xfId="0" applyNumberFormat="1" applyAlignment="1">
      <alignment vertical="center"/>
    </xf>
    <xf numFmtId="0" fontId="0" fillId="0" borderId="0" xfId="0" applyAlignment="1">
      <alignment horizontal="center" vertical="center"/>
    </xf>
    <xf numFmtId="0" fontId="0" fillId="0" borderId="0" xfId="0" applyAlignment="1">
      <alignment vertical="center" wrapText="1"/>
    </xf>
    <xf numFmtId="49" fontId="10" fillId="7" borderId="10" xfId="59" applyNumberFormat="1" applyFont="1" applyFill="1" applyBorder="1" applyAlignment="1" applyProtection="1">
      <alignment horizontal="right"/>
      <protection locked="0"/>
    </xf>
    <xf numFmtId="0" fontId="10" fillId="7" borderId="10" xfId="59" applyNumberFormat="1" applyFont="1" applyFill="1" applyBorder="1" applyAlignment="1" applyProtection="1">
      <alignment horizontal="right"/>
      <protection locked="0"/>
    </xf>
    <xf numFmtId="0" fontId="69" fillId="7" borderId="25" xfId="97" applyFont="1" applyFill="1" applyBorder="1" applyAlignment="1">
      <alignment horizontal="right" wrapText="1" indent="1"/>
    </xf>
    <xf numFmtId="43" fontId="0" fillId="33" borderId="0" xfId="0" applyNumberFormat="1" applyFill="1"/>
    <xf numFmtId="164" fontId="72" fillId="35" borderId="10" xfId="113" applyNumberFormat="1" applyFont="1" applyFill="1" applyBorder="1"/>
    <xf numFmtId="173" fontId="72" fillId="35" borderId="10" xfId="113" applyNumberFormat="1" applyFont="1" applyFill="1" applyBorder="1"/>
    <xf numFmtId="0" fontId="99" fillId="0" borderId="52" xfId="0" applyFont="1" applyBorder="1" applyAlignment="1">
      <alignment horizontal="center" vertical="center" wrapText="1"/>
    </xf>
    <xf numFmtId="0" fontId="100" fillId="33" borderId="0" xfId="0" applyFont="1" applyFill="1" applyAlignment="1">
      <alignment horizontal="left" vertical="top" wrapText="1"/>
    </xf>
    <xf numFmtId="0" fontId="10" fillId="0" borderId="0" xfId="0" applyFont="1" applyAlignment="1">
      <alignment vertical="center" wrapText="1"/>
    </xf>
    <xf numFmtId="174" fontId="69" fillId="7" borderId="25" xfId="59" applyNumberFormat="1" applyFont="1" applyFill="1" applyBorder="1" applyAlignment="1">
      <alignment horizontal="center"/>
    </xf>
    <xf numFmtId="0" fontId="10" fillId="0" borderId="0" xfId="0" applyFont="1" applyAlignment="1">
      <alignment vertical="top" wrapText="1"/>
    </xf>
    <xf numFmtId="43" fontId="0" fillId="33" borderId="0" xfId="59" applyFont="1" applyFill="1"/>
    <xf numFmtId="164" fontId="78" fillId="33" borderId="0" xfId="0" applyNumberFormat="1" applyFont="1" applyFill="1"/>
    <xf numFmtId="0" fontId="99" fillId="9" borderId="0" xfId="97" applyFont="1"/>
    <xf numFmtId="0" fontId="99" fillId="9" borderId="0" xfId="97" applyFont="1" applyAlignment="1">
      <alignment wrapText="1"/>
    </xf>
    <xf numFmtId="0" fontId="99" fillId="0" borderId="46" xfId="0" applyFont="1" applyBorder="1" applyAlignment="1">
      <alignment horizontal="center" vertical="center" wrapText="1"/>
    </xf>
    <xf numFmtId="174" fontId="0" fillId="33" borderId="0" xfId="59" applyNumberFormat="1" applyFont="1" applyFill="1"/>
    <xf numFmtId="0" fontId="69" fillId="7" borderId="25" xfId="98" applyFont="1" applyFill="1" applyBorder="1" applyAlignment="1">
      <alignment horizontal="right" wrapText="1" indent="1"/>
    </xf>
    <xf numFmtId="0" fontId="93" fillId="0" borderId="0" xfId="0" applyFont="1"/>
    <xf numFmtId="164" fontId="0" fillId="33" borderId="0" xfId="0" applyNumberFormat="1" applyFill="1"/>
    <xf numFmtId="174" fontId="0" fillId="0" borderId="26" xfId="59" applyNumberFormat="1" applyFont="1" applyBorder="1"/>
    <xf numFmtId="174" fontId="0" fillId="0" borderId="47" xfId="59" applyNumberFormat="1" applyFont="1" applyBorder="1"/>
    <xf numFmtId="174" fontId="0" fillId="0" borderId="26" xfId="59" applyNumberFormat="1" applyFont="1" applyFill="1" applyBorder="1" applyAlignment="1"/>
    <xf numFmtId="174" fontId="0" fillId="0" borderId="47" xfId="59" applyNumberFormat="1" applyFont="1" applyFill="1" applyBorder="1" applyAlignment="1"/>
    <xf numFmtId="174" fontId="0" fillId="0" borderId="47" xfId="0" applyNumberFormat="1" applyBorder="1"/>
    <xf numFmtId="0" fontId="99" fillId="0" borderId="45" xfId="0" applyFont="1" applyBorder="1" applyAlignment="1">
      <alignment horizontal="center" vertical="center" wrapText="1"/>
    </xf>
    <xf numFmtId="0" fontId="93" fillId="0" borderId="0" xfId="0" applyFont="1" applyAlignment="1">
      <alignment horizontal="center"/>
    </xf>
    <xf numFmtId="0" fontId="12" fillId="0" borderId="0" xfId="0" applyFont="1" applyAlignment="1">
      <alignment horizontal="center" wrapText="1"/>
    </xf>
    <xf numFmtId="0" fontId="12" fillId="0" borderId="0" xfId="0" applyFont="1" applyAlignment="1">
      <alignment vertical="top"/>
    </xf>
    <xf numFmtId="0" fontId="93" fillId="0" borderId="0" xfId="0" applyFont="1" applyAlignment="1">
      <alignment horizontal="left" vertical="top" wrapText="1"/>
    </xf>
    <xf numFmtId="0" fontId="94" fillId="0" borderId="0" xfId="160" applyFont="1" applyAlignment="1">
      <alignment horizontal="left" vertical="top"/>
    </xf>
    <xf numFmtId="0" fontId="4" fillId="0" borderId="0" xfId="160"/>
    <xf numFmtId="0" fontId="95" fillId="0" borderId="0" xfId="160" applyFont="1" applyAlignment="1">
      <alignment horizontal="left" vertical="top"/>
    </xf>
    <xf numFmtId="0" fontId="104" fillId="0" borderId="0" xfId="160" applyFont="1" applyAlignment="1">
      <alignment horizontal="center" vertical="top"/>
    </xf>
    <xf numFmtId="0" fontId="96" fillId="54" borderId="49" xfId="160" applyFont="1" applyFill="1" applyBorder="1" applyAlignment="1">
      <alignment horizontal="left" vertical="top"/>
    </xf>
    <xf numFmtId="0" fontId="96" fillId="54" borderId="48" xfId="160" applyFont="1" applyFill="1" applyBorder="1" applyAlignment="1">
      <alignment horizontal="left" vertical="top"/>
    </xf>
    <xf numFmtId="0" fontId="96" fillId="56" borderId="48" xfId="160" applyFont="1" applyFill="1" applyBorder="1" applyAlignment="1">
      <alignment horizontal="left" vertical="top"/>
    </xf>
    <xf numFmtId="14" fontId="96" fillId="56" borderId="48" xfId="160" applyNumberFormat="1" applyFont="1" applyFill="1" applyBorder="1" applyAlignment="1">
      <alignment horizontal="left" vertical="top"/>
    </xf>
    <xf numFmtId="0" fontId="4" fillId="56" borderId="48" xfId="160" applyFill="1" applyBorder="1" applyAlignment="1">
      <alignment horizontal="left" vertical="top"/>
    </xf>
    <xf numFmtId="3" fontId="96" fillId="56" borderId="48" xfId="160" applyNumberFormat="1" applyFont="1" applyFill="1" applyBorder="1" applyAlignment="1">
      <alignment horizontal="right" vertical="top"/>
    </xf>
    <xf numFmtId="3" fontId="96" fillId="56" borderId="48" xfId="160" applyNumberFormat="1" applyFont="1" applyFill="1" applyBorder="1" applyAlignment="1">
      <alignment horizontal="right" vertical="center"/>
    </xf>
    <xf numFmtId="4" fontId="96" fillId="58" borderId="48" xfId="160" applyNumberFormat="1" applyFont="1" applyFill="1" applyBorder="1" applyAlignment="1">
      <alignment horizontal="right" vertical="center"/>
    </xf>
    <xf numFmtId="0" fontId="96" fillId="60" borderId="48" xfId="160" applyFont="1" applyFill="1" applyBorder="1" applyAlignment="1">
      <alignment horizontal="left" vertical="top"/>
    </xf>
    <xf numFmtId="14" fontId="96" fillId="60" borderId="48" xfId="160" applyNumberFormat="1" applyFont="1" applyFill="1" applyBorder="1" applyAlignment="1">
      <alignment horizontal="left" vertical="top"/>
    </xf>
    <xf numFmtId="0" fontId="4" fillId="60" borderId="48" xfId="160" applyFill="1" applyBorder="1" applyAlignment="1">
      <alignment horizontal="left" vertical="top"/>
    </xf>
    <xf numFmtId="3" fontId="96" fillId="60" borderId="48" xfId="160" applyNumberFormat="1" applyFont="1" applyFill="1" applyBorder="1" applyAlignment="1">
      <alignment horizontal="right" vertical="top"/>
    </xf>
    <xf numFmtId="3" fontId="96" fillId="60" borderId="48" xfId="160" applyNumberFormat="1" applyFont="1" applyFill="1" applyBorder="1" applyAlignment="1">
      <alignment horizontal="right" vertical="center"/>
    </xf>
    <xf numFmtId="4" fontId="96" fillId="60" borderId="48" xfId="160" applyNumberFormat="1" applyFont="1" applyFill="1" applyBorder="1" applyAlignment="1">
      <alignment horizontal="right" vertical="center"/>
    </xf>
    <xf numFmtId="4" fontId="96" fillId="58" borderId="0" xfId="160" applyNumberFormat="1" applyFont="1" applyFill="1" applyAlignment="1">
      <alignment horizontal="right" vertical="center"/>
    </xf>
    <xf numFmtId="4" fontId="96" fillId="59" borderId="48" xfId="160" applyNumberFormat="1" applyFont="1" applyFill="1" applyBorder="1" applyAlignment="1">
      <alignment horizontal="right" vertical="center"/>
    </xf>
    <xf numFmtId="4" fontId="96" fillId="60" borderId="65" xfId="160" applyNumberFormat="1" applyFont="1" applyFill="1" applyBorder="1" applyAlignment="1">
      <alignment horizontal="right" vertical="center"/>
    </xf>
    <xf numFmtId="174" fontId="0" fillId="0" borderId="27" xfId="161" applyNumberFormat="1" applyFont="1" applyBorder="1"/>
    <xf numFmtId="174" fontId="0" fillId="0" borderId="0" xfId="161" applyNumberFormat="1" applyFont="1"/>
    <xf numFmtId="174" fontId="4" fillId="0" borderId="0" xfId="160" applyNumberFormat="1"/>
    <xf numFmtId="0" fontId="96" fillId="56" borderId="0" xfId="160" applyFont="1" applyFill="1" applyAlignment="1">
      <alignment horizontal="left" vertical="top"/>
    </xf>
    <xf numFmtId="174" fontId="4" fillId="0" borderId="50" xfId="160" applyNumberFormat="1" applyBorder="1"/>
    <xf numFmtId="174" fontId="0" fillId="0" borderId="0" xfId="161" applyNumberFormat="1" applyFont="1" applyBorder="1"/>
    <xf numFmtId="174" fontId="0" fillId="0" borderId="26" xfId="161" applyNumberFormat="1" applyFont="1" applyBorder="1"/>
    <xf numFmtId="174" fontId="0" fillId="0" borderId="50" xfId="161" applyNumberFormat="1" applyFont="1" applyBorder="1"/>
    <xf numFmtId="0" fontId="94" fillId="0" borderId="0" xfId="160" applyFont="1" applyAlignment="1">
      <alignment horizontal="left" vertical="top" wrapText="1"/>
    </xf>
    <xf numFmtId="0" fontId="95" fillId="0" borderId="0" xfId="160" applyFont="1" applyAlignment="1">
      <alignment horizontal="left" vertical="top" wrapText="1"/>
    </xf>
    <xf numFmtId="0" fontId="4" fillId="0" borderId="0" xfId="160" applyAlignment="1">
      <alignment horizontal="center" vertical="top" wrapText="1"/>
    </xf>
    <xf numFmtId="0" fontId="96" fillId="54" borderId="49" xfId="160" applyFont="1" applyFill="1" applyBorder="1" applyAlignment="1">
      <alignment horizontal="left" vertical="top" wrapText="1"/>
    </xf>
    <xf numFmtId="0" fontId="96" fillId="54" borderId="49" xfId="160" applyFont="1" applyFill="1" applyBorder="1" applyAlignment="1">
      <alignment horizontal="center" vertical="top" wrapText="1"/>
    </xf>
    <xf numFmtId="0" fontId="96" fillId="54" borderId="49" xfId="160" applyFont="1" applyFill="1" applyBorder="1" applyAlignment="1">
      <alignment horizontal="right" vertical="top" wrapText="1"/>
    </xf>
    <xf numFmtId="0" fontId="96" fillId="54" borderId="53" xfId="160" applyFont="1" applyFill="1" applyBorder="1" applyAlignment="1">
      <alignment horizontal="left" vertical="top" wrapText="1"/>
    </xf>
    <xf numFmtId="0" fontId="96" fillId="60" borderId="48" xfId="160" applyFont="1" applyFill="1" applyBorder="1" applyAlignment="1">
      <alignment horizontal="left" vertical="top" wrapText="1"/>
    </xf>
    <xf numFmtId="14" fontId="96" fillId="60" borderId="48" xfId="160" applyNumberFormat="1" applyFont="1" applyFill="1" applyBorder="1" applyAlignment="1">
      <alignment horizontal="left" vertical="top" wrapText="1"/>
    </xf>
    <xf numFmtId="1" fontId="96" fillId="60" borderId="48" xfId="160" applyNumberFormat="1" applyFont="1" applyFill="1" applyBorder="1" applyAlignment="1">
      <alignment horizontal="left" vertical="top" wrapText="1"/>
    </xf>
    <xf numFmtId="0" fontId="96" fillId="60" borderId="48" xfId="160" applyFont="1" applyFill="1" applyBorder="1" applyAlignment="1">
      <alignment horizontal="center" vertical="top" wrapText="1"/>
    </xf>
    <xf numFmtId="0" fontId="4" fillId="60" borderId="48" xfId="160" applyFill="1" applyBorder="1" applyAlignment="1">
      <alignment horizontal="left" vertical="top" wrapText="1"/>
    </xf>
    <xf numFmtId="176" fontId="96" fillId="60" borderId="48" xfId="160" applyNumberFormat="1" applyFont="1" applyFill="1" applyBorder="1" applyAlignment="1">
      <alignment horizontal="right" vertical="top" wrapText="1"/>
    </xf>
    <xf numFmtId="0" fontId="4" fillId="60" borderId="48" xfId="160" applyFill="1" applyBorder="1" applyAlignment="1">
      <alignment horizontal="right" vertical="top" wrapText="1"/>
    </xf>
    <xf numFmtId="0" fontId="96" fillId="60" borderId="54" xfId="160" applyFont="1" applyFill="1" applyBorder="1" applyAlignment="1">
      <alignment horizontal="left" vertical="top" wrapText="1"/>
    </xf>
    <xf numFmtId="0" fontId="96" fillId="58" borderId="48" xfId="160" applyFont="1" applyFill="1" applyBorder="1" applyAlignment="1">
      <alignment horizontal="left" vertical="top" wrapText="1"/>
    </xf>
    <xf numFmtId="14" fontId="96" fillId="58" borderId="48" xfId="160" applyNumberFormat="1" applyFont="1" applyFill="1" applyBorder="1" applyAlignment="1">
      <alignment horizontal="left" vertical="top" wrapText="1"/>
    </xf>
    <xf numFmtId="1" fontId="96" fillId="58" borderId="48" xfId="160" applyNumberFormat="1" applyFont="1" applyFill="1" applyBorder="1" applyAlignment="1">
      <alignment horizontal="left" vertical="top" wrapText="1"/>
    </xf>
    <xf numFmtId="0" fontId="96" fillId="58" borderId="48" xfId="160" applyFont="1" applyFill="1" applyBorder="1" applyAlignment="1">
      <alignment horizontal="center" vertical="top" wrapText="1"/>
    </xf>
    <xf numFmtId="0" fontId="4" fillId="58" borderId="48" xfId="160" applyFill="1" applyBorder="1" applyAlignment="1">
      <alignment horizontal="left" vertical="top" wrapText="1"/>
    </xf>
    <xf numFmtId="176" fontId="96" fillId="58" borderId="48" xfId="160" applyNumberFormat="1" applyFont="1" applyFill="1" applyBorder="1" applyAlignment="1">
      <alignment horizontal="right" vertical="top" wrapText="1"/>
    </xf>
    <xf numFmtId="0" fontId="4" fillId="58" borderId="48" xfId="160" applyFill="1" applyBorder="1" applyAlignment="1">
      <alignment horizontal="right" vertical="top" wrapText="1"/>
    </xf>
    <xf numFmtId="0" fontId="96" fillId="58" borderId="54" xfId="160" applyFont="1" applyFill="1" applyBorder="1" applyAlignment="1">
      <alignment horizontal="left" vertical="top" wrapText="1"/>
    </xf>
    <xf numFmtId="176" fontId="96" fillId="55" borderId="48" xfId="160" applyNumberFormat="1" applyFont="1" applyFill="1" applyBorder="1" applyAlignment="1">
      <alignment horizontal="right" vertical="top" wrapText="1"/>
    </xf>
    <xf numFmtId="0" fontId="97" fillId="57" borderId="48" xfId="160" applyFont="1" applyFill="1" applyBorder="1" applyAlignment="1">
      <alignment horizontal="left" vertical="top" wrapText="1"/>
    </xf>
    <xf numFmtId="0" fontId="4" fillId="57" borderId="48" xfId="160" applyFill="1" applyBorder="1" applyAlignment="1">
      <alignment horizontal="left" vertical="top" wrapText="1"/>
    </xf>
    <xf numFmtId="0" fontId="4" fillId="57" borderId="48" xfId="160" applyFill="1" applyBorder="1" applyAlignment="1">
      <alignment horizontal="right" vertical="top" wrapText="1"/>
    </xf>
    <xf numFmtId="176" fontId="97" fillId="57" borderId="48" xfId="160" applyNumberFormat="1" applyFont="1" applyFill="1" applyBorder="1" applyAlignment="1">
      <alignment horizontal="right" vertical="top" wrapText="1"/>
    </xf>
    <xf numFmtId="0" fontId="4" fillId="57" borderId="54" xfId="160" applyFill="1" applyBorder="1" applyAlignment="1">
      <alignment horizontal="left" vertical="top" wrapText="1"/>
    </xf>
    <xf numFmtId="0" fontId="4" fillId="0" borderId="0" xfId="160" applyAlignment="1">
      <alignment horizontal="left" vertical="top" wrapText="1"/>
    </xf>
    <xf numFmtId="0" fontId="97" fillId="0" borderId="0" xfId="160" applyFont="1" applyAlignment="1">
      <alignment horizontal="center" vertical="top" wrapText="1"/>
    </xf>
    <xf numFmtId="176" fontId="4" fillId="0" borderId="0" xfId="160" applyNumberFormat="1"/>
    <xf numFmtId="176" fontId="4" fillId="0" borderId="27" xfId="160" applyNumberFormat="1" applyBorder="1"/>
    <xf numFmtId="178" fontId="4" fillId="0" borderId="50" xfId="160" applyNumberFormat="1" applyBorder="1"/>
    <xf numFmtId="0" fontId="4" fillId="61" borderId="0" xfId="160" applyFill="1"/>
    <xf numFmtId="0" fontId="4" fillId="55" borderId="0" xfId="160" applyFill="1"/>
    <xf numFmtId="0" fontId="3" fillId="0" borderId="0" xfId="160" applyFont="1"/>
    <xf numFmtId="174" fontId="4" fillId="0" borderId="0" xfId="59" applyNumberFormat="1" applyFont="1"/>
    <xf numFmtId="0" fontId="105" fillId="9" borderId="0" xfId="95" applyFont="1"/>
    <xf numFmtId="0" fontId="96" fillId="55" borderId="48" xfId="160" applyFont="1" applyFill="1" applyBorder="1" applyAlignment="1">
      <alignment horizontal="left" vertical="top"/>
    </xf>
    <xf numFmtId="14" fontId="96" fillId="55" borderId="48" xfId="160" applyNumberFormat="1" applyFont="1" applyFill="1" applyBorder="1" applyAlignment="1">
      <alignment horizontal="left" vertical="top"/>
    </xf>
    <xf numFmtId="0" fontId="4" fillId="55" borderId="48" xfId="160" applyFill="1" applyBorder="1" applyAlignment="1">
      <alignment horizontal="left" vertical="top"/>
    </xf>
    <xf numFmtId="3" fontId="96" fillId="55" borderId="48" xfId="160" applyNumberFormat="1" applyFont="1" applyFill="1" applyBorder="1" applyAlignment="1">
      <alignment horizontal="right" vertical="top"/>
    </xf>
    <xf numFmtId="3" fontId="96" fillId="55" borderId="48" xfId="160" applyNumberFormat="1" applyFont="1" applyFill="1" applyBorder="1" applyAlignment="1">
      <alignment horizontal="right" vertical="center"/>
    </xf>
    <xf numFmtId="4" fontId="96" fillId="55" borderId="48" xfId="160" applyNumberFormat="1" applyFont="1" applyFill="1" applyBorder="1" applyAlignment="1">
      <alignment horizontal="right" vertical="center"/>
    </xf>
    <xf numFmtId="164" fontId="10" fillId="9" borderId="0" xfId="97" applyNumberFormat="1"/>
    <xf numFmtId="174" fontId="10" fillId="9" borderId="0" xfId="59" applyNumberFormat="1" applyFill="1"/>
    <xf numFmtId="174" fontId="10" fillId="9" borderId="0" xfId="97" applyNumberFormat="1"/>
    <xf numFmtId="174" fontId="69" fillId="7" borderId="10" xfId="59" applyNumberFormat="1" applyFont="1" applyFill="1" applyBorder="1" applyAlignment="1">
      <alignment horizontal="right" vertical="top"/>
    </xf>
    <xf numFmtId="0" fontId="69" fillId="7" borderId="10" xfId="102" applyFont="1" applyFill="1" applyBorder="1" applyAlignment="1">
      <alignment horizontal="left" vertical="top" wrapText="1"/>
    </xf>
    <xf numFmtId="164" fontId="69" fillId="7" borderId="10" xfId="59" applyNumberFormat="1" applyFont="1" applyFill="1" applyBorder="1" applyAlignment="1">
      <alignment horizontal="left" vertical="top"/>
    </xf>
    <xf numFmtId="0" fontId="69" fillId="7" borderId="10" xfId="102" applyFont="1" applyFill="1" applyBorder="1" applyAlignment="1">
      <alignment horizontal="center"/>
    </xf>
    <xf numFmtId="0" fontId="69" fillId="7" borderId="10" xfId="102" applyFont="1" applyFill="1" applyBorder="1" applyAlignment="1">
      <alignment horizontal="center" vertical="top"/>
    </xf>
    <xf numFmtId="14" fontId="69" fillId="7" borderId="10" xfId="100" applyNumberFormat="1" applyFont="1" applyFill="1" applyBorder="1" applyAlignment="1">
      <alignment horizontal="center"/>
    </xf>
    <xf numFmtId="0" fontId="98" fillId="0" borderId="22" xfId="0" applyFont="1" applyBorder="1" applyAlignment="1">
      <alignment horizontal="left" vertical="center" wrapText="1" indent="1"/>
    </xf>
    <xf numFmtId="0" fontId="98" fillId="0" borderId="0" xfId="0" applyFont="1" applyAlignment="1">
      <alignment horizontal="left" vertical="center" wrapText="1" indent="1"/>
    </xf>
    <xf numFmtId="0" fontId="99" fillId="0" borderId="0" xfId="0" applyFont="1" applyAlignment="1">
      <alignment horizontal="left" vertical="center" wrapText="1" indent="1"/>
    </xf>
    <xf numFmtId="0" fontId="98" fillId="0" borderId="22" xfId="0" applyFont="1" applyBorder="1" applyAlignment="1">
      <alignment horizontal="center" vertical="center" wrapText="1"/>
    </xf>
    <xf numFmtId="0" fontId="98" fillId="0" borderId="0" xfId="0" applyFont="1" applyAlignment="1">
      <alignment horizontal="center" vertical="center" wrapText="1"/>
    </xf>
    <xf numFmtId="164" fontId="100" fillId="0" borderId="22" xfId="0" applyNumberFormat="1" applyFont="1" applyBorder="1" applyAlignment="1">
      <alignment horizontal="right" vertical="center" wrapText="1"/>
    </xf>
    <xf numFmtId="164" fontId="100" fillId="0" borderId="0" xfId="0" applyNumberFormat="1" applyFont="1" applyAlignment="1">
      <alignment horizontal="right" vertical="center" wrapText="1"/>
    </xf>
    <xf numFmtId="164" fontId="99" fillId="0" borderId="0" xfId="0" applyNumberFormat="1" applyFont="1" applyAlignment="1">
      <alignment horizontal="right" vertical="center" wrapText="1"/>
    </xf>
    <xf numFmtId="164" fontId="100" fillId="0" borderId="57" xfId="0" applyNumberFormat="1" applyFont="1" applyBorder="1" applyAlignment="1">
      <alignment horizontal="center" vertical="top" wrapText="1"/>
    </xf>
    <xf numFmtId="164" fontId="100" fillId="0" borderId="36" xfId="0" applyNumberFormat="1" applyFont="1" applyBorder="1" applyAlignment="1">
      <alignment horizontal="center" vertical="top" wrapText="1"/>
    </xf>
    <xf numFmtId="0" fontId="13" fillId="9" borderId="31" xfId="95" applyFont="1" applyBorder="1" applyProtection="1">
      <protection locked="0"/>
    </xf>
    <xf numFmtId="0" fontId="10" fillId="9" borderId="12" xfId="95" applyBorder="1"/>
    <xf numFmtId="0" fontId="10" fillId="9" borderId="14" xfId="95" applyBorder="1"/>
    <xf numFmtId="0" fontId="89" fillId="7" borderId="27" xfId="95" applyFont="1" applyFill="1" applyBorder="1"/>
    <xf numFmtId="0" fontId="69" fillId="7" borderId="27" xfId="94" applyFont="1" applyFill="1" applyBorder="1"/>
    <xf numFmtId="0" fontId="69" fillId="7" borderId="25" xfId="94" applyFont="1" applyFill="1" applyBorder="1"/>
    <xf numFmtId="14" fontId="89" fillId="7" borderId="27" xfId="95" applyNumberFormat="1" applyFont="1" applyFill="1" applyBorder="1"/>
    <xf numFmtId="14" fontId="69" fillId="7" borderId="27" xfId="94" applyNumberFormat="1" applyFont="1" applyFill="1" applyBorder="1"/>
    <xf numFmtId="14" fontId="69" fillId="7" borderId="25" xfId="94" applyNumberFormat="1" applyFont="1" applyFill="1" applyBorder="1"/>
    <xf numFmtId="0" fontId="74" fillId="36" borderId="11" xfId="95" applyFont="1" applyFill="1" applyBorder="1" applyAlignment="1">
      <alignment horizontal="left" vertical="top" wrapText="1" indent="1"/>
    </xf>
    <xf numFmtId="0" fontId="74" fillId="36" borderId="25" xfId="95" applyFont="1" applyFill="1" applyBorder="1" applyAlignment="1">
      <alignment horizontal="left" vertical="top" wrapText="1" indent="1"/>
    </xf>
    <xf numFmtId="0" fontId="89" fillId="7" borderId="27" xfId="95" applyFont="1" applyFill="1" applyBorder="1" applyAlignment="1">
      <alignment horizontal="left" vertical="center"/>
    </xf>
    <xf numFmtId="0" fontId="69" fillId="7" borderId="27" xfId="94" applyFont="1" applyFill="1" applyBorder="1" applyAlignment="1">
      <alignment horizontal="left" vertical="center"/>
    </xf>
    <xf numFmtId="0" fontId="69" fillId="7" borderId="25" xfId="94" applyFont="1" applyFill="1" applyBorder="1" applyAlignment="1">
      <alignment horizontal="left" vertical="center"/>
    </xf>
    <xf numFmtId="0" fontId="74" fillId="36" borderId="11" xfId="95" applyFont="1" applyFill="1" applyBorder="1" applyAlignment="1">
      <alignment horizontal="left" vertical="top" wrapText="1"/>
    </xf>
    <xf numFmtId="0" fontId="74" fillId="36" borderId="27" xfId="95" applyFont="1" applyFill="1" applyBorder="1" applyAlignment="1">
      <alignment horizontal="left" vertical="top" wrapText="1"/>
    </xf>
    <xf numFmtId="0" fontId="74" fillId="36" borderId="25" xfId="95" applyFont="1" applyFill="1" applyBorder="1" applyAlignment="1">
      <alignment horizontal="left" vertical="top" wrapText="1"/>
    </xf>
    <xf numFmtId="0" fontId="89" fillId="7" borderId="27" xfId="95" applyFont="1" applyFill="1" applyBorder="1" applyAlignment="1">
      <alignment horizontal="left" vertical="center" wrapText="1"/>
    </xf>
    <xf numFmtId="0" fontId="69" fillId="7" borderId="27" xfId="94" applyFont="1" applyFill="1" applyBorder="1" applyAlignment="1">
      <alignment horizontal="left" vertical="center" wrapText="1"/>
    </xf>
    <xf numFmtId="0" fontId="69" fillId="7" borderId="25" xfId="94" applyFont="1" applyFill="1" applyBorder="1" applyAlignment="1">
      <alignment horizontal="left" vertical="center" wrapText="1"/>
    </xf>
    <xf numFmtId="0" fontId="15" fillId="0" borderId="0" xfId="95" applyFont="1" applyFill="1"/>
    <xf numFmtId="0" fontId="10" fillId="9" borderId="0" xfId="95"/>
    <xf numFmtId="0" fontId="89" fillId="7" borderId="10" xfId="95" applyFont="1" applyFill="1" applyBorder="1"/>
    <xf numFmtId="0" fontId="69" fillId="7" borderId="10" xfId="95" applyFont="1" applyFill="1" applyBorder="1"/>
    <xf numFmtId="0" fontId="18" fillId="0" borderId="0" xfId="95" applyFont="1" applyFill="1"/>
    <xf numFmtId="0" fontId="10" fillId="0" borderId="0" xfId="94" applyFill="1"/>
    <xf numFmtId="0" fontId="69" fillId="7" borderId="10" xfId="97" applyFont="1" applyFill="1" applyBorder="1" applyAlignment="1" applyProtection="1">
      <alignment horizontal="left"/>
      <protection locked="0"/>
    </xf>
    <xf numFmtId="0" fontId="19" fillId="36" borderId="0" xfId="97" applyFont="1" applyFill="1" applyAlignment="1">
      <alignment horizontal="right" indent="1"/>
    </xf>
    <xf numFmtId="0" fontId="19" fillId="36" borderId="34" xfId="97" applyFont="1" applyFill="1" applyBorder="1" applyAlignment="1">
      <alignment horizontal="right" indent="1"/>
    </xf>
    <xf numFmtId="0" fontId="69" fillId="7" borderId="11" xfId="97" applyFont="1" applyFill="1" applyBorder="1" applyAlignment="1" applyProtection="1">
      <alignment horizontal="left"/>
      <protection locked="0"/>
    </xf>
    <xf numFmtId="0" fontId="69" fillId="7" borderId="27" xfId="97" applyFont="1" applyFill="1" applyBorder="1" applyAlignment="1" applyProtection="1">
      <alignment horizontal="left"/>
      <protection locked="0"/>
    </xf>
    <xf numFmtId="0" fontId="69" fillId="7" borderId="25" xfId="97" applyFont="1" applyFill="1" applyBorder="1" applyAlignment="1" applyProtection="1">
      <alignment horizontal="left"/>
      <protection locked="0"/>
    </xf>
    <xf numFmtId="0" fontId="22" fillId="7" borderId="11" xfId="72" applyFill="1" applyBorder="1" applyAlignment="1" applyProtection="1">
      <alignment horizontal="left"/>
      <protection locked="0"/>
    </xf>
    <xf numFmtId="0" fontId="69" fillId="7" borderId="11" xfId="97" quotePrefix="1" applyFont="1" applyFill="1" applyBorder="1" applyAlignment="1" applyProtection="1">
      <alignment horizontal="left"/>
      <protection locked="0"/>
    </xf>
    <xf numFmtId="0" fontId="69" fillId="7" borderId="27" xfId="97" quotePrefix="1" applyFont="1" applyFill="1" applyBorder="1" applyAlignment="1" applyProtection="1">
      <alignment horizontal="left"/>
      <protection locked="0"/>
    </xf>
    <xf numFmtId="0" fontId="69" fillId="7" borderId="25" xfId="97" quotePrefix="1" applyFont="1" applyFill="1" applyBorder="1" applyAlignment="1" applyProtection="1">
      <alignment horizontal="left"/>
      <protection locked="0"/>
    </xf>
    <xf numFmtId="0" fontId="24" fillId="37" borderId="0" xfId="93" applyFont="1" applyFill="1" applyAlignment="1">
      <alignment horizontal="left" vertical="center"/>
    </xf>
    <xf numFmtId="0" fontId="12" fillId="48" borderId="10" xfId="112" applyNumberFormat="1" applyFont="1" applyFill="1" applyBorder="1" applyAlignment="1">
      <alignment horizontal="center" vertical="center"/>
    </xf>
    <xf numFmtId="0" fontId="12" fillId="49" borderId="10" xfId="112" applyNumberFormat="1" applyFont="1" applyFill="1" applyBorder="1" applyAlignment="1">
      <alignment horizontal="center" vertical="center"/>
    </xf>
    <xf numFmtId="0" fontId="10" fillId="9" borderId="0" xfId="97" applyAlignment="1">
      <alignment horizontal="left" wrapText="1"/>
    </xf>
    <xf numFmtId="0" fontId="13" fillId="0" borderId="0" xfId="99" applyFont="1" applyFill="1" applyAlignment="1">
      <alignment horizontal="left" vertical="center"/>
    </xf>
    <xf numFmtId="2" fontId="45" fillId="36" borderId="11" xfId="97" applyNumberFormat="1" applyFont="1" applyFill="1" applyBorder="1" applyAlignment="1">
      <alignment horizontal="center" vertical="center" wrapText="1"/>
    </xf>
    <xf numFmtId="2" fontId="45" fillId="36" borderId="27" xfId="97" applyNumberFormat="1" applyFont="1" applyFill="1" applyBorder="1" applyAlignment="1">
      <alignment horizontal="center" vertical="center" wrapText="1"/>
    </xf>
    <xf numFmtId="2" fontId="45" fillId="36" borderId="25" xfId="97" applyNumberFormat="1" applyFont="1" applyFill="1" applyBorder="1" applyAlignment="1">
      <alignment horizontal="center" vertical="center" wrapText="1"/>
    </xf>
    <xf numFmtId="0" fontId="11" fillId="0" borderId="0" xfId="97" applyFont="1" applyFill="1" applyAlignment="1">
      <alignment horizontal="left"/>
    </xf>
    <xf numFmtId="0" fontId="11" fillId="0" borderId="0" xfId="97" applyFont="1" applyFill="1"/>
    <xf numFmtId="168" fontId="19" fillId="36" borderId="11" xfId="97" quotePrefix="1" applyNumberFormat="1" applyFont="1" applyFill="1" applyBorder="1" applyAlignment="1">
      <alignment horizontal="right" vertical="center" wrapText="1"/>
    </xf>
    <xf numFmtId="168" fontId="19" fillId="36" borderId="25" xfId="97" quotePrefix="1" applyNumberFormat="1" applyFont="1" applyFill="1" applyBorder="1" applyAlignment="1">
      <alignment horizontal="right" vertical="center" wrapText="1"/>
    </xf>
    <xf numFmtId="0" fontId="11" fillId="9" borderId="0" xfId="100" applyFont="1"/>
    <xf numFmtId="0" fontId="13" fillId="45" borderId="0" xfId="0" applyFont="1" applyFill="1" applyAlignment="1">
      <alignment horizontal="left" vertical="top" wrapText="1"/>
    </xf>
    <xf numFmtId="0" fontId="11" fillId="9" borderId="0" xfId="97" applyFont="1"/>
    <xf numFmtId="0" fontId="10" fillId="9" borderId="30" xfId="98" applyFont="1" applyBorder="1" applyAlignment="1">
      <alignment vertical="center" wrapText="1"/>
    </xf>
    <xf numFmtId="0" fontId="10" fillId="9" borderId="0" xfId="98" applyFont="1" applyAlignment="1">
      <alignment vertical="center" wrapText="1"/>
    </xf>
    <xf numFmtId="0" fontId="13" fillId="45" borderId="0" xfId="0" applyFont="1" applyFill="1" applyAlignment="1">
      <alignment horizontal="center" wrapText="1"/>
    </xf>
    <xf numFmtId="0" fontId="45" fillId="31" borderId="27" xfId="100" applyFont="1" applyFill="1" applyBorder="1" applyAlignment="1">
      <alignment horizontal="right"/>
    </xf>
    <xf numFmtId="0" fontId="45" fillId="31" borderId="25" xfId="100" applyFont="1" applyFill="1" applyBorder="1" applyAlignment="1">
      <alignment horizontal="right"/>
    </xf>
    <xf numFmtId="49" fontId="45" fillId="36" borderId="30" xfId="102" applyNumberFormat="1" applyFont="1" applyFill="1" applyBorder="1" applyAlignment="1">
      <alignment horizontal="center" vertical="center" wrapText="1"/>
    </xf>
    <xf numFmtId="49" fontId="45" fillId="36" borderId="0" xfId="102" applyNumberFormat="1" applyFont="1" applyFill="1" applyAlignment="1">
      <alignment horizontal="center" vertical="center" wrapText="1"/>
    </xf>
    <xf numFmtId="49" fontId="73" fillId="36" borderId="11" xfId="100" applyNumberFormat="1" applyFont="1" applyFill="1" applyBorder="1" applyAlignment="1">
      <alignment horizontal="center" vertical="center" wrapText="1"/>
    </xf>
    <xf numFmtId="49" fontId="73" fillId="36" borderId="27" xfId="100" applyNumberFormat="1" applyFont="1" applyFill="1" applyBorder="1" applyAlignment="1">
      <alignment horizontal="center" vertical="center" wrapText="1"/>
    </xf>
    <xf numFmtId="49" fontId="73" fillId="36" borderId="25" xfId="100" applyNumberFormat="1" applyFont="1" applyFill="1" applyBorder="1" applyAlignment="1">
      <alignment horizontal="center" vertical="center" wrapText="1"/>
    </xf>
    <xf numFmtId="49" fontId="80" fillId="42" borderId="29" xfId="100" applyNumberFormat="1" applyFont="1" applyFill="1" applyBorder="1" applyAlignment="1">
      <alignment horizontal="center" vertical="center" wrapText="1"/>
    </xf>
    <xf numFmtId="49" fontId="80" fillId="42" borderId="26" xfId="100" applyNumberFormat="1" applyFont="1" applyFill="1" applyBorder="1" applyAlignment="1">
      <alignment horizontal="center" vertical="center" wrapText="1"/>
    </xf>
    <xf numFmtId="49" fontId="80" fillId="42" borderId="35" xfId="100" applyNumberFormat="1" applyFont="1" applyFill="1" applyBorder="1" applyAlignment="1">
      <alignment horizontal="center" vertical="center" wrapText="1"/>
    </xf>
    <xf numFmtId="0" fontId="57" fillId="50" borderId="10" xfId="0" applyFont="1" applyFill="1" applyBorder="1" applyAlignment="1" applyProtection="1">
      <alignment horizontal="center"/>
      <protection locked="0"/>
    </xf>
    <xf numFmtId="49" fontId="80" fillId="42" borderId="27" xfId="100" applyNumberFormat="1" applyFont="1" applyFill="1" applyBorder="1" applyAlignment="1">
      <alignment horizontal="center" vertical="center" wrapText="1"/>
    </xf>
    <xf numFmtId="49" fontId="80" fillId="42" borderId="25" xfId="100" applyNumberFormat="1" applyFont="1" applyFill="1" applyBorder="1" applyAlignment="1">
      <alignment horizontal="center" vertical="center" wrapText="1"/>
    </xf>
    <xf numFmtId="0" fontId="57" fillId="45" borderId="10" xfId="0" applyFont="1" applyFill="1" applyBorder="1" applyAlignment="1" applyProtection="1">
      <alignment horizontal="center"/>
      <protection locked="0"/>
    </xf>
    <xf numFmtId="0" fontId="10" fillId="9" borderId="0" xfId="97"/>
    <xf numFmtId="49" fontId="80" fillId="42" borderId="11" xfId="100" applyNumberFormat="1" applyFont="1" applyFill="1" applyBorder="1" applyAlignment="1">
      <alignment horizontal="center" vertical="center" wrapText="1"/>
    </xf>
    <xf numFmtId="49" fontId="80" fillId="43" borderId="11" xfId="100" applyNumberFormat="1" applyFont="1" applyFill="1" applyBorder="1" applyAlignment="1">
      <alignment horizontal="center" vertical="center" wrapText="1"/>
    </xf>
    <xf numFmtId="49" fontId="80" fillId="43" borderId="27" xfId="100" applyNumberFormat="1" applyFont="1" applyFill="1" applyBorder="1" applyAlignment="1">
      <alignment horizontal="center" vertical="center" wrapText="1"/>
    </xf>
    <xf numFmtId="49" fontId="80" fillId="43" borderId="25" xfId="100" applyNumberFormat="1" applyFont="1" applyFill="1" applyBorder="1" applyAlignment="1">
      <alignment horizontal="center" vertical="center" wrapText="1"/>
    </xf>
    <xf numFmtId="49" fontId="45" fillId="36" borderId="28" xfId="100" applyNumberFormat="1" applyFont="1" applyFill="1" applyBorder="1" applyAlignment="1">
      <alignment horizontal="center" vertical="center" wrapText="1"/>
    </xf>
    <xf numFmtId="49" fontId="45" fillId="36" borderId="32" xfId="100" applyNumberFormat="1" applyFont="1" applyFill="1" applyBorder="1" applyAlignment="1">
      <alignment horizontal="center" vertical="center" wrapText="1"/>
    </xf>
    <xf numFmtId="49" fontId="45" fillId="36" borderId="24" xfId="100" applyNumberFormat="1" applyFont="1" applyFill="1" applyBorder="1" applyAlignment="1">
      <alignment horizontal="center" vertical="center" wrapText="1"/>
    </xf>
    <xf numFmtId="49" fontId="73" fillId="36" borderId="28" xfId="100" applyNumberFormat="1" applyFont="1" applyFill="1" applyBorder="1" applyAlignment="1">
      <alignment horizontal="center" vertical="center" wrapText="1"/>
    </xf>
    <xf numFmtId="49" fontId="73" fillId="36" borderId="32" xfId="100" applyNumberFormat="1" applyFont="1" applyFill="1" applyBorder="1" applyAlignment="1">
      <alignment horizontal="center" vertical="center" wrapText="1"/>
    </xf>
    <xf numFmtId="49" fontId="73" fillId="36" borderId="24" xfId="100" applyNumberFormat="1" applyFont="1" applyFill="1" applyBorder="1" applyAlignment="1">
      <alignment horizontal="center" vertical="center" wrapText="1"/>
    </xf>
    <xf numFmtId="49" fontId="80" fillId="51" borderId="30" xfId="100" applyNumberFormat="1" applyFont="1" applyFill="1" applyBorder="1" applyAlignment="1">
      <alignment horizontal="center" vertical="center" wrapText="1"/>
    </xf>
    <xf numFmtId="49" fontId="80" fillId="51" borderId="0" xfId="100" applyNumberFormat="1" applyFont="1" applyFill="1" applyAlignment="1">
      <alignment horizontal="center" vertical="center" wrapText="1"/>
    </xf>
    <xf numFmtId="49" fontId="80" fillId="51" borderId="34" xfId="100" applyNumberFormat="1" applyFont="1" applyFill="1" applyBorder="1" applyAlignment="1">
      <alignment horizontal="center" vertical="center" wrapText="1"/>
    </xf>
    <xf numFmtId="49" fontId="80" fillId="51" borderId="29" xfId="100" applyNumberFormat="1" applyFont="1" applyFill="1" applyBorder="1" applyAlignment="1">
      <alignment horizontal="center" vertical="center" wrapText="1"/>
    </xf>
    <xf numFmtId="49" fontId="80" fillId="51" borderId="26" xfId="100" applyNumberFormat="1" applyFont="1" applyFill="1" applyBorder="1" applyAlignment="1">
      <alignment horizontal="center" vertical="center" wrapText="1"/>
    </xf>
    <xf numFmtId="49" fontId="80" fillId="51" borderId="35" xfId="100" applyNumberFormat="1" applyFont="1" applyFill="1" applyBorder="1" applyAlignment="1">
      <alignment horizontal="center" vertical="center" wrapText="1"/>
    </xf>
    <xf numFmtId="49" fontId="80" fillId="52" borderId="33" xfId="100" applyNumberFormat="1" applyFont="1" applyFill="1" applyBorder="1" applyAlignment="1">
      <alignment horizontal="center" vertical="center" wrapText="1"/>
    </xf>
    <xf numFmtId="49" fontId="80" fillId="52" borderId="36" xfId="100" applyNumberFormat="1" applyFont="1" applyFill="1" applyBorder="1" applyAlignment="1">
      <alignment horizontal="center" vertical="center" wrapText="1"/>
    </xf>
    <xf numFmtId="49" fontId="80" fillId="52" borderId="37" xfId="100" applyNumberFormat="1" applyFont="1" applyFill="1" applyBorder="1" applyAlignment="1">
      <alignment horizontal="center" vertical="center" wrapText="1"/>
    </xf>
    <xf numFmtId="49" fontId="80" fillId="52" borderId="29" xfId="100" applyNumberFormat="1" applyFont="1" applyFill="1" applyBorder="1" applyAlignment="1">
      <alignment horizontal="center" vertical="center" wrapText="1"/>
    </xf>
    <xf numFmtId="49" fontId="80" fillId="52" borderId="26" xfId="100" applyNumberFormat="1" applyFont="1" applyFill="1" applyBorder="1" applyAlignment="1">
      <alignment horizontal="center" vertical="center" wrapText="1"/>
    </xf>
    <xf numFmtId="49" fontId="80" fillId="43" borderId="29" xfId="100" applyNumberFormat="1" applyFont="1" applyFill="1" applyBorder="1" applyAlignment="1">
      <alignment horizontal="center" vertical="center" wrapText="1"/>
    </xf>
    <xf numFmtId="49" fontId="80" fillId="43" borderId="26" xfId="100" applyNumberFormat="1" applyFont="1" applyFill="1" applyBorder="1" applyAlignment="1">
      <alignment horizontal="center" vertical="center" wrapText="1"/>
    </xf>
    <xf numFmtId="49" fontId="80" fillId="43" borderId="35" xfId="100" applyNumberFormat="1" applyFont="1" applyFill="1" applyBorder="1" applyAlignment="1">
      <alignment horizontal="center" vertical="center" wrapText="1"/>
    </xf>
    <xf numFmtId="0" fontId="69" fillId="7" borderId="10" xfId="97" applyFont="1" applyFill="1" applyBorder="1" applyAlignment="1">
      <alignment horizontal="left" indent="1"/>
    </xf>
    <xf numFmtId="168" fontId="45" fillId="36" borderId="11" xfId="97" quotePrefix="1" applyNumberFormat="1" applyFont="1" applyFill="1" applyBorder="1" applyAlignment="1">
      <alignment horizontal="left" vertical="center" wrapText="1"/>
    </xf>
    <xf numFmtId="168" fontId="45" fillId="36" borderId="27" xfId="97" quotePrefix="1" applyNumberFormat="1" applyFont="1" applyFill="1" applyBorder="1" applyAlignment="1">
      <alignment horizontal="left" vertical="center" wrapText="1"/>
    </xf>
    <xf numFmtId="168" fontId="45" fillId="36" borderId="25" xfId="97" quotePrefix="1" applyNumberFormat="1" applyFont="1" applyFill="1" applyBorder="1" applyAlignment="1">
      <alignment horizontal="left" vertical="center" wrapText="1"/>
    </xf>
    <xf numFmtId="0" fontId="69" fillId="7" borderId="11" xfId="102" applyFont="1" applyFill="1" applyBorder="1" applyAlignment="1">
      <alignment horizontal="left"/>
    </xf>
    <xf numFmtId="0" fontId="69" fillId="7" borderId="27" xfId="102" applyFont="1" applyFill="1" applyBorder="1" applyAlignment="1">
      <alignment horizontal="left"/>
    </xf>
    <xf numFmtId="0" fontId="69" fillId="7" borderId="25" xfId="102" applyFont="1" applyFill="1" applyBorder="1" applyAlignment="1">
      <alignment horizontal="left"/>
    </xf>
    <xf numFmtId="0" fontId="99" fillId="0" borderId="52" xfId="0" applyFont="1" applyBorder="1" applyAlignment="1">
      <alignment horizontal="center" vertical="center" wrapText="1"/>
    </xf>
    <xf numFmtId="0" fontId="99" fillId="0" borderId="46" xfId="0" applyFont="1" applyBorder="1" applyAlignment="1">
      <alignment horizontal="center" vertical="center" wrapText="1"/>
    </xf>
    <xf numFmtId="0" fontId="99" fillId="0" borderId="31" xfId="0" applyFont="1" applyBorder="1" applyAlignment="1">
      <alignment horizontal="left" vertical="top" wrapText="1"/>
    </xf>
    <xf numFmtId="0" fontId="99" fillId="0" borderId="12" xfId="0" applyFont="1" applyBorder="1" applyAlignment="1">
      <alignment horizontal="left" vertical="top" wrapText="1"/>
    </xf>
    <xf numFmtId="0" fontId="99" fillId="0" borderId="14" xfId="0" applyFont="1" applyBorder="1" applyAlignment="1">
      <alignment horizontal="left" vertical="top" wrapText="1"/>
    </xf>
    <xf numFmtId="0" fontId="99" fillId="0" borderId="22" xfId="0" applyFont="1" applyBorder="1" applyAlignment="1">
      <alignment horizontal="left" vertical="top" wrapText="1"/>
    </xf>
    <xf numFmtId="0" fontId="99" fillId="0" borderId="0" xfId="0" applyFont="1" applyAlignment="1">
      <alignment horizontal="left" vertical="top" wrapText="1"/>
    </xf>
    <xf numFmtId="0" fontId="99" fillId="0" borderId="15" xfId="0" applyFont="1" applyBorder="1" applyAlignment="1">
      <alignment horizontal="left" vertical="top" wrapText="1"/>
    </xf>
    <xf numFmtId="0" fontId="99" fillId="33" borderId="56" xfId="0" applyFont="1" applyFill="1" applyBorder="1" applyAlignment="1">
      <alignment horizontal="center" vertical="center"/>
    </xf>
    <xf numFmtId="0" fontId="99" fillId="33" borderId="45" xfId="0" applyFont="1" applyFill="1" applyBorder="1" applyAlignment="1">
      <alignment horizontal="center" vertical="center"/>
    </xf>
    <xf numFmtId="0" fontId="99" fillId="0" borderId="52" xfId="0" applyFont="1" applyBorder="1" applyAlignment="1">
      <alignment horizontal="center" vertical="center"/>
    </xf>
    <xf numFmtId="0" fontId="99" fillId="0" borderId="45" xfId="0" applyFont="1" applyBorder="1" applyAlignment="1">
      <alignment horizontal="center" vertical="center"/>
    </xf>
    <xf numFmtId="0" fontId="99" fillId="0" borderId="46" xfId="0" applyFont="1" applyBorder="1" applyAlignment="1">
      <alignment horizontal="center" vertical="center"/>
    </xf>
    <xf numFmtId="0" fontId="99" fillId="0" borderId="58" xfId="0" applyFont="1" applyBorder="1" applyAlignment="1">
      <alignment horizontal="left" vertical="top" wrapText="1"/>
    </xf>
    <xf numFmtId="0" fontId="99" fillId="0" borderId="27" xfId="0" applyFont="1" applyBorder="1" applyAlignment="1">
      <alignment horizontal="left" vertical="top" wrapText="1"/>
    </xf>
    <xf numFmtId="0" fontId="99" fillId="0" borderId="59" xfId="0" applyFont="1" applyBorder="1" applyAlignment="1">
      <alignment horizontal="left" vertical="top" wrapText="1"/>
    </xf>
    <xf numFmtId="0" fontId="99" fillId="0" borderId="13" xfId="0" applyFont="1" applyBorder="1" applyAlignment="1">
      <alignment horizontal="left" vertical="top" wrapText="1"/>
    </xf>
    <xf numFmtId="0" fontId="99" fillId="0" borderId="16" xfId="0" applyFont="1" applyBorder="1" applyAlignment="1">
      <alignment horizontal="left" vertical="top" wrapText="1"/>
    </xf>
    <xf numFmtId="0" fontId="99" fillId="0" borderId="60" xfId="0" applyFont="1" applyBorder="1" applyAlignment="1">
      <alignment horizontal="left" vertical="top" wrapText="1"/>
    </xf>
    <xf numFmtId="0" fontId="99" fillId="0" borderId="61" xfId="0" applyFont="1" applyBorder="1" applyAlignment="1">
      <alignment horizontal="left" vertical="top" wrapText="1"/>
    </xf>
    <xf numFmtId="0" fontId="99" fillId="0" borderId="62" xfId="0" applyFont="1" applyBorder="1" applyAlignment="1">
      <alignment horizontal="left" vertical="top" wrapText="1"/>
    </xf>
    <xf numFmtId="0" fontId="99" fillId="0" borderId="23" xfId="0" applyFont="1" applyBorder="1" applyAlignment="1">
      <alignment horizontal="left" vertical="top" wrapText="1"/>
    </xf>
    <xf numFmtId="0" fontId="99" fillId="0" borderId="55" xfId="0" applyFont="1" applyBorder="1" applyAlignment="1">
      <alignment horizontal="center" vertical="center" wrapText="1"/>
    </xf>
    <xf numFmtId="0" fontId="99" fillId="0" borderId="56" xfId="0" applyFont="1" applyBorder="1" applyAlignment="1">
      <alignment horizontal="center" vertical="center" wrapText="1"/>
    </xf>
    <xf numFmtId="0" fontId="99" fillId="0" borderId="45" xfId="0" applyFont="1" applyBorder="1" applyAlignment="1">
      <alignment horizontal="center" vertical="center" wrapText="1"/>
    </xf>
    <xf numFmtId="0" fontId="99" fillId="0" borderId="42" xfId="0" applyFont="1" applyBorder="1" applyAlignment="1">
      <alignment horizontal="left" vertical="top" wrapText="1"/>
    </xf>
    <xf numFmtId="0" fontId="99" fillId="0" borderId="43" xfId="0" applyFont="1" applyBorder="1" applyAlignment="1">
      <alignment horizontal="left" vertical="top" wrapText="1"/>
    </xf>
    <xf numFmtId="0" fontId="99" fillId="0" borderId="51" xfId="0" applyFont="1" applyBorder="1" applyAlignment="1">
      <alignment horizontal="left" vertical="top" wrapText="1"/>
    </xf>
    <xf numFmtId="0" fontId="99" fillId="0" borderId="0" xfId="0" applyFont="1" applyAlignment="1">
      <alignment horizontal="left" vertical="center" wrapText="1"/>
    </xf>
    <xf numFmtId="0" fontId="99" fillId="0" borderId="15" xfId="0" applyFont="1" applyBorder="1" applyAlignment="1">
      <alignment horizontal="left" vertical="center" wrapText="1"/>
    </xf>
    <xf numFmtId="0" fontId="100" fillId="0" borderId="23" xfId="0" applyFont="1" applyBorder="1" applyAlignment="1">
      <alignment horizontal="left" vertical="top" wrapText="1"/>
    </xf>
    <xf numFmtId="0" fontId="100" fillId="0" borderId="13" xfId="0" applyFont="1" applyBorder="1" applyAlignment="1">
      <alignment horizontal="left" vertical="top" wrapText="1"/>
    </xf>
    <xf numFmtId="0" fontId="100" fillId="0" borderId="16" xfId="0" applyFont="1" applyBorder="1" applyAlignment="1">
      <alignment horizontal="left" vertical="top" wrapText="1"/>
    </xf>
    <xf numFmtId="0" fontId="99" fillId="0" borderId="63" xfId="0" applyFont="1" applyBorder="1" applyAlignment="1">
      <alignment horizontal="left" vertical="top" wrapText="1"/>
    </xf>
    <xf numFmtId="0" fontId="99" fillId="0" borderId="41" xfId="0" applyFont="1" applyBorder="1" applyAlignment="1">
      <alignment horizontal="left" vertical="top" wrapText="1"/>
    </xf>
    <xf numFmtId="0" fontId="99" fillId="0" borderId="64" xfId="0" applyFont="1" applyBorder="1" applyAlignment="1">
      <alignment horizontal="left" vertical="top" wrapText="1"/>
    </xf>
    <xf numFmtId="0" fontId="99" fillId="0" borderId="15" xfId="0" applyFont="1" applyBorder="1" applyAlignment="1">
      <alignment horizontal="left" vertical="center" wrapText="1" indent="1"/>
    </xf>
    <xf numFmtId="0" fontId="98" fillId="0" borderId="12" xfId="0" applyFont="1" applyBorder="1" applyAlignment="1">
      <alignment horizontal="left" vertical="top" wrapText="1"/>
    </xf>
    <xf numFmtId="0" fontId="98" fillId="0" borderId="14" xfId="0" applyFont="1" applyBorder="1" applyAlignment="1">
      <alignment horizontal="left" vertical="top" wrapText="1"/>
    </xf>
  </cellXfs>
  <cellStyles count="178">
    <cellStyle name="_APL (B001)_Jan11_Rec 2" xfId="167" xr:uid="{00000000-0005-0000-0000-000000000000}"/>
    <cellStyle name="=C:\WINNT\SYSTEM32\COMMAND.COM 2" xfId="122" xr:uid="{00000000-0005-0000-0000-000001000000}"/>
    <cellStyle name="=C:\WINNT\SYSTEM32\COMMAND.COM 2 2" xfId="163" xr:uid="{00000000-0005-0000-0000-000002000000}"/>
    <cellStyle name="20% - Accent1" xfId="1" builtinId="30" customBuiltin="1"/>
    <cellStyle name="20% - Accent1 2" xfId="2" xr:uid="{00000000-0005-0000-0000-000004000000}"/>
    <cellStyle name="20% - Accent2" xfId="3" builtinId="34" customBuiltin="1"/>
    <cellStyle name="20% - Accent2 2" xfId="4" xr:uid="{00000000-0005-0000-0000-000006000000}"/>
    <cellStyle name="20% - Accent3" xfId="5" builtinId="38" customBuiltin="1"/>
    <cellStyle name="20% - Accent3 2" xfId="6" xr:uid="{00000000-0005-0000-0000-000008000000}"/>
    <cellStyle name="20% - Accent4" xfId="7" builtinId="42" customBuiltin="1"/>
    <cellStyle name="20% - Accent4 2" xfId="8" xr:uid="{00000000-0005-0000-0000-00000A000000}"/>
    <cellStyle name="20% - Accent5" xfId="9" builtinId="46" customBuiltin="1"/>
    <cellStyle name="20% - Accent5 2" xfId="10" xr:uid="{00000000-0005-0000-0000-00000C000000}"/>
    <cellStyle name="20% - Accent6" xfId="11" builtinId="50" customBuiltin="1"/>
    <cellStyle name="20% - Accent6 2" xfId="12" xr:uid="{00000000-0005-0000-0000-00000E000000}"/>
    <cellStyle name="40% - Accent1" xfId="13" builtinId="31" customBuiltin="1"/>
    <cellStyle name="40% - Accent1 2" xfId="14" xr:uid="{00000000-0005-0000-0000-000010000000}"/>
    <cellStyle name="40% - Accent2" xfId="15" builtinId="35" customBuiltin="1"/>
    <cellStyle name="40% - Accent2 2" xfId="16" xr:uid="{00000000-0005-0000-0000-000012000000}"/>
    <cellStyle name="40% - Accent3" xfId="17" builtinId="39" customBuiltin="1"/>
    <cellStyle name="40% - Accent3 2" xfId="18" xr:uid="{00000000-0005-0000-0000-000014000000}"/>
    <cellStyle name="40% - Accent4" xfId="19" builtinId="43" customBuiltin="1"/>
    <cellStyle name="40% - Accent4 2" xfId="20" xr:uid="{00000000-0005-0000-0000-000016000000}"/>
    <cellStyle name="40% - Accent5" xfId="21" builtinId="47" customBuiltin="1"/>
    <cellStyle name="40% - Accent5 2" xfId="22" xr:uid="{00000000-0005-0000-0000-000018000000}"/>
    <cellStyle name="40% - Accent6" xfId="23" builtinId="51" customBuiltin="1"/>
    <cellStyle name="40% - Accent6 2" xfId="24" xr:uid="{00000000-0005-0000-0000-00001A000000}"/>
    <cellStyle name="60% - Accent1" xfId="25" builtinId="32" customBuiltin="1"/>
    <cellStyle name="60% - Accent1 2" xfId="26" xr:uid="{00000000-0005-0000-0000-00001C000000}"/>
    <cellStyle name="60% - Accent2" xfId="27" builtinId="36" customBuiltin="1"/>
    <cellStyle name="60% - Accent2 2" xfId="28" xr:uid="{00000000-0005-0000-0000-00001E000000}"/>
    <cellStyle name="60% - Accent3" xfId="29" builtinId="40" customBuiltin="1"/>
    <cellStyle name="60% - Accent3 2" xfId="30" xr:uid="{00000000-0005-0000-0000-000020000000}"/>
    <cellStyle name="60% - Accent4" xfId="31" builtinId="44" customBuiltin="1"/>
    <cellStyle name="60% - Accent4 2" xfId="32" xr:uid="{00000000-0005-0000-0000-000022000000}"/>
    <cellStyle name="60% - Accent5" xfId="33" builtinId="48" customBuiltin="1"/>
    <cellStyle name="60% - Accent5 2" xfId="34" xr:uid="{00000000-0005-0000-0000-000024000000}"/>
    <cellStyle name="60% - Accent6" xfId="35" builtinId="52" customBuiltin="1"/>
    <cellStyle name="60% - Accent6 2" xfId="36" xr:uid="{00000000-0005-0000-0000-000026000000}"/>
    <cellStyle name="Accent1" xfId="37" builtinId="29" customBuiltin="1"/>
    <cellStyle name="Accent1 2" xfId="38" xr:uid="{00000000-0005-0000-0000-000028000000}"/>
    <cellStyle name="Accent2" xfId="39" builtinId="33" customBuiltin="1"/>
    <cellStyle name="Accent2 2" xfId="40" xr:uid="{00000000-0005-0000-0000-00002A000000}"/>
    <cellStyle name="Accent3" xfId="41" builtinId="37" customBuiltin="1"/>
    <cellStyle name="Accent3 2" xfId="42" xr:uid="{00000000-0005-0000-0000-00002C000000}"/>
    <cellStyle name="Accent4" xfId="43" builtinId="41" customBuiltin="1"/>
    <cellStyle name="Accent4 2" xfId="44" xr:uid="{00000000-0005-0000-0000-00002E000000}"/>
    <cellStyle name="Accent5" xfId="45" builtinId="45" customBuiltin="1"/>
    <cellStyle name="Accent5 2" xfId="46" xr:uid="{00000000-0005-0000-0000-000030000000}"/>
    <cellStyle name="Accent6" xfId="47" builtinId="49" customBuiltin="1"/>
    <cellStyle name="Accent6 2" xfId="48" xr:uid="{00000000-0005-0000-0000-000032000000}"/>
    <cellStyle name="Bad" xfId="49" builtinId="27" customBuiltin="1"/>
    <cellStyle name="Bad 2" xfId="50" xr:uid="{00000000-0005-0000-0000-000034000000}"/>
    <cellStyle name="Blockout" xfId="51" xr:uid="{00000000-0005-0000-0000-000035000000}"/>
    <cellStyle name="Blockout 2" xfId="52" xr:uid="{00000000-0005-0000-0000-000036000000}"/>
    <cellStyle name="Blockout 2 2" xfId="53" xr:uid="{00000000-0005-0000-0000-000037000000}"/>
    <cellStyle name="Blockout 3" xfId="54" xr:uid="{00000000-0005-0000-0000-000038000000}"/>
    <cellStyle name="Calculation" xfId="55" builtinId="22" customBuiltin="1"/>
    <cellStyle name="Calculation 2" xfId="56" xr:uid="{00000000-0005-0000-0000-00003A000000}"/>
    <cellStyle name="Check Cell" xfId="57" builtinId="23" customBuiltin="1"/>
    <cellStyle name="Check Cell 2" xfId="58" xr:uid="{00000000-0005-0000-0000-00003C000000}"/>
    <cellStyle name="Comma" xfId="59" builtinId="3"/>
    <cellStyle name="Comma 10" xfId="60" xr:uid="{00000000-0005-0000-0000-00003E000000}"/>
    <cellStyle name="Comma 10 2" xfId="61" xr:uid="{00000000-0005-0000-0000-00003F000000}"/>
    <cellStyle name="Comma 10 2 2" xfId="168" xr:uid="{00000000-0005-0000-0000-000040000000}"/>
    <cellStyle name="Comma 11" xfId="170" xr:uid="{00000000-0005-0000-0000-000041000000}"/>
    <cellStyle name="Comma 11 2" xfId="173" xr:uid="{C82C64A7-E3C5-4B46-8002-ED490D11215A}"/>
    <cellStyle name="Comma 12" xfId="132" xr:uid="{00000000-0005-0000-0000-000042000000}"/>
    <cellStyle name="Comma 12 2" xfId="140" xr:uid="{00000000-0005-0000-0000-000043000000}"/>
    <cellStyle name="Comma 13" xfId="139" xr:uid="{00000000-0005-0000-0000-000044000000}"/>
    <cellStyle name="Comma 14" xfId="175" xr:uid="{E6D3885F-799B-4061-ACEA-BF55084FD6F8}"/>
    <cellStyle name="Comma 15" xfId="149" xr:uid="{00000000-0005-0000-0000-000045000000}"/>
    <cellStyle name="Comma 2" xfId="62" xr:uid="{00000000-0005-0000-0000-000046000000}"/>
    <cellStyle name="Comma 2 2" xfId="63" xr:uid="{00000000-0005-0000-0000-000047000000}"/>
    <cellStyle name="Comma 2 3" xfId="130" xr:uid="{00000000-0005-0000-0000-000048000000}"/>
    <cellStyle name="Comma 2 4" xfId="144" xr:uid="{00000000-0005-0000-0000-000049000000}"/>
    <cellStyle name="Comma 2 5" xfId="164" xr:uid="{00000000-0005-0000-0000-00004A000000}"/>
    <cellStyle name="Comma 3" xfId="64" xr:uid="{00000000-0005-0000-0000-00004B000000}"/>
    <cellStyle name="Comma 3 10 3" xfId="169" xr:uid="{00000000-0005-0000-0000-00004C000000}"/>
    <cellStyle name="Comma 3 2" xfId="124" xr:uid="{00000000-0005-0000-0000-00004D000000}"/>
    <cellStyle name="Comma 3 2 2" xfId="165" xr:uid="{00000000-0005-0000-0000-00004E000000}"/>
    <cellStyle name="Comma 4" xfId="121" xr:uid="{00000000-0005-0000-0000-00004F000000}"/>
    <cellStyle name="Comma 4 2" xfId="134" xr:uid="{00000000-0005-0000-0000-000050000000}"/>
    <cellStyle name="Comma 4 2 2" xfId="166" xr:uid="{00000000-0005-0000-0000-000051000000}"/>
    <cellStyle name="Comma 5" xfId="129" xr:uid="{00000000-0005-0000-0000-000052000000}"/>
    <cellStyle name="Comma 5 2" xfId="152" xr:uid="{00000000-0005-0000-0000-000053000000}"/>
    <cellStyle name="Comma 5 3" xfId="156" xr:uid="{00000000-0005-0000-0000-000054000000}"/>
    <cellStyle name="Comma 6" xfId="135" xr:uid="{00000000-0005-0000-0000-000055000000}"/>
    <cellStyle name="Comma 6 2" xfId="118" xr:uid="{00000000-0005-0000-0000-000056000000}"/>
    <cellStyle name="Comma 6 2 2 2 2" xfId="137" xr:uid="{00000000-0005-0000-0000-000057000000}"/>
    <cellStyle name="Comma 6 5" xfId="138" xr:uid="{00000000-0005-0000-0000-000058000000}"/>
    <cellStyle name="Comma 7" xfId="146" xr:uid="{00000000-0005-0000-0000-000059000000}"/>
    <cellStyle name="Comma 8" xfId="159" xr:uid="{00000000-0005-0000-0000-00005A000000}"/>
    <cellStyle name="Comma 9" xfId="161" xr:uid="{00000000-0005-0000-0000-00005B000000}"/>
    <cellStyle name="Currency 2" xfId="125" xr:uid="{00000000-0005-0000-0000-00005C000000}"/>
    <cellStyle name="Currency 2 2" xfId="148" xr:uid="{00000000-0005-0000-0000-00005D000000}"/>
    <cellStyle name="Explanatory Text" xfId="65" builtinId="53" customBuiltin="1"/>
    <cellStyle name="Good" xfId="66" builtinId="26" customBuiltin="1"/>
    <cellStyle name="Good 2" xfId="67" xr:uid="{00000000-0005-0000-0000-000060000000}"/>
    <cellStyle name="Heading 1" xfId="68" builtinId="16" customBuiltin="1"/>
    <cellStyle name="Heading 2" xfId="69" builtinId="17" customBuiltin="1"/>
    <cellStyle name="Heading 3" xfId="70" builtinId="18" customBuiltin="1"/>
    <cellStyle name="Heading 4" xfId="71" builtinId="19" customBuiltin="1"/>
    <cellStyle name="Hyperlink" xfId="72" builtinId="8"/>
    <cellStyle name="Hyperlink 2 2" xfId="151" xr:uid="{00000000-0005-0000-0000-000066000000}"/>
    <cellStyle name="Input" xfId="73" builtinId="20" customBuiltin="1"/>
    <cellStyle name="Input 2" xfId="74" xr:uid="{00000000-0005-0000-0000-000068000000}"/>
    <cellStyle name="Input1" xfId="75" xr:uid="{00000000-0005-0000-0000-000069000000}"/>
    <cellStyle name="Input1 2" xfId="76" xr:uid="{00000000-0005-0000-0000-00006A000000}"/>
    <cellStyle name="Input1 2 2" xfId="77" xr:uid="{00000000-0005-0000-0000-00006B000000}"/>
    <cellStyle name="Input1 3" xfId="78" xr:uid="{00000000-0005-0000-0000-00006C000000}"/>
    <cellStyle name="Input2" xfId="79" xr:uid="{00000000-0005-0000-0000-00006D000000}"/>
    <cellStyle name="Input2 2" xfId="80" xr:uid="{00000000-0005-0000-0000-00006E000000}"/>
    <cellStyle name="Input3" xfId="81" xr:uid="{00000000-0005-0000-0000-00006F000000}"/>
    <cellStyle name="Input3 2" xfId="82" xr:uid="{00000000-0005-0000-0000-000070000000}"/>
    <cellStyle name="Input3 2 2" xfId="83" xr:uid="{00000000-0005-0000-0000-000071000000}"/>
    <cellStyle name="Input3 3" xfId="84" xr:uid="{00000000-0005-0000-0000-000072000000}"/>
    <cellStyle name="Linked Cell" xfId="85" builtinId="24" customBuiltin="1"/>
    <cellStyle name="Neutral" xfId="86" builtinId="28" customBuiltin="1"/>
    <cellStyle name="Neutral 2" xfId="87" xr:uid="{00000000-0005-0000-0000-000075000000}"/>
    <cellStyle name="Normal" xfId="0" builtinId="0"/>
    <cellStyle name="Normal 10" xfId="160" xr:uid="{00000000-0005-0000-0000-000077000000}"/>
    <cellStyle name="Normal 10 2 3" xfId="128" xr:uid="{00000000-0005-0000-0000-000078000000}"/>
    <cellStyle name="Normal 11" xfId="171" xr:uid="{00000000-0005-0000-0000-000079000000}"/>
    <cellStyle name="Normal 11 2" xfId="172" xr:uid="{4250AD42-FD25-42E1-914B-25CCC0A9E8B8}"/>
    <cellStyle name="Normal 12" xfId="174" xr:uid="{303D6726-1A68-4F7E-BE9E-DD1FDC621368}"/>
    <cellStyle name="Normal 13" xfId="176" xr:uid="{A32BE4DC-2CFE-4C0A-AABF-55EA77004890}"/>
    <cellStyle name="Normal 14" xfId="177" xr:uid="{850D6121-2337-4CE6-8649-DAC88F283C9D}"/>
    <cellStyle name="Normal 15" xfId="153" xr:uid="{00000000-0005-0000-0000-00007A000000}"/>
    <cellStyle name="Normal 15 2" xfId="155" xr:uid="{00000000-0005-0000-0000-00007B000000}"/>
    <cellStyle name="Normal 2" xfId="88" xr:uid="{00000000-0005-0000-0000-00007C000000}"/>
    <cellStyle name="Normal 2 2" xfId="89" xr:uid="{00000000-0005-0000-0000-00007D000000}"/>
    <cellStyle name="Normal 2 3" xfId="136" xr:uid="{00000000-0005-0000-0000-00007E000000}"/>
    <cellStyle name="Normal 2 4" xfId="143" xr:uid="{00000000-0005-0000-0000-00007F000000}"/>
    <cellStyle name="Normal 3" xfId="90" xr:uid="{00000000-0005-0000-0000-000080000000}"/>
    <cellStyle name="Normal 3 2" xfId="91" xr:uid="{00000000-0005-0000-0000-000081000000}"/>
    <cellStyle name="Normal 3 3" xfId="147" xr:uid="{00000000-0005-0000-0000-000082000000}"/>
    <cellStyle name="Normal 4" xfId="92" xr:uid="{00000000-0005-0000-0000-000083000000}"/>
    <cellStyle name="Normal 4 2" xfId="120" xr:uid="{00000000-0005-0000-0000-000084000000}"/>
    <cellStyle name="Normal 4 3" xfId="162" xr:uid="{00000000-0005-0000-0000-000085000000}"/>
    <cellStyle name="Normal 42" xfId="150" xr:uid="{00000000-0005-0000-0000-000086000000}"/>
    <cellStyle name="Normal 5" xfId="123" xr:uid="{00000000-0005-0000-0000-000087000000}"/>
    <cellStyle name="Normal 6" xfId="127" xr:uid="{00000000-0005-0000-0000-000088000000}"/>
    <cellStyle name="Normal 7" xfId="142" xr:uid="{00000000-0005-0000-0000-000089000000}"/>
    <cellStyle name="Normal 74" xfId="145" xr:uid="{00000000-0005-0000-0000-00008A000000}"/>
    <cellStyle name="Normal 8" xfId="158" xr:uid="{00000000-0005-0000-0000-00008B000000}"/>
    <cellStyle name="Normal 9" xfId="154" xr:uid="{00000000-0005-0000-0000-00008C000000}"/>
    <cellStyle name="Normal 9 2" xfId="157" xr:uid="{00000000-0005-0000-0000-00008D000000}"/>
    <cellStyle name="Normal_2010 06 02 - Urgent RIN for Vic DNSPs revised proposals" xfId="93" xr:uid="{00000000-0005-0000-0000-00008E000000}"/>
    <cellStyle name="Normal_2010 06 22 - AA - Scheme Templates for data collection" xfId="94" xr:uid="{00000000-0005-0000-0000-00008F000000}"/>
    <cellStyle name="Normal_2010 06 22 - IE - Scheme Template for data collection" xfId="95" xr:uid="{00000000-0005-0000-0000-000090000000}"/>
    <cellStyle name="Normal_Book1" xfId="96" xr:uid="{00000000-0005-0000-0000-000091000000}"/>
    <cellStyle name="Normal_D11 2371025  Financial information - 2012 Draft RIN - Ausgrid" xfId="97" xr:uid="{00000000-0005-0000-0000-000092000000}"/>
    <cellStyle name="Normal_D11 2371025  Financial information - 2012 Draft RIN - Ausgrid 2" xfId="98" xr:uid="{00000000-0005-0000-0000-000093000000}"/>
    <cellStyle name="Normal_D12 1569  Opex, DMIS, EBSS - 2012 draft RIN - Ausgrid" xfId="99" xr:uid="{00000000-0005-0000-0000-000097000000}"/>
    <cellStyle name="Normal_D12 16703  Overheads, Avoided Cost, ACS, Demand and Revenue - 2012 draft RIN - Ausgrid" xfId="100" xr:uid="{00000000-0005-0000-0000-000098000000}"/>
    <cellStyle name="Normal_D12 16703  Overheads, Avoided Cost, ACS, Demand and Revenue - 2012 draft RIN - Ausgrid 2" xfId="101" xr:uid="{00000000-0005-0000-0000-000099000000}"/>
    <cellStyle name="Normal_Sheet1" xfId="102" xr:uid="{00000000-0005-0000-0000-00009C000000}"/>
    <cellStyle name="Note" xfId="103" builtinId="10" customBuiltin="1"/>
    <cellStyle name="Note 2" xfId="104" xr:uid="{00000000-0005-0000-0000-0000A0000000}"/>
    <cellStyle name="Output" xfId="105" builtinId="21" customBuiltin="1"/>
    <cellStyle name="Output 2" xfId="106" xr:uid="{00000000-0005-0000-0000-0000A2000000}"/>
    <cellStyle name="Per cent" xfId="107" builtinId="5"/>
    <cellStyle name="Percent 2" xfId="119" xr:uid="{00000000-0005-0000-0000-0000A4000000}"/>
    <cellStyle name="Percent 2 2" xfId="131" xr:uid="{00000000-0005-0000-0000-0000A5000000}"/>
    <cellStyle name="Percent 3" xfId="126" xr:uid="{00000000-0005-0000-0000-0000A6000000}"/>
    <cellStyle name="Percent 4" xfId="133" xr:uid="{00000000-0005-0000-0000-0000A7000000}"/>
    <cellStyle name="Percent 5" xfId="141" xr:uid="{00000000-0005-0000-0000-0000A8000000}"/>
    <cellStyle name="Style 1" xfId="108" xr:uid="{00000000-0005-0000-0000-0000A9000000}"/>
    <cellStyle name="Style 1 2" xfId="109" xr:uid="{00000000-0005-0000-0000-0000AA000000}"/>
    <cellStyle name="Style 1 2 2" xfId="110" xr:uid="{00000000-0005-0000-0000-0000AB000000}"/>
    <cellStyle name="Style 1 3" xfId="111" xr:uid="{00000000-0005-0000-0000-0000AC000000}"/>
    <cellStyle name="Table Heading" xfId="112" xr:uid="{00000000-0005-0000-0000-0000AD000000}"/>
    <cellStyle name="Table Text With Lines" xfId="113" xr:uid="{00000000-0005-0000-0000-0000AE000000}"/>
    <cellStyle name="Table Total Row" xfId="114" xr:uid="{00000000-0005-0000-0000-0000AF000000}"/>
    <cellStyle name="Title" xfId="115" builtinId="15" customBuiltin="1"/>
    <cellStyle name="Total" xfId="116" builtinId="25" customBuiltin="1"/>
    <cellStyle name="Warning Text" xfId="117" builtinId="11" customBuiltin="1"/>
  </cellStyles>
  <dxfs count="28">
    <dxf>
      <font>
        <b val="0"/>
        <i val="0"/>
        <strike val="0"/>
        <condense val="0"/>
        <extend val="0"/>
        <outline val="0"/>
        <shadow val="0"/>
        <u val="none"/>
        <vertAlign val="baseline"/>
        <sz val="10"/>
        <color auto="1"/>
        <name val="Arial"/>
        <scheme val="none"/>
      </font>
      <numFmt numFmtId="1" formatCode="0"/>
      <fill>
        <patternFill patternType="none">
          <fgColor indexed="64"/>
          <bgColor indexed="65"/>
        </patternFill>
      </fill>
      <alignment horizontal="general" vertical="top" textRotation="0" wrapText="1" indent="0" justifyLastLine="0" shrinkToFit="0" readingOrder="0"/>
      <border diagonalUp="0" diagonalDown="0" outline="0">
        <left/>
        <right/>
        <top/>
        <bottom/>
      </border>
      <protection locked="1" hidden="0"/>
    </dxf>
    <dxf>
      <font>
        <color auto="1"/>
      </font>
      <alignment horizontal="general" vertical="top" textRotation="0" wrapText="1" indent="0" justifyLastLine="0" shrinkToFit="0" readingOrder="0"/>
    </dxf>
    <dxf>
      <font>
        <b val="0"/>
        <i val="0"/>
        <strike val="0"/>
        <condense val="0"/>
        <extend val="0"/>
        <outline val="0"/>
        <shadow val="0"/>
        <u val="none"/>
        <vertAlign val="baseline"/>
        <sz val="10"/>
        <color auto="1"/>
        <name val="Arial"/>
        <scheme val="none"/>
      </font>
      <numFmt numFmtId="1" formatCode="0"/>
      <fill>
        <patternFill patternType="none">
          <fgColor indexed="64"/>
          <bgColor indexed="65"/>
        </patternFill>
      </fill>
      <alignment horizontal="general" vertical="top" textRotation="0" wrapText="1" indent="0" justifyLastLine="0" shrinkToFit="0" readingOrder="0"/>
      <border diagonalUp="0" diagonalDown="0" outline="0">
        <left/>
        <right/>
        <top/>
        <bottom/>
      </border>
      <protection locked="1" hidden="0"/>
    </dxf>
    <dxf>
      <alignment vertical="top" textRotation="0" indent="0" justifyLastLine="0" shrinkToFit="0" readingOrder="0"/>
    </dxf>
    <dxf>
      <font>
        <b val="0"/>
        <i val="0"/>
        <strike val="0"/>
        <condense val="0"/>
        <extend val="0"/>
        <outline val="0"/>
        <shadow val="0"/>
        <u val="none"/>
        <vertAlign val="baseline"/>
        <sz val="10"/>
        <color auto="1"/>
        <name val="Arial"/>
        <scheme val="none"/>
      </font>
      <numFmt numFmtId="1" formatCode="0"/>
      <fill>
        <patternFill patternType="none">
          <fgColor indexed="64"/>
          <bgColor indexed="65"/>
        </patternFill>
      </fill>
      <alignment horizontal="general" vertical="top" textRotation="0" wrapText="1" indent="0" justifyLastLine="0" shrinkToFit="0" readingOrder="0"/>
      <border diagonalUp="0" diagonalDown="0" outline="0">
        <left/>
        <right/>
        <top/>
        <bottom/>
      </border>
      <protection locked="1" hidden="0"/>
    </dxf>
    <dxf>
      <alignment vertical="top" textRotation="0" indent="0" justifyLastLine="0" shrinkToFit="0" readingOrder="0"/>
    </dxf>
    <dxf>
      <font>
        <b val="0"/>
        <i val="0"/>
        <strike val="0"/>
        <condense val="0"/>
        <extend val="0"/>
        <outline val="0"/>
        <shadow val="0"/>
        <u val="none"/>
        <vertAlign val="baseline"/>
        <sz val="10"/>
        <color auto="1"/>
        <name val="Arial"/>
        <scheme val="none"/>
      </font>
      <numFmt numFmtId="30" formatCode="@"/>
      <fill>
        <patternFill patternType="none">
          <fgColor indexed="64"/>
          <bgColor indexed="65"/>
        </patternFill>
      </fill>
      <alignment horizontal="general" vertical="top" textRotation="0" wrapText="0" indent="0" justifyLastLine="0" shrinkToFit="0" readingOrder="0"/>
      <border diagonalUp="0" diagonalDown="0" outline="0">
        <left/>
        <right/>
        <top/>
        <bottom/>
      </border>
      <protection locked="1" hidden="0"/>
    </dxf>
    <dxf>
      <alignment horizontal="general" vertical="top" textRotation="0" wrapText="0" indent="0" justifyLastLine="0" shrinkToFit="0" readingOrder="0"/>
    </dxf>
    <dxf>
      <font>
        <b val="0"/>
        <i val="0"/>
        <strike val="0"/>
        <condense val="0"/>
        <extend val="0"/>
        <outline val="0"/>
        <shadow val="0"/>
        <u val="none"/>
        <vertAlign val="baseline"/>
        <sz val="10"/>
        <color auto="1"/>
        <name val="Arial"/>
        <scheme val="none"/>
      </font>
      <numFmt numFmtId="1" formatCode="0"/>
      <fill>
        <patternFill patternType="none">
          <fgColor indexed="64"/>
          <bgColor indexed="65"/>
        </patternFill>
      </fill>
      <alignment horizontal="general" vertical="top" textRotation="0" wrapText="0" indent="0" justifyLastLine="0" shrinkToFit="0" readingOrder="0"/>
      <border diagonalUp="0" diagonalDown="0" outline="0">
        <left/>
        <right/>
        <top/>
        <bottom/>
      </border>
      <protection locked="1" hidden="0"/>
    </dxf>
    <dxf>
      <alignment vertical="top" textRotation="0" indent="0" justifyLastLine="0" shrinkToFit="0" readingOrder="0"/>
    </dxf>
    <dxf>
      <font>
        <b val="0"/>
        <i val="0"/>
        <strike val="0"/>
        <condense val="0"/>
        <extend val="0"/>
        <outline val="0"/>
        <shadow val="0"/>
        <u val="none"/>
        <vertAlign val="baseline"/>
        <sz val="10"/>
        <color rgb="FF000000"/>
        <name val="Arial"/>
        <scheme val="none"/>
      </font>
      <numFmt numFmtId="1" formatCode="0"/>
      <fill>
        <patternFill patternType="none">
          <fgColor indexed="64"/>
          <bgColor indexed="65"/>
        </patternFill>
      </fill>
      <alignment horizontal="center" vertical="top" textRotation="0" wrapText="0" indent="0" justifyLastLine="0" shrinkToFit="0" readingOrder="0"/>
      <border diagonalUp="0" diagonalDown="0" outline="0">
        <left/>
        <right/>
        <top/>
        <bottom/>
      </border>
      <protection locked="1" hidden="0"/>
    </dxf>
    <dxf>
      <alignment horizontal="center" vertical="top" textRotation="0" wrapText="0" indent="0" justifyLastLine="0" shrinkToFit="0" readingOrder="0"/>
    </dxf>
    <dxf>
      <font>
        <b val="0"/>
        <i val="0"/>
        <strike val="0"/>
        <condense val="0"/>
        <extend val="0"/>
        <outline val="0"/>
        <shadow val="0"/>
        <u val="none"/>
        <vertAlign val="baseline"/>
        <sz val="10"/>
        <color rgb="FF000000"/>
        <name val="Arial"/>
        <scheme val="none"/>
      </font>
      <numFmt numFmtId="19" formatCode="d/mm/yyyy"/>
      <fill>
        <patternFill patternType="none">
          <fgColor indexed="64"/>
          <bgColor indexed="65"/>
        </patternFill>
      </fill>
      <alignment horizontal="general" vertical="top" textRotation="0" wrapText="0" indent="0" justifyLastLine="0" shrinkToFit="0" readingOrder="0"/>
      <border diagonalUp="0" diagonalDown="0" outline="0">
        <left/>
        <right/>
        <top/>
        <bottom/>
      </border>
      <protection locked="1" hidden="0"/>
    </dxf>
    <dxf>
      <numFmt numFmtId="19" formatCode="d/mm/yyyy"/>
      <alignment horizontal="general" vertical="top" textRotation="0" wrapText="0" indent="0" justifyLastLine="0" shrinkToFit="0" readingOrder="0"/>
    </dxf>
    <dxf>
      <font>
        <b val="0"/>
        <i val="0"/>
        <strike val="0"/>
        <condense val="0"/>
        <extend val="0"/>
        <outline val="0"/>
        <shadow val="0"/>
        <u val="none"/>
        <vertAlign val="baseline"/>
        <sz val="10"/>
        <color auto="1"/>
        <name val="Arial"/>
        <scheme val="none"/>
      </font>
      <alignment horizontal="general" vertical="top" textRotation="0" wrapText="1" indent="0" justifyLastLine="0" shrinkToFit="0" readingOrder="0"/>
    </dxf>
    <dxf>
      <alignment vertical="top" textRotation="0" indent="0" justifyLastLine="0" shrinkToFit="0" readingOrder="0"/>
    </dxf>
    <dxf>
      <fill>
        <patternFill patternType="solid">
          <fgColor indexed="64"/>
          <bgColor rgb="FF009999"/>
        </patternFill>
      </fill>
      <alignment horizontal="center" vertical="center" textRotation="0" wrapText="0" indent="0" justifyLastLine="0" shrinkToFit="0" readingOrder="0"/>
    </dxf>
    <dxf>
      <alignment horizontal="general" vertical="top" textRotation="0" wrapText="1" indent="0" justifyLastLine="0" shrinkToFit="0" readingOrder="0"/>
    </dxf>
    <dxf>
      <alignment vertical="top" textRotation="0" indent="0" justifyLastLine="0" shrinkToFit="0" readingOrder="0"/>
    </dxf>
    <dxf>
      <alignment vertical="top" textRotation="0" indent="0" justifyLastLine="0" shrinkToFit="0" readingOrder="0"/>
    </dxf>
    <dxf>
      <alignment horizontal="general" vertical="top" textRotation="0" wrapText="0" indent="0" justifyLastLine="0" shrinkToFit="0" readingOrder="0"/>
    </dxf>
    <dxf>
      <alignment vertical="top" textRotation="0" indent="0" justifyLastLine="0" shrinkToFit="0" readingOrder="0"/>
    </dxf>
    <dxf>
      <alignment horizontal="center" vertical="top" textRotation="0" wrapText="0" indent="0" justifyLastLine="0" shrinkToFit="0" readingOrder="0"/>
    </dxf>
    <dxf>
      <alignment vertical="top" textRotation="0" indent="0" justifyLastLine="0" shrinkToFit="0" readingOrder="0"/>
    </dxf>
    <dxf>
      <alignment vertical="top" textRotation="0" indent="0" justifyLastLine="0" shrinkToFit="0" readingOrder="0"/>
    </dxf>
    <dxf>
      <fill>
        <patternFill patternType="solid">
          <fgColor indexed="64"/>
          <bgColor rgb="FF009999"/>
        </patternFill>
      </fill>
      <alignment horizontal="center" vertical="center" textRotation="0" wrapText="0" indent="0" justifyLastLine="0" shrinkToFit="0" readingOrder="0"/>
    </dxf>
    <dxf>
      <font>
        <b/>
        <i val="0"/>
        <color rgb="FFFFFFFF"/>
      </font>
      <fill>
        <patternFill>
          <bgColor rgb="FF00A0B3"/>
        </patternFill>
      </fill>
      <border>
        <left/>
        <right/>
        <top style="thin">
          <color rgb="FF00A0B3"/>
        </top>
        <bottom style="thin">
          <color rgb="FF00A0B3"/>
        </bottom>
        <vertical style="thin">
          <color rgb="FFFFFFFF"/>
        </vertical>
        <horizontal style="thin">
          <color rgb="FFFFFFFF"/>
        </horizontal>
      </border>
    </dxf>
    <dxf>
      <font>
        <b val="0"/>
        <i val="0"/>
        <color rgb="FF191919"/>
        <name val="Arial"/>
        <scheme val="none"/>
      </font>
      <border>
        <left style="thin">
          <color rgb="FF00A0B3"/>
        </left>
        <right style="thin">
          <color rgb="FF00A0B3"/>
        </right>
        <top style="thin">
          <color rgb="FF00A0B3"/>
        </top>
        <bottom style="thin">
          <color rgb="FF00A0B3"/>
        </bottom>
        <vertical style="thin">
          <color rgb="FF00A0B3"/>
        </vertical>
        <horizontal style="thin">
          <color rgb="FF00A0B3"/>
        </horizontal>
      </border>
    </dxf>
  </dxfs>
  <tableStyles count="1" defaultTableStyle="TableStyleMedium2" defaultPivotStyle="PivotStyleLight16">
    <tableStyle name="ERA Table Grid" pivot="0" count="2" xr9:uid="{00000000-0011-0000-FFFF-FFFF00000000}">
      <tableStyleElement type="wholeTable" dxfId="27"/>
      <tableStyleElement type="headerRow" dxfId="26"/>
    </tableStyle>
  </tableStyles>
  <colors>
    <mruColors>
      <color rgb="FFCCFFCC"/>
      <color rgb="FFFFFFCC"/>
      <color rgb="FFCCECFF"/>
      <color rgb="FF66FF33"/>
      <color rgb="FF99FF33"/>
      <color rgb="FFF9F9F9"/>
      <color rgb="FF009999"/>
      <color rgb="FFFFFFFF"/>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ustomXml" Target="../customXml/item4.xml"/><Relationship Id="rId21" Type="http://schemas.openxmlformats.org/officeDocument/2006/relationships/worksheet" Target="worksheets/sheet21.xml"/><Relationship Id="rId34" Type="http://schemas.openxmlformats.org/officeDocument/2006/relationships/sharedStrings" Target="sharedStrings.xml"/><Relationship Id="rId42" Type="http://schemas.openxmlformats.org/officeDocument/2006/relationships/customXml" Target="../customXml/item7.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37" Type="http://schemas.openxmlformats.org/officeDocument/2006/relationships/customXml" Target="../customXml/item2.xml"/><Relationship Id="rId40" Type="http://schemas.openxmlformats.org/officeDocument/2006/relationships/customXml" Target="../customXml/item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38"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8" Type="http://schemas.openxmlformats.org/officeDocument/2006/relationships/hyperlink" Target="#'2.4 Shared costs'!A1"/><Relationship Id="rId13" Type="http://schemas.openxmlformats.org/officeDocument/2006/relationships/hyperlink" Target="#'2.1 Revenue by service'!A1"/><Relationship Id="rId18" Type="http://schemas.openxmlformats.org/officeDocument/2006/relationships/hyperlink" Target="#'3.2 Asset impairment'!A1"/><Relationship Id="rId3" Type="http://schemas.openxmlformats.org/officeDocument/2006/relationships/hyperlink" Target="#'1. Pipeline information'!A1"/><Relationship Id="rId21" Type="http://schemas.openxmlformats.org/officeDocument/2006/relationships/hyperlink" Target="#'Amendment record'!A1"/><Relationship Id="rId7" Type="http://schemas.openxmlformats.org/officeDocument/2006/relationships/hyperlink" Target="#'1.1 Financial performance'!A1"/><Relationship Id="rId12" Type="http://schemas.openxmlformats.org/officeDocument/2006/relationships/hyperlink" Target="#'3.1 Asset useful life'!A1"/><Relationship Id="rId17" Type="http://schemas.openxmlformats.org/officeDocument/2006/relationships/hyperlink" Target="#'5.1 Exempt WAP services'!A1"/><Relationship Id="rId2" Type="http://schemas.openxmlformats.org/officeDocument/2006/relationships/hyperlink" Target="#Cover!A1"/><Relationship Id="rId16" Type="http://schemas.openxmlformats.org/officeDocument/2006/relationships/hyperlink" Target="#'3.3 Depreciation amortisation'!A1"/><Relationship Id="rId20" Type="http://schemas.openxmlformats.org/officeDocument/2006/relationships/hyperlink" Target="#Summary!A1"/><Relationship Id="rId1" Type="http://schemas.openxmlformats.org/officeDocument/2006/relationships/image" Target="../media/image1.png"/><Relationship Id="rId6" Type="http://schemas.openxmlformats.org/officeDocument/2006/relationships/hyperlink" Target="#'2.2 Revenue contributions '!A1"/><Relationship Id="rId11" Type="http://schemas.openxmlformats.org/officeDocument/2006/relationships/hyperlink" Target="#'6. Notes'!A1"/><Relationship Id="rId5" Type="http://schemas.openxmlformats.org/officeDocument/2006/relationships/hyperlink" Target="#'2.3 Indirect revenue'!A1"/><Relationship Id="rId15" Type="http://schemas.openxmlformats.org/officeDocument/2006/relationships/hyperlink" Target="#'4. Recovered capital'!A1"/><Relationship Id="rId10" Type="http://schemas.openxmlformats.org/officeDocument/2006/relationships/hyperlink" Target="#'5. Weighted average price'!A1"/><Relationship Id="rId19" Type="http://schemas.openxmlformats.org/officeDocument/2006/relationships/hyperlink" Target="#'4.1 Pipelines capex'!A1"/><Relationship Id="rId4" Type="http://schemas.openxmlformats.org/officeDocument/2006/relationships/hyperlink" Target="#'2. Revenues and expenses'!A1"/><Relationship Id="rId9" Type="http://schemas.openxmlformats.org/officeDocument/2006/relationships/hyperlink" Target="#'3. Statement of pipeline assets'!A1"/><Relationship Id="rId14" Type="http://schemas.openxmlformats.org/officeDocument/2006/relationships/hyperlink" Target="#'3.4 Shared supporting assets'!A1"/></Relationships>
</file>

<file path=xl/drawings/_rels/drawing3.xml.rels><?xml version="1.0" encoding="UTF-8" standalone="yes"?>
<Relationships xmlns="http://schemas.openxmlformats.org/package/2006/relationships"><Relationship Id="rId1" Type="http://schemas.openxmlformats.org/officeDocument/2006/relationships/hyperlink" Target="#Contents!A1"/></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6.xml.rels><?xml version="1.0" encoding="UTF-8" standalone="yes"?>
<Relationships xmlns="http://schemas.openxmlformats.org/package/2006/relationships"><Relationship Id="rId1" Type="http://schemas.openxmlformats.org/officeDocument/2006/relationships/hyperlink" Target="#Contents!A1"/></Relationships>
</file>

<file path=xl/drawings/_rels/drawing7.xml.rels><?xml version="1.0" encoding="UTF-8" standalone="yes"?>
<Relationships xmlns="http://schemas.openxmlformats.org/package/2006/relationships"><Relationship Id="rId1" Type="http://schemas.openxmlformats.org/officeDocument/2006/relationships/hyperlink" Target="#Contents!A1"/></Relationships>
</file>

<file path=xl/drawings/_rels/drawing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9.xml.rels><?xml version="1.0" encoding="UTF-8" standalone="yes"?>
<Relationships xmlns="http://schemas.openxmlformats.org/package/2006/relationships"><Relationship Id="rId1" Type="http://schemas.openxmlformats.org/officeDocument/2006/relationships/hyperlink" Target="#Contents!A1"/></Relationships>
</file>

<file path=xl/drawings/_rels/drawing10.xml.rels><?xml version="1.0" encoding="UTF-8" standalone="yes"?>
<Relationships xmlns="http://schemas.openxmlformats.org/package/2006/relationships"><Relationship Id="rId1" Type="http://schemas.openxmlformats.org/officeDocument/2006/relationships/hyperlink" Target="#Contents!A1"/></Relationships>
</file>

<file path=xl/drawings/_rels/drawing11.xml.rels><?xml version="1.0" encoding="UTF-8" standalone="yes"?>
<Relationships xmlns="http://schemas.openxmlformats.org/package/2006/relationships"><Relationship Id="rId1" Type="http://schemas.openxmlformats.org/officeDocument/2006/relationships/hyperlink" Target="#Contents!A1"/></Relationships>
</file>

<file path=xl/drawings/_rels/drawing12.xml.rels><?xml version="1.0" encoding="UTF-8" standalone="yes"?>
<Relationships xmlns="http://schemas.openxmlformats.org/package/2006/relationships"><Relationship Id="rId1" Type="http://schemas.openxmlformats.org/officeDocument/2006/relationships/hyperlink" Target="#Contents!A1"/></Relationships>
</file>

<file path=xl/drawings/_rels/drawing1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14.xml.rels><?xml version="1.0" encoding="UTF-8" standalone="yes"?>
<Relationships xmlns="http://schemas.openxmlformats.org/package/2006/relationships"><Relationship Id="rId1" Type="http://schemas.openxmlformats.org/officeDocument/2006/relationships/hyperlink" Target="#Contents!A1"/></Relationships>
</file>

<file path=xl/drawings/_rels/drawing15.xml.rels><?xml version="1.0" encoding="UTF-8" standalone="yes"?>
<Relationships xmlns="http://schemas.openxmlformats.org/package/2006/relationships"><Relationship Id="rId1" Type="http://schemas.openxmlformats.org/officeDocument/2006/relationships/hyperlink" Target="#Contents!A1"/></Relationships>
</file>

<file path=xl/drawings/_rels/drawing16.x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image" Target="../media/image3.jpeg"/></Relationships>
</file>

<file path=xl/drawings/_rels/drawing17.xml.rels><?xml version="1.0" encoding="UTF-8" standalone="yes"?>
<Relationships xmlns="http://schemas.openxmlformats.org/package/2006/relationships"><Relationship Id="rId1" Type="http://schemas.openxmlformats.org/officeDocument/2006/relationships/hyperlink" Target="#Contents!A1"/></Relationships>
</file>

<file path=xl/drawings/_rels/drawing18.xml.rels><?xml version="1.0" encoding="UTF-8" standalone="yes"?>
<Relationships xmlns="http://schemas.openxmlformats.org/package/2006/relationships"><Relationship Id="rId1" Type="http://schemas.openxmlformats.org/officeDocument/2006/relationships/hyperlink" Target="#Contents!A1"/></Relationships>
</file>

<file path=xl/drawings/_rels/drawing19.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jpeg"/></Relationships>
</file>

<file path=xl/drawings/_rels/drawing20.xml.rels><?xml version="1.0" encoding="UTF-8" standalone="yes"?>
<Relationships xmlns="http://schemas.openxmlformats.org/package/2006/relationships"><Relationship Id="rId1" Type="http://schemas.openxmlformats.org/officeDocument/2006/relationships/hyperlink" Target="#Contents!A1"/></Relationships>
</file>

<file path=xl/drawings/_rels/drawing2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22.xml.rels><?xml version="1.0" encoding="UTF-8" standalone="yes"?>
<Relationships xmlns="http://schemas.openxmlformats.org/package/2006/relationships"><Relationship Id="rId2" Type="http://schemas.openxmlformats.org/officeDocument/2006/relationships/image" Target="../media/image8.jpeg"/><Relationship Id="rId1" Type="http://schemas.openxmlformats.org/officeDocument/2006/relationships/image" Target="../media/image7.jpeg"/></Relationships>
</file>

<file path=xl/drawings/_rels/drawing23.xml.rels><?xml version="1.0" encoding="UTF-8" standalone="yes"?>
<Relationships xmlns="http://schemas.openxmlformats.org/package/2006/relationships"><Relationship Id="rId1" Type="http://schemas.openxmlformats.org/officeDocument/2006/relationships/hyperlink" Target="#Contents!A1"/></Relationships>
</file>

<file path=xl/drawings/_rels/drawing24.xml.rels><?xml version="1.0" encoding="UTF-8" standalone="yes"?>
<Relationships xmlns="http://schemas.openxmlformats.org/package/2006/relationships"><Relationship Id="rId1" Type="http://schemas.openxmlformats.org/officeDocument/2006/relationships/hyperlink" Target="#Contents!A1"/></Relationships>
</file>

<file path=xl/drawings/_rels/drawing25.xml.rels><?xml version="1.0" encoding="UTF-8" standalone="yes"?>
<Relationships xmlns="http://schemas.openxmlformats.org/package/2006/relationships"><Relationship Id="rId1" Type="http://schemas.openxmlformats.org/officeDocument/2006/relationships/hyperlink" Target="#Contents!A1"/></Relationships>
</file>

<file path=xl/drawings/drawing1.xml><?xml version="1.0" encoding="utf-8"?>
<xdr:wsDr xmlns:xdr="http://schemas.openxmlformats.org/drawingml/2006/spreadsheetDrawing" xmlns:a="http://schemas.openxmlformats.org/drawingml/2006/main">
  <xdr:twoCellAnchor editAs="oneCell">
    <xdr:from>
      <xdr:col>4</xdr:col>
      <xdr:colOff>90488</xdr:colOff>
      <xdr:row>0</xdr:row>
      <xdr:rowOff>0</xdr:rowOff>
    </xdr:from>
    <xdr:to>
      <xdr:col>6</xdr:col>
      <xdr:colOff>179388</xdr:colOff>
      <xdr:row>2</xdr:row>
      <xdr:rowOff>38100</xdr:rowOff>
    </xdr:to>
    <xdr:pic>
      <xdr:nvPicPr>
        <xdr:cNvPr id="10662" name="Picture 1">
          <a:extLst>
            <a:ext uri="{FF2B5EF4-FFF2-40B4-BE49-F238E27FC236}">
              <a16:creationId xmlns:a16="http://schemas.microsoft.com/office/drawing/2014/main" id="{00000000-0008-0000-0100-0000A629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57850" y="0"/>
          <a:ext cx="1881188" cy="561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28575</xdr:colOff>
      <xdr:row>1</xdr:row>
      <xdr:rowOff>38100</xdr:rowOff>
    </xdr:from>
    <xdr:to>
      <xdr:col>3</xdr:col>
      <xdr:colOff>223838</xdr:colOff>
      <xdr:row>3</xdr:row>
      <xdr:rowOff>80963</xdr:rowOff>
    </xdr:to>
    <xdr:pic>
      <xdr:nvPicPr>
        <xdr:cNvPr id="102726" name="Picture 1">
          <a:extLst>
            <a:ext uri="{FF2B5EF4-FFF2-40B4-BE49-F238E27FC236}">
              <a16:creationId xmlns:a16="http://schemas.microsoft.com/office/drawing/2014/main" id="{00000000-0008-0000-0200-0000469101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6725" y="333375"/>
          <a:ext cx="1819275" cy="50006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87207</xdr:colOff>
      <xdr:row>5</xdr:row>
      <xdr:rowOff>8358</xdr:rowOff>
    </xdr:from>
    <xdr:to>
      <xdr:col>4</xdr:col>
      <xdr:colOff>323063</xdr:colOff>
      <xdr:row>8</xdr:row>
      <xdr:rowOff>7627</xdr:rowOff>
    </xdr:to>
    <xdr:sp macro="" textlink="">
      <xdr:nvSpPr>
        <xdr:cNvPr id="44" name="AutoShape 15">
          <a:hlinkClick xmlns:r="http://schemas.openxmlformats.org/officeDocument/2006/relationships" r:id="rId2"/>
          <a:extLst>
            <a:ext uri="{FF2B5EF4-FFF2-40B4-BE49-F238E27FC236}">
              <a16:creationId xmlns:a16="http://schemas.microsoft.com/office/drawing/2014/main" id="{00000000-0008-0000-0200-00002C000000}"/>
            </a:ext>
          </a:extLst>
        </xdr:cNvPr>
        <xdr:cNvSpPr>
          <a:spLocks noChangeArrowheads="1"/>
        </xdr:cNvSpPr>
      </xdr:nvSpPr>
      <xdr:spPr bwMode="auto">
        <a:xfrm>
          <a:off x="946362" y="1133261"/>
          <a:ext cx="2589866" cy="520932"/>
        </a:xfrm>
        <a:prstGeom prst="bevel">
          <a:avLst>
            <a:gd name="adj" fmla="val 12500"/>
          </a:avLst>
        </a:prstGeom>
        <a:solidFill>
          <a:srgbClr val="009999">
            <a:alpha val="89803"/>
          </a:srgbClr>
        </a:solidFill>
        <a:ln>
          <a:noFill/>
        </a:ln>
      </xdr:spPr>
      <xdr:txBody>
        <a:bodyPr vertOverflow="clip" wrap="square" lIns="180000" tIns="45720" rIns="180000" bIns="45720" anchor="ctr"/>
        <a:lstStyle/>
        <a:p>
          <a:pPr algn="l" rtl="0">
            <a:defRPr sz="1000"/>
          </a:pPr>
          <a:r>
            <a:rPr lang="en-AU" sz="1100" b="1" i="0" u="none" strike="noStrike" baseline="0">
              <a:solidFill>
                <a:schemeClr val="bg1"/>
              </a:solidFill>
              <a:latin typeface="Arial"/>
              <a:cs typeface="Arial"/>
            </a:rPr>
            <a:t>Cover sheet</a:t>
          </a:r>
        </a:p>
      </xdr:txBody>
    </xdr:sp>
    <xdr:clientData/>
  </xdr:twoCellAnchor>
  <xdr:twoCellAnchor>
    <xdr:from>
      <xdr:col>2</xdr:col>
      <xdr:colOff>84773</xdr:colOff>
      <xdr:row>13</xdr:row>
      <xdr:rowOff>17884</xdr:rowOff>
    </xdr:from>
    <xdr:to>
      <xdr:col>4</xdr:col>
      <xdr:colOff>321565</xdr:colOff>
      <xdr:row>15</xdr:row>
      <xdr:rowOff>96573</xdr:rowOff>
    </xdr:to>
    <xdr:sp macro="" textlink="">
      <xdr:nvSpPr>
        <xdr:cNvPr id="45" name="AutoShape 2">
          <a:hlinkClick xmlns:r="http://schemas.openxmlformats.org/officeDocument/2006/relationships" r:id="rId3"/>
          <a:extLst>
            <a:ext uri="{FF2B5EF4-FFF2-40B4-BE49-F238E27FC236}">
              <a16:creationId xmlns:a16="http://schemas.microsoft.com/office/drawing/2014/main" id="{00000000-0008-0000-0200-00002D000000}"/>
            </a:ext>
          </a:extLst>
        </xdr:cNvPr>
        <xdr:cNvSpPr>
          <a:spLocks noChangeArrowheads="1"/>
        </xdr:cNvSpPr>
      </xdr:nvSpPr>
      <xdr:spPr bwMode="auto">
        <a:xfrm>
          <a:off x="933450" y="2863002"/>
          <a:ext cx="2585642" cy="541905"/>
        </a:xfrm>
        <a:prstGeom prst="bevel">
          <a:avLst>
            <a:gd name="adj" fmla="val 12500"/>
          </a:avLst>
        </a:prstGeom>
        <a:solidFill>
          <a:srgbClr val="009999">
            <a:alpha val="89803"/>
          </a:srgbClr>
        </a:solidFill>
        <a:ln>
          <a:noFill/>
        </a:ln>
      </xdr:spPr>
      <xdr:txBody>
        <a:bodyPr vertOverflow="clip" wrap="square" lIns="180000" tIns="46800" rIns="180000" bIns="46800" anchor="ctr"/>
        <a:lstStyle/>
        <a:p>
          <a:pPr algn="l" rtl="0">
            <a:defRPr sz="1000"/>
          </a:pPr>
          <a:r>
            <a:rPr lang="en-AU" sz="1200" b="1" i="0" u="none" strike="noStrike" baseline="0">
              <a:solidFill>
                <a:schemeClr val="bg1"/>
              </a:solidFill>
              <a:latin typeface="Arial"/>
              <a:cs typeface="Arial"/>
            </a:rPr>
            <a:t>1. Pipeline information</a:t>
          </a:r>
        </a:p>
      </xdr:txBody>
    </xdr:sp>
    <xdr:clientData/>
  </xdr:twoCellAnchor>
  <xdr:twoCellAnchor>
    <xdr:from>
      <xdr:col>2</xdr:col>
      <xdr:colOff>113148</xdr:colOff>
      <xdr:row>20</xdr:row>
      <xdr:rowOff>77609</xdr:rowOff>
    </xdr:from>
    <xdr:to>
      <xdr:col>4</xdr:col>
      <xdr:colOff>334045</xdr:colOff>
      <xdr:row>23</xdr:row>
      <xdr:rowOff>74532</xdr:rowOff>
    </xdr:to>
    <xdr:sp macro="" textlink="">
      <xdr:nvSpPr>
        <xdr:cNvPr id="46" name="AutoShape 2">
          <a:hlinkClick xmlns:r="http://schemas.openxmlformats.org/officeDocument/2006/relationships" r:id="rId4"/>
          <a:extLst>
            <a:ext uri="{FF2B5EF4-FFF2-40B4-BE49-F238E27FC236}">
              <a16:creationId xmlns:a16="http://schemas.microsoft.com/office/drawing/2014/main" id="{00000000-0008-0000-0200-00002E000000}"/>
            </a:ext>
          </a:extLst>
        </xdr:cNvPr>
        <xdr:cNvSpPr>
          <a:spLocks noChangeArrowheads="1"/>
        </xdr:cNvSpPr>
      </xdr:nvSpPr>
      <xdr:spPr bwMode="auto">
        <a:xfrm>
          <a:off x="950395" y="4282897"/>
          <a:ext cx="2591816" cy="565327"/>
        </a:xfrm>
        <a:prstGeom prst="bevel">
          <a:avLst>
            <a:gd name="adj" fmla="val 12500"/>
          </a:avLst>
        </a:prstGeom>
        <a:solidFill>
          <a:srgbClr val="009999">
            <a:alpha val="89803"/>
          </a:srgbClr>
        </a:solidFill>
        <a:ln>
          <a:noFill/>
        </a:ln>
      </xdr:spPr>
      <xdr:txBody>
        <a:bodyPr vertOverflow="clip" wrap="square" lIns="180000" tIns="46800" rIns="180000" bIns="46800" anchor="ctr"/>
        <a:lstStyle/>
        <a:p>
          <a:pPr algn="l" rtl="0">
            <a:defRPr sz="1000"/>
          </a:pPr>
          <a:r>
            <a:rPr lang="en-AU" sz="1100" b="1" i="0" u="none" strike="noStrike" baseline="0">
              <a:solidFill>
                <a:schemeClr val="bg1"/>
              </a:solidFill>
              <a:latin typeface="Arial"/>
              <a:cs typeface="Arial"/>
            </a:rPr>
            <a:t>2. Revenues and expenses</a:t>
          </a:r>
        </a:p>
      </xdr:txBody>
    </xdr:sp>
    <xdr:clientData/>
  </xdr:twoCellAnchor>
  <xdr:twoCellAnchor>
    <xdr:from>
      <xdr:col>2</xdr:col>
      <xdr:colOff>285104</xdr:colOff>
      <xdr:row>30</xdr:row>
      <xdr:rowOff>171450</xdr:rowOff>
    </xdr:from>
    <xdr:to>
      <xdr:col>4</xdr:col>
      <xdr:colOff>304800</xdr:colOff>
      <xdr:row>33</xdr:row>
      <xdr:rowOff>95249</xdr:rowOff>
    </xdr:to>
    <xdr:sp macro="" textlink="">
      <xdr:nvSpPr>
        <xdr:cNvPr id="47" name="AutoShape 2">
          <a:hlinkClick xmlns:r="http://schemas.openxmlformats.org/officeDocument/2006/relationships" r:id="rId5"/>
          <a:extLst>
            <a:ext uri="{FF2B5EF4-FFF2-40B4-BE49-F238E27FC236}">
              <a16:creationId xmlns:a16="http://schemas.microsoft.com/office/drawing/2014/main" id="{00000000-0008-0000-0200-00002F000000}"/>
            </a:ext>
          </a:extLst>
        </xdr:cNvPr>
        <xdr:cNvSpPr>
          <a:spLocks noChangeArrowheads="1"/>
        </xdr:cNvSpPr>
      </xdr:nvSpPr>
      <xdr:spPr bwMode="auto">
        <a:xfrm>
          <a:off x="1142354" y="6148388"/>
          <a:ext cx="2429521" cy="495299"/>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2.3 Indirect revenue</a:t>
          </a:r>
        </a:p>
      </xdr:txBody>
    </xdr:sp>
    <xdr:clientData/>
  </xdr:twoCellAnchor>
  <xdr:twoCellAnchor>
    <xdr:from>
      <xdr:col>2</xdr:col>
      <xdr:colOff>292498</xdr:colOff>
      <xdr:row>27</xdr:row>
      <xdr:rowOff>80010</xdr:rowOff>
    </xdr:from>
    <xdr:to>
      <xdr:col>4</xdr:col>
      <xdr:colOff>318565</xdr:colOff>
      <xdr:row>30</xdr:row>
      <xdr:rowOff>15839</xdr:rowOff>
    </xdr:to>
    <xdr:sp macro="" textlink="">
      <xdr:nvSpPr>
        <xdr:cNvPr id="48" name="AutoShape 2">
          <a:hlinkClick xmlns:r="http://schemas.openxmlformats.org/officeDocument/2006/relationships" r:id="rId6"/>
          <a:extLst>
            <a:ext uri="{FF2B5EF4-FFF2-40B4-BE49-F238E27FC236}">
              <a16:creationId xmlns:a16="http://schemas.microsoft.com/office/drawing/2014/main" id="{00000000-0008-0000-0200-000030000000}"/>
            </a:ext>
          </a:extLst>
        </xdr:cNvPr>
        <xdr:cNvSpPr>
          <a:spLocks noChangeArrowheads="1"/>
        </xdr:cNvSpPr>
      </xdr:nvSpPr>
      <xdr:spPr bwMode="auto">
        <a:xfrm>
          <a:off x="1149748" y="5485448"/>
          <a:ext cx="2435892" cy="507329"/>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2.2 Revenue contributions</a:t>
          </a:r>
        </a:p>
      </xdr:txBody>
    </xdr:sp>
    <xdr:clientData/>
  </xdr:twoCellAnchor>
  <xdr:twoCellAnchor>
    <xdr:from>
      <xdr:col>2</xdr:col>
      <xdr:colOff>275802</xdr:colOff>
      <xdr:row>16</xdr:row>
      <xdr:rowOff>75984</xdr:rowOff>
    </xdr:from>
    <xdr:to>
      <xdr:col>4</xdr:col>
      <xdr:colOff>321841</xdr:colOff>
      <xdr:row>19</xdr:row>
      <xdr:rowOff>47797</xdr:rowOff>
    </xdr:to>
    <xdr:sp macro="" textlink="">
      <xdr:nvSpPr>
        <xdr:cNvPr id="49" name="AutoShape 2">
          <a:hlinkClick xmlns:r="http://schemas.openxmlformats.org/officeDocument/2006/relationships" r:id="rId7"/>
          <a:extLst>
            <a:ext uri="{FF2B5EF4-FFF2-40B4-BE49-F238E27FC236}">
              <a16:creationId xmlns:a16="http://schemas.microsoft.com/office/drawing/2014/main" id="{00000000-0008-0000-0200-000031000000}"/>
            </a:ext>
          </a:extLst>
        </xdr:cNvPr>
        <xdr:cNvSpPr>
          <a:spLocks noChangeArrowheads="1"/>
        </xdr:cNvSpPr>
      </xdr:nvSpPr>
      <xdr:spPr bwMode="auto">
        <a:xfrm>
          <a:off x="1159722" y="3310674"/>
          <a:ext cx="2346350" cy="541905"/>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1.1 Financial performance</a:t>
          </a:r>
        </a:p>
      </xdr:txBody>
    </xdr:sp>
    <xdr:clientData/>
  </xdr:twoCellAnchor>
  <xdr:twoCellAnchor>
    <xdr:from>
      <xdr:col>2</xdr:col>
      <xdr:colOff>291995</xdr:colOff>
      <xdr:row>34</xdr:row>
      <xdr:rowOff>55689</xdr:rowOff>
    </xdr:from>
    <xdr:to>
      <xdr:col>4</xdr:col>
      <xdr:colOff>309564</xdr:colOff>
      <xdr:row>36</xdr:row>
      <xdr:rowOff>171450</xdr:rowOff>
    </xdr:to>
    <xdr:sp macro="" textlink="">
      <xdr:nvSpPr>
        <xdr:cNvPr id="50" name="AutoShape 2">
          <a:hlinkClick xmlns:r="http://schemas.openxmlformats.org/officeDocument/2006/relationships" r:id="rId8"/>
          <a:extLst>
            <a:ext uri="{FF2B5EF4-FFF2-40B4-BE49-F238E27FC236}">
              <a16:creationId xmlns:a16="http://schemas.microsoft.com/office/drawing/2014/main" id="{00000000-0008-0000-0200-000032000000}"/>
            </a:ext>
          </a:extLst>
        </xdr:cNvPr>
        <xdr:cNvSpPr>
          <a:spLocks noChangeArrowheads="1"/>
        </xdr:cNvSpPr>
      </xdr:nvSpPr>
      <xdr:spPr bwMode="auto">
        <a:xfrm>
          <a:off x="1149245" y="6794627"/>
          <a:ext cx="2427394" cy="496761"/>
        </a:xfrm>
        <a:prstGeom prst="bevel">
          <a:avLst>
            <a:gd name="adj" fmla="val 12500"/>
          </a:avLst>
        </a:prstGeom>
        <a:solidFill>
          <a:srgbClr val="C0C0C0">
            <a:alpha val="89803"/>
          </a:srgbClr>
        </a:solidFill>
        <a:ln>
          <a:noFill/>
        </a:ln>
        <a:effectLst/>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2.4 Shared costs</a:t>
          </a:r>
        </a:p>
      </xdr:txBody>
    </xdr:sp>
    <xdr:clientData/>
  </xdr:twoCellAnchor>
  <xdr:twoCellAnchor>
    <xdr:from>
      <xdr:col>2</xdr:col>
      <xdr:colOff>125195</xdr:colOff>
      <xdr:row>38</xdr:row>
      <xdr:rowOff>26671</xdr:rowOff>
    </xdr:from>
    <xdr:to>
      <xdr:col>4</xdr:col>
      <xdr:colOff>343629</xdr:colOff>
      <xdr:row>41</xdr:row>
      <xdr:rowOff>27620</xdr:rowOff>
    </xdr:to>
    <xdr:sp macro="" textlink="">
      <xdr:nvSpPr>
        <xdr:cNvPr id="51" name="AutoShape 2">
          <a:hlinkClick xmlns:r="http://schemas.openxmlformats.org/officeDocument/2006/relationships" r:id="rId9"/>
          <a:extLst>
            <a:ext uri="{FF2B5EF4-FFF2-40B4-BE49-F238E27FC236}">
              <a16:creationId xmlns:a16="http://schemas.microsoft.com/office/drawing/2014/main" id="{00000000-0008-0000-0200-000033000000}"/>
            </a:ext>
          </a:extLst>
        </xdr:cNvPr>
        <xdr:cNvSpPr>
          <a:spLocks noChangeArrowheads="1"/>
        </xdr:cNvSpPr>
      </xdr:nvSpPr>
      <xdr:spPr bwMode="auto">
        <a:xfrm>
          <a:off x="965300" y="7680009"/>
          <a:ext cx="2580350" cy="541905"/>
        </a:xfrm>
        <a:prstGeom prst="bevel">
          <a:avLst>
            <a:gd name="adj" fmla="val 12500"/>
          </a:avLst>
        </a:prstGeom>
        <a:solidFill>
          <a:srgbClr val="009999">
            <a:alpha val="89803"/>
          </a:srgbClr>
        </a:solidFill>
        <a:ln>
          <a:noFill/>
        </a:ln>
      </xdr:spPr>
      <xdr:txBody>
        <a:bodyPr vertOverflow="clip" wrap="square" lIns="180000" tIns="46800" rIns="180000" bIns="46800" anchor="ctr"/>
        <a:lstStyle/>
        <a:p>
          <a:pPr algn="l" rtl="0">
            <a:lnSpc>
              <a:spcPts val="1100"/>
            </a:lnSpc>
            <a:defRPr sz="1000"/>
          </a:pPr>
          <a:r>
            <a:rPr lang="en-AU" sz="1100" b="1" i="0" u="none" strike="noStrike" baseline="0">
              <a:solidFill>
                <a:schemeClr val="bg1"/>
              </a:solidFill>
              <a:latin typeface="Arial"/>
              <a:cs typeface="Arial"/>
            </a:rPr>
            <a:t>3. Statement of pipeline assets</a:t>
          </a:r>
        </a:p>
      </xdr:txBody>
    </xdr:sp>
    <xdr:clientData/>
  </xdr:twoCellAnchor>
  <xdr:twoCellAnchor>
    <xdr:from>
      <xdr:col>6</xdr:col>
      <xdr:colOff>465231</xdr:colOff>
      <xdr:row>13</xdr:row>
      <xdr:rowOff>8528</xdr:rowOff>
    </xdr:from>
    <xdr:to>
      <xdr:col>8</xdr:col>
      <xdr:colOff>941839</xdr:colOff>
      <xdr:row>16</xdr:row>
      <xdr:rowOff>19</xdr:rowOff>
    </xdr:to>
    <xdr:sp macro="" textlink="">
      <xdr:nvSpPr>
        <xdr:cNvPr id="52" name="AutoShape 2">
          <a:hlinkClick xmlns:r="http://schemas.openxmlformats.org/officeDocument/2006/relationships" r:id="rId10"/>
          <a:extLst>
            <a:ext uri="{FF2B5EF4-FFF2-40B4-BE49-F238E27FC236}">
              <a16:creationId xmlns:a16="http://schemas.microsoft.com/office/drawing/2014/main" id="{00000000-0008-0000-0200-000034000000}"/>
            </a:ext>
          </a:extLst>
        </xdr:cNvPr>
        <xdr:cNvSpPr>
          <a:spLocks noChangeArrowheads="1"/>
        </xdr:cNvSpPr>
      </xdr:nvSpPr>
      <xdr:spPr bwMode="auto">
        <a:xfrm>
          <a:off x="5111526" y="2654573"/>
          <a:ext cx="2580350" cy="521042"/>
        </a:xfrm>
        <a:prstGeom prst="bevel">
          <a:avLst>
            <a:gd name="adj" fmla="val 12500"/>
          </a:avLst>
        </a:prstGeom>
        <a:solidFill>
          <a:srgbClr val="009999">
            <a:alpha val="89803"/>
          </a:srgbClr>
        </a:solidFill>
        <a:ln>
          <a:noFill/>
        </a:ln>
      </xdr:spPr>
      <xdr:txBody>
        <a:bodyPr vertOverflow="clip" wrap="square" lIns="180000" tIns="46800" rIns="180000" bIns="46800" anchor="ctr"/>
        <a:lstStyle/>
        <a:p>
          <a:pPr algn="l" rtl="0">
            <a:defRPr sz="1000"/>
          </a:pPr>
          <a:r>
            <a:rPr lang="en-AU" sz="1100" b="1" i="0" u="none" strike="noStrike" baseline="0">
              <a:solidFill>
                <a:schemeClr val="bg1"/>
              </a:solidFill>
              <a:latin typeface="Arial"/>
              <a:cs typeface="Arial"/>
            </a:rPr>
            <a:t>5. Weighted average price</a:t>
          </a:r>
        </a:p>
      </xdr:txBody>
    </xdr:sp>
    <xdr:clientData/>
  </xdr:twoCellAnchor>
  <xdr:twoCellAnchor>
    <xdr:from>
      <xdr:col>6</xdr:col>
      <xdr:colOff>468985</xdr:colOff>
      <xdr:row>20</xdr:row>
      <xdr:rowOff>77724</xdr:rowOff>
    </xdr:from>
    <xdr:to>
      <xdr:col>9</xdr:col>
      <xdr:colOff>1208</xdr:colOff>
      <xdr:row>23</xdr:row>
      <xdr:rowOff>48192</xdr:rowOff>
    </xdr:to>
    <xdr:sp macro="" textlink="">
      <xdr:nvSpPr>
        <xdr:cNvPr id="53" name="AutoShape 2">
          <a:hlinkClick xmlns:r="http://schemas.openxmlformats.org/officeDocument/2006/relationships" r:id="rId11"/>
          <a:extLst>
            <a:ext uri="{FF2B5EF4-FFF2-40B4-BE49-F238E27FC236}">
              <a16:creationId xmlns:a16="http://schemas.microsoft.com/office/drawing/2014/main" id="{00000000-0008-0000-0200-000035000000}"/>
            </a:ext>
          </a:extLst>
        </xdr:cNvPr>
        <xdr:cNvSpPr>
          <a:spLocks noChangeArrowheads="1"/>
        </xdr:cNvSpPr>
      </xdr:nvSpPr>
      <xdr:spPr bwMode="auto">
        <a:xfrm>
          <a:off x="5102898" y="4062032"/>
          <a:ext cx="2580350" cy="540000"/>
        </a:xfrm>
        <a:prstGeom prst="bevel">
          <a:avLst>
            <a:gd name="adj" fmla="val 12500"/>
          </a:avLst>
        </a:prstGeom>
        <a:solidFill>
          <a:srgbClr val="009999">
            <a:alpha val="89803"/>
          </a:srgbClr>
        </a:solidFill>
        <a:ln>
          <a:noFill/>
        </a:ln>
      </xdr:spPr>
      <xdr:txBody>
        <a:bodyPr vertOverflow="clip" wrap="square" lIns="180000" tIns="46800" rIns="180000" bIns="46800" anchor="ctr"/>
        <a:lstStyle/>
        <a:p>
          <a:pPr algn="l" rtl="0">
            <a:defRPr sz="1000"/>
          </a:pPr>
          <a:r>
            <a:rPr lang="en-AU" sz="1100" b="1" i="0" u="none" strike="noStrike" baseline="0">
              <a:solidFill>
                <a:schemeClr val="bg1"/>
              </a:solidFill>
              <a:latin typeface="Arial"/>
              <a:cs typeface="Arial"/>
            </a:rPr>
            <a:t>6. Notes</a:t>
          </a:r>
        </a:p>
      </xdr:txBody>
    </xdr:sp>
    <xdr:clientData/>
  </xdr:twoCellAnchor>
  <xdr:twoCellAnchor>
    <xdr:from>
      <xdr:col>2</xdr:col>
      <xdr:colOff>284709</xdr:colOff>
      <xdr:row>42</xdr:row>
      <xdr:rowOff>33337</xdr:rowOff>
    </xdr:from>
    <xdr:to>
      <xdr:col>4</xdr:col>
      <xdr:colOff>309563</xdr:colOff>
      <xdr:row>45</xdr:row>
      <xdr:rowOff>1390</xdr:rowOff>
    </xdr:to>
    <xdr:sp macro="" textlink="">
      <xdr:nvSpPr>
        <xdr:cNvPr id="54" name="AutoShape 2">
          <a:hlinkClick xmlns:r="http://schemas.openxmlformats.org/officeDocument/2006/relationships" r:id="rId12"/>
          <a:extLst>
            <a:ext uri="{FF2B5EF4-FFF2-40B4-BE49-F238E27FC236}">
              <a16:creationId xmlns:a16="http://schemas.microsoft.com/office/drawing/2014/main" id="{00000000-0008-0000-0200-000036000000}"/>
            </a:ext>
          </a:extLst>
        </xdr:cNvPr>
        <xdr:cNvSpPr>
          <a:spLocks noChangeArrowheads="1"/>
        </xdr:cNvSpPr>
      </xdr:nvSpPr>
      <xdr:spPr bwMode="auto">
        <a:xfrm>
          <a:off x="1141959" y="8296275"/>
          <a:ext cx="2434679" cy="539553"/>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3.1 Asset useful life</a:t>
          </a:r>
        </a:p>
      </xdr:txBody>
    </xdr:sp>
    <xdr:clientData/>
  </xdr:twoCellAnchor>
  <xdr:twoCellAnchor>
    <xdr:from>
      <xdr:col>2</xdr:col>
      <xdr:colOff>284654</xdr:colOff>
      <xdr:row>24</xdr:row>
      <xdr:rowOff>7235</xdr:rowOff>
    </xdr:from>
    <xdr:to>
      <xdr:col>4</xdr:col>
      <xdr:colOff>324088</xdr:colOff>
      <xdr:row>26</xdr:row>
      <xdr:rowOff>96513</xdr:rowOff>
    </xdr:to>
    <xdr:sp macro="" textlink="">
      <xdr:nvSpPr>
        <xdr:cNvPr id="55" name="AutoShape 2">
          <a:hlinkClick xmlns:r="http://schemas.openxmlformats.org/officeDocument/2006/relationships" r:id="rId13"/>
          <a:extLst>
            <a:ext uri="{FF2B5EF4-FFF2-40B4-BE49-F238E27FC236}">
              <a16:creationId xmlns:a16="http://schemas.microsoft.com/office/drawing/2014/main" id="{00000000-0008-0000-0200-000037000000}"/>
            </a:ext>
          </a:extLst>
        </xdr:cNvPr>
        <xdr:cNvSpPr>
          <a:spLocks noChangeArrowheads="1"/>
        </xdr:cNvSpPr>
      </xdr:nvSpPr>
      <xdr:spPr bwMode="auto">
        <a:xfrm>
          <a:off x="1183814" y="4979285"/>
          <a:ext cx="2353974" cy="539153"/>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2.1 Revenue by service</a:t>
          </a:r>
        </a:p>
      </xdr:txBody>
    </xdr:sp>
    <xdr:clientData/>
  </xdr:twoCellAnchor>
  <xdr:twoCellAnchor>
    <xdr:from>
      <xdr:col>2</xdr:col>
      <xdr:colOff>312109</xdr:colOff>
      <xdr:row>52</xdr:row>
      <xdr:rowOff>49415</xdr:rowOff>
    </xdr:from>
    <xdr:to>
      <xdr:col>4</xdr:col>
      <xdr:colOff>309563</xdr:colOff>
      <xdr:row>54</xdr:row>
      <xdr:rowOff>176212</xdr:rowOff>
    </xdr:to>
    <xdr:sp macro="" textlink="">
      <xdr:nvSpPr>
        <xdr:cNvPr id="56" name="AutoShape 2">
          <a:hlinkClick xmlns:r="http://schemas.openxmlformats.org/officeDocument/2006/relationships" r:id="rId14"/>
          <a:extLst>
            <a:ext uri="{FF2B5EF4-FFF2-40B4-BE49-F238E27FC236}">
              <a16:creationId xmlns:a16="http://schemas.microsoft.com/office/drawing/2014/main" id="{00000000-0008-0000-0200-000038000000}"/>
            </a:ext>
          </a:extLst>
        </xdr:cNvPr>
        <xdr:cNvSpPr>
          <a:spLocks noChangeArrowheads="1"/>
        </xdr:cNvSpPr>
      </xdr:nvSpPr>
      <xdr:spPr bwMode="auto">
        <a:xfrm>
          <a:off x="1169359" y="10217353"/>
          <a:ext cx="2407279" cy="507797"/>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3.4 Shared supporting assets</a:t>
          </a:r>
        </a:p>
      </xdr:txBody>
    </xdr:sp>
    <xdr:clientData/>
  </xdr:twoCellAnchor>
  <xdr:twoCellAnchor>
    <xdr:from>
      <xdr:col>6</xdr:col>
      <xdr:colOff>467863</xdr:colOff>
      <xdr:row>5</xdr:row>
      <xdr:rowOff>30322</xdr:rowOff>
    </xdr:from>
    <xdr:to>
      <xdr:col>9</xdr:col>
      <xdr:colOff>1892</xdr:colOff>
      <xdr:row>7</xdr:row>
      <xdr:rowOff>95060</xdr:rowOff>
    </xdr:to>
    <xdr:sp macro="" textlink="">
      <xdr:nvSpPr>
        <xdr:cNvPr id="57" name="AutoShape 2">
          <a:hlinkClick xmlns:r="http://schemas.openxmlformats.org/officeDocument/2006/relationships" r:id="rId15"/>
          <a:extLst>
            <a:ext uri="{FF2B5EF4-FFF2-40B4-BE49-F238E27FC236}">
              <a16:creationId xmlns:a16="http://schemas.microsoft.com/office/drawing/2014/main" id="{00000000-0008-0000-0200-000039000000}"/>
            </a:ext>
          </a:extLst>
        </xdr:cNvPr>
        <xdr:cNvSpPr>
          <a:spLocks noChangeArrowheads="1"/>
        </xdr:cNvSpPr>
      </xdr:nvSpPr>
      <xdr:spPr bwMode="auto">
        <a:xfrm>
          <a:off x="5096061" y="1138080"/>
          <a:ext cx="2572735" cy="528621"/>
        </a:xfrm>
        <a:prstGeom prst="bevel">
          <a:avLst>
            <a:gd name="adj" fmla="val 12500"/>
          </a:avLst>
        </a:prstGeom>
        <a:solidFill>
          <a:srgbClr val="009999">
            <a:alpha val="89803"/>
          </a:srgbClr>
        </a:solidFill>
        <a:ln>
          <a:noFill/>
        </a:ln>
      </xdr:spPr>
      <xdr:txBody>
        <a:bodyPr vertOverflow="clip" wrap="square" lIns="180000" tIns="46800" rIns="180000" bIns="46800" anchor="ctr"/>
        <a:lstStyle/>
        <a:p>
          <a:pPr algn="l" rtl="0">
            <a:defRPr sz="1000"/>
          </a:pPr>
          <a:r>
            <a:rPr lang="en-AU" sz="1100" b="1" i="0" u="none" strike="noStrike" baseline="0">
              <a:solidFill>
                <a:schemeClr val="bg1"/>
              </a:solidFill>
              <a:latin typeface="Arial"/>
              <a:cs typeface="Arial"/>
            </a:rPr>
            <a:t>4.  Recovered capital</a:t>
          </a:r>
        </a:p>
      </xdr:txBody>
    </xdr:sp>
    <xdr:clientData/>
  </xdr:twoCellAnchor>
  <xdr:twoCellAnchor>
    <xdr:from>
      <xdr:col>2</xdr:col>
      <xdr:colOff>306896</xdr:colOff>
      <xdr:row>49</xdr:row>
      <xdr:rowOff>1905</xdr:rowOff>
    </xdr:from>
    <xdr:to>
      <xdr:col>4</xdr:col>
      <xdr:colOff>300038</xdr:colOff>
      <xdr:row>51</xdr:row>
      <xdr:rowOff>123825</xdr:rowOff>
    </xdr:to>
    <xdr:sp macro="" textlink="">
      <xdr:nvSpPr>
        <xdr:cNvPr id="58" name="AutoShape 2">
          <a:hlinkClick xmlns:r="http://schemas.openxmlformats.org/officeDocument/2006/relationships" r:id="rId16"/>
          <a:extLst>
            <a:ext uri="{FF2B5EF4-FFF2-40B4-BE49-F238E27FC236}">
              <a16:creationId xmlns:a16="http://schemas.microsoft.com/office/drawing/2014/main" id="{00000000-0008-0000-0200-00003A000000}"/>
            </a:ext>
          </a:extLst>
        </xdr:cNvPr>
        <xdr:cNvSpPr>
          <a:spLocks noChangeArrowheads="1"/>
        </xdr:cNvSpPr>
      </xdr:nvSpPr>
      <xdr:spPr bwMode="auto">
        <a:xfrm>
          <a:off x="1164146" y="9598343"/>
          <a:ext cx="2402967" cy="502920"/>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lnSpc>
              <a:spcPts val="1000"/>
            </a:lnSpc>
            <a:defRPr sz="1000"/>
          </a:pPr>
          <a:r>
            <a:rPr lang="en-AU" sz="1000" b="1" i="0" u="none" strike="noStrike" baseline="0">
              <a:solidFill>
                <a:srgbClr val="000080"/>
              </a:solidFill>
              <a:latin typeface="Arial"/>
              <a:cs typeface="Arial"/>
            </a:rPr>
            <a:t>3.3  Depreciation amortisation</a:t>
          </a:r>
        </a:p>
      </xdr:txBody>
    </xdr:sp>
    <xdr:clientData/>
  </xdr:twoCellAnchor>
  <xdr:twoCellAnchor>
    <xdr:from>
      <xdr:col>6</xdr:col>
      <xdr:colOff>823911</xdr:colOff>
      <xdr:row>16</xdr:row>
      <xdr:rowOff>171450</xdr:rowOff>
    </xdr:from>
    <xdr:to>
      <xdr:col>8</xdr:col>
      <xdr:colOff>933449</xdr:colOff>
      <xdr:row>19</xdr:row>
      <xdr:rowOff>52387</xdr:rowOff>
    </xdr:to>
    <xdr:sp macro="" textlink="">
      <xdr:nvSpPr>
        <xdr:cNvPr id="59" name="AutoShape 2">
          <a:hlinkClick xmlns:r="http://schemas.openxmlformats.org/officeDocument/2006/relationships" r:id="rId17"/>
          <a:extLst>
            <a:ext uri="{FF2B5EF4-FFF2-40B4-BE49-F238E27FC236}">
              <a16:creationId xmlns:a16="http://schemas.microsoft.com/office/drawing/2014/main" id="{00000000-0008-0000-0200-00003B000000}"/>
            </a:ext>
          </a:extLst>
        </xdr:cNvPr>
        <xdr:cNvSpPr>
          <a:spLocks noChangeArrowheads="1"/>
        </xdr:cNvSpPr>
      </xdr:nvSpPr>
      <xdr:spPr bwMode="auto">
        <a:xfrm>
          <a:off x="5581649" y="3462338"/>
          <a:ext cx="2519363" cy="452437"/>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lnSpc>
              <a:spcPts val="1100"/>
            </a:lnSpc>
            <a:defRPr sz="1000"/>
          </a:pPr>
          <a:r>
            <a:rPr lang="en-AU" sz="1000" b="1" i="0" u="none" strike="noStrike" baseline="0">
              <a:solidFill>
                <a:srgbClr val="000080"/>
              </a:solidFill>
              <a:latin typeface="Arial"/>
              <a:cs typeface="Arial"/>
            </a:rPr>
            <a:t>5.1 Exempt WAP services</a:t>
          </a:r>
        </a:p>
      </xdr:txBody>
    </xdr:sp>
    <xdr:clientData/>
  </xdr:twoCellAnchor>
  <xdr:twoCellAnchor>
    <xdr:from>
      <xdr:col>2</xdr:col>
      <xdr:colOff>306897</xdr:colOff>
      <xdr:row>45</xdr:row>
      <xdr:rowOff>74232</xdr:rowOff>
    </xdr:from>
    <xdr:to>
      <xdr:col>4</xdr:col>
      <xdr:colOff>304800</xdr:colOff>
      <xdr:row>48</xdr:row>
      <xdr:rowOff>48630</xdr:rowOff>
    </xdr:to>
    <xdr:sp macro="" textlink="">
      <xdr:nvSpPr>
        <xdr:cNvPr id="60" name="AutoShape 2">
          <a:hlinkClick xmlns:r="http://schemas.openxmlformats.org/officeDocument/2006/relationships" r:id="rId18"/>
          <a:extLst>
            <a:ext uri="{FF2B5EF4-FFF2-40B4-BE49-F238E27FC236}">
              <a16:creationId xmlns:a16="http://schemas.microsoft.com/office/drawing/2014/main" id="{00000000-0008-0000-0200-00003C000000}"/>
            </a:ext>
          </a:extLst>
        </xdr:cNvPr>
        <xdr:cNvSpPr>
          <a:spLocks noChangeArrowheads="1"/>
        </xdr:cNvSpPr>
      </xdr:nvSpPr>
      <xdr:spPr bwMode="auto">
        <a:xfrm>
          <a:off x="1164147" y="8908670"/>
          <a:ext cx="2407728" cy="545898"/>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3.2 Asset impairment</a:t>
          </a:r>
        </a:p>
      </xdr:txBody>
    </xdr:sp>
    <xdr:clientData/>
  </xdr:twoCellAnchor>
  <xdr:twoCellAnchor>
    <xdr:from>
      <xdr:col>6</xdr:col>
      <xdr:colOff>823913</xdr:colOff>
      <xdr:row>8</xdr:row>
      <xdr:rowOff>93069</xdr:rowOff>
    </xdr:from>
    <xdr:to>
      <xdr:col>9</xdr:col>
      <xdr:colOff>9240</xdr:colOff>
      <xdr:row>11</xdr:row>
      <xdr:rowOff>90487</xdr:rowOff>
    </xdr:to>
    <xdr:sp macro="" textlink="">
      <xdr:nvSpPr>
        <xdr:cNvPr id="61" name="AutoShape 2">
          <a:hlinkClick xmlns:r="http://schemas.openxmlformats.org/officeDocument/2006/relationships" r:id="rId19"/>
          <a:extLst>
            <a:ext uri="{FF2B5EF4-FFF2-40B4-BE49-F238E27FC236}">
              <a16:creationId xmlns:a16="http://schemas.microsoft.com/office/drawing/2014/main" id="{00000000-0008-0000-0200-00003D000000}"/>
            </a:ext>
          </a:extLst>
        </xdr:cNvPr>
        <xdr:cNvSpPr>
          <a:spLocks noChangeArrowheads="1"/>
        </xdr:cNvSpPr>
      </xdr:nvSpPr>
      <xdr:spPr bwMode="auto">
        <a:xfrm>
          <a:off x="5581651" y="1859957"/>
          <a:ext cx="2533364" cy="568918"/>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4.1 Pipelines capex</a:t>
          </a:r>
        </a:p>
      </xdr:txBody>
    </xdr:sp>
    <xdr:clientData/>
  </xdr:twoCellAnchor>
  <xdr:twoCellAnchor>
    <xdr:from>
      <xdr:col>2</xdr:col>
      <xdr:colOff>84773</xdr:colOff>
      <xdr:row>9</xdr:row>
      <xdr:rowOff>29311</xdr:rowOff>
    </xdr:from>
    <xdr:to>
      <xdr:col>4</xdr:col>
      <xdr:colOff>321272</xdr:colOff>
      <xdr:row>12</xdr:row>
      <xdr:rowOff>1104</xdr:rowOff>
    </xdr:to>
    <xdr:sp macro="" textlink="">
      <xdr:nvSpPr>
        <xdr:cNvPr id="63" name="AutoShape 15">
          <a:hlinkClick xmlns:r="http://schemas.openxmlformats.org/officeDocument/2006/relationships" r:id="rId20"/>
          <a:extLst>
            <a:ext uri="{FF2B5EF4-FFF2-40B4-BE49-F238E27FC236}">
              <a16:creationId xmlns:a16="http://schemas.microsoft.com/office/drawing/2014/main" id="{00000000-0008-0000-0200-00003F000000}"/>
            </a:ext>
          </a:extLst>
        </xdr:cNvPr>
        <xdr:cNvSpPr>
          <a:spLocks noChangeArrowheads="1"/>
        </xdr:cNvSpPr>
      </xdr:nvSpPr>
      <xdr:spPr bwMode="auto">
        <a:xfrm>
          <a:off x="922020" y="2110524"/>
          <a:ext cx="2593280" cy="528621"/>
        </a:xfrm>
        <a:prstGeom prst="bevel">
          <a:avLst>
            <a:gd name="adj" fmla="val 12500"/>
          </a:avLst>
        </a:prstGeom>
        <a:solidFill>
          <a:srgbClr val="009999">
            <a:alpha val="89803"/>
          </a:srgbClr>
        </a:solidFill>
        <a:ln>
          <a:noFill/>
        </a:ln>
      </xdr:spPr>
      <xdr:txBody>
        <a:bodyPr vertOverflow="clip" wrap="square" lIns="180000" tIns="45720" rIns="180000" bIns="45720" anchor="ctr"/>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AU" sz="1100" b="1" i="0" u="none" strike="noStrike" kern="0" cap="none" spc="0" normalizeH="0" baseline="0" noProof="0">
              <a:ln>
                <a:noFill/>
              </a:ln>
              <a:solidFill>
                <a:srgbClr val="FFFFFF"/>
              </a:solidFill>
              <a:effectLst/>
              <a:uLnTx/>
              <a:uFillTx/>
              <a:latin typeface="Arial"/>
              <a:cs typeface="Arial"/>
            </a:rPr>
            <a:t>Summary</a:t>
          </a:r>
        </a:p>
      </xdr:txBody>
    </xdr:sp>
    <xdr:clientData/>
  </xdr:twoCellAnchor>
  <xdr:twoCellAnchor>
    <xdr:from>
      <xdr:col>6</xdr:col>
      <xdr:colOff>493077</xdr:colOff>
      <xdr:row>24</xdr:row>
      <xdr:rowOff>37042</xdr:rowOff>
    </xdr:from>
    <xdr:to>
      <xdr:col>9</xdr:col>
      <xdr:colOff>772</xdr:colOff>
      <xdr:row>27</xdr:row>
      <xdr:rowOff>11916</xdr:rowOff>
    </xdr:to>
    <xdr:sp macro="" textlink="">
      <xdr:nvSpPr>
        <xdr:cNvPr id="64" name="AutoShape 2">
          <a:hlinkClick xmlns:r="http://schemas.openxmlformats.org/officeDocument/2006/relationships" r:id="rId21"/>
          <a:extLst>
            <a:ext uri="{FF2B5EF4-FFF2-40B4-BE49-F238E27FC236}">
              <a16:creationId xmlns:a16="http://schemas.microsoft.com/office/drawing/2014/main" id="{00000000-0008-0000-0200-000040000000}"/>
            </a:ext>
          </a:extLst>
        </xdr:cNvPr>
        <xdr:cNvSpPr>
          <a:spLocks noChangeArrowheads="1"/>
        </xdr:cNvSpPr>
      </xdr:nvSpPr>
      <xdr:spPr bwMode="auto">
        <a:xfrm>
          <a:off x="5098415" y="4801447"/>
          <a:ext cx="2570830" cy="541058"/>
        </a:xfrm>
        <a:prstGeom prst="bevel">
          <a:avLst>
            <a:gd name="adj" fmla="val 12500"/>
          </a:avLst>
        </a:prstGeom>
        <a:solidFill>
          <a:srgbClr val="009999">
            <a:alpha val="89803"/>
          </a:srgbClr>
        </a:solidFill>
        <a:ln>
          <a:noFill/>
        </a:ln>
      </xdr:spPr>
      <xdr:txBody>
        <a:bodyPr vertOverflow="clip" wrap="square" lIns="180000" tIns="46800" rIns="180000" bIns="46800" anchor="ctr"/>
        <a:lstStyle/>
        <a:p>
          <a:pPr algn="l" rtl="0">
            <a:defRPr sz="1000"/>
          </a:pPr>
          <a:r>
            <a:rPr lang="en-AU" sz="1100" b="1" i="0" u="none" strike="noStrike" baseline="0">
              <a:solidFill>
                <a:schemeClr val="bg1"/>
              </a:solidFill>
              <a:latin typeface="Arial"/>
              <a:cs typeface="Arial"/>
            </a:rPr>
            <a:t>Amendment record</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xdr:colOff>
      <xdr:row>0</xdr:row>
      <xdr:rowOff>0</xdr:rowOff>
    </xdr:from>
    <xdr:to>
      <xdr:col>1</xdr:col>
      <xdr:colOff>1</xdr:colOff>
      <xdr:row>1</xdr:row>
      <xdr:rowOff>1653</xdr:rowOff>
    </xdr:to>
    <xdr:sp macro="" textlink="">
      <xdr:nvSpPr>
        <xdr:cNvPr id="14" name="AutoShape 45">
          <a:hlinkClick xmlns:r="http://schemas.openxmlformats.org/officeDocument/2006/relationships" r:id="rId1"/>
          <a:extLst>
            <a:ext uri="{FF2B5EF4-FFF2-40B4-BE49-F238E27FC236}">
              <a16:creationId xmlns:a16="http://schemas.microsoft.com/office/drawing/2014/main" id="{00000000-0008-0000-0300-00000E000000}"/>
            </a:ext>
          </a:extLst>
        </xdr:cNvPr>
        <xdr:cNvSpPr>
          <a:spLocks noChangeArrowheads="1"/>
        </xdr:cNvSpPr>
      </xdr:nvSpPr>
      <xdr:spPr bwMode="auto">
        <a:xfrm>
          <a:off x="1" y="0"/>
          <a:ext cx="762000" cy="268353"/>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AU" sz="900" b="1" i="0" u="none" strike="noStrike" kern="0" cap="none" spc="0" normalizeH="0" baseline="0" noProof="0">
              <a:ln>
                <a:noFill/>
              </a:ln>
              <a:solidFill>
                <a:srgbClr val="000080"/>
              </a:solidFill>
              <a:effectLst/>
              <a:uLnTx/>
              <a:uFillTx/>
              <a:latin typeface="Arial"/>
              <a:cs typeface="Arial"/>
            </a:rPr>
            <a:t>Contents</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0</xdr:row>
      <xdr:rowOff>0</xdr:rowOff>
    </xdr:to>
    <xdr:grpSp>
      <xdr:nvGrpSpPr>
        <xdr:cNvPr id="97419" name="Group 1">
          <a:extLst>
            <a:ext uri="{FF2B5EF4-FFF2-40B4-BE49-F238E27FC236}">
              <a16:creationId xmlns:a16="http://schemas.microsoft.com/office/drawing/2014/main" id="{00000000-0008-0000-0400-00008B7C0100}"/>
            </a:ext>
          </a:extLst>
        </xdr:cNvPr>
        <xdr:cNvGrpSpPr>
          <a:grpSpLocks/>
        </xdr:cNvGrpSpPr>
      </xdr:nvGrpSpPr>
      <xdr:grpSpPr bwMode="auto">
        <a:xfrm>
          <a:off x="0" y="0"/>
          <a:ext cx="800100" cy="0"/>
          <a:chOff x="0" y="2"/>
          <a:chExt cx="77" cy="61"/>
        </a:xfrm>
      </xdr:grpSpPr>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0400-000003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97425" name="Picture 3">
            <a:extLst>
              <a:ext uri="{FF2B5EF4-FFF2-40B4-BE49-F238E27FC236}">
                <a16:creationId xmlns:a16="http://schemas.microsoft.com/office/drawing/2014/main" id="{00000000-0008-0000-0400-0000917C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0</xdr:colOff>
      <xdr:row>0</xdr:row>
      <xdr:rowOff>0</xdr:rowOff>
    </xdr:to>
    <xdr:grpSp>
      <xdr:nvGrpSpPr>
        <xdr:cNvPr id="97420" name="Group 7">
          <a:extLst>
            <a:ext uri="{FF2B5EF4-FFF2-40B4-BE49-F238E27FC236}">
              <a16:creationId xmlns:a16="http://schemas.microsoft.com/office/drawing/2014/main" id="{00000000-0008-0000-0400-00008C7C0100}"/>
            </a:ext>
          </a:extLst>
        </xdr:cNvPr>
        <xdr:cNvGrpSpPr>
          <a:grpSpLocks/>
        </xdr:cNvGrpSpPr>
      </xdr:nvGrpSpPr>
      <xdr:grpSpPr bwMode="auto">
        <a:xfrm>
          <a:off x="0" y="0"/>
          <a:ext cx="800100" cy="0"/>
          <a:chOff x="0" y="2"/>
          <a:chExt cx="77" cy="61"/>
        </a:xfrm>
      </xdr:grpSpPr>
      <xdr:sp macro="" textlink="">
        <xdr:nvSpPr>
          <xdr:cNvPr id="9" name="AutoShape 45">
            <a:hlinkClick xmlns:r="http://schemas.openxmlformats.org/officeDocument/2006/relationships" r:id="rId1"/>
            <a:extLst>
              <a:ext uri="{FF2B5EF4-FFF2-40B4-BE49-F238E27FC236}">
                <a16:creationId xmlns:a16="http://schemas.microsoft.com/office/drawing/2014/main" id="{00000000-0008-0000-0400-000009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97423" name="Picture 9">
            <a:extLst>
              <a:ext uri="{FF2B5EF4-FFF2-40B4-BE49-F238E27FC236}">
                <a16:creationId xmlns:a16="http://schemas.microsoft.com/office/drawing/2014/main" id="{00000000-0008-0000-0400-00008F7C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2829</xdr:colOff>
      <xdr:row>1</xdr:row>
      <xdr:rowOff>4075</xdr:rowOff>
    </xdr:to>
    <xdr:sp macro="" textlink="">
      <xdr:nvSpPr>
        <xdr:cNvPr id="8" name="AutoShape 45">
          <a:hlinkClick xmlns:r="http://schemas.openxmlformats.org/officeDocument/2006/relationships" r:id="rId1"/>
          <a:extLst>
            <a:ext uri="{FF2B5EF4-FFF2-40B4-BE49-F238E27FC236}">
              <a16:creationId xmlns:a16="http://schemas.microsoft.com/office/drawing/2014/main" id="{00000000-0008-0000-0400-000008000000}"/>
            </a:ext>
          </a:extLst>
        </xdr:cNvPr>
        <xdr:cNvSpPr>
          <a:spLocks noChangeArrowheads="1"/>
        </xdr:cNvSpPr>
      </xdr:nvSpPr>
      <xdr:spPr bwMode="auto">
        <a:xfrm>
          <a:off x="0" y="0"/>
          <a:ext cx="747712" cy="252412"/>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7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0</xdr:row>
      <xdr:rowOff>0</xdr:rowOff>
    </xdr:to>
    <xdr:grpSp>
      <xdr:nvGrpSpPr>
        <xdr:cNvPr id="98442" name="Group 1">
          <a:extLst>
            <a:ext uri="{FF2B5EF4-FFF2-40B4-BE49-F238E27FC236}">
              <a16:creationId xmlns:a16="http://schemas.microsoft.com/office/drawing/2014/main" id="{00000000-0008-0000-0500-00008A800100}"/>
            </a:ext>
          </a:extLst>
        </xdr:cNvPr>
        <xdr:cNvGrpSpPr>
          <a:grpSpLocks/>
        </xdr:cNvGrpSpPr>
      </xdr:nvGrpSpPr>
      <xdr:grpSpPr bwMode="auto">
        <a:xfrm>
          <a:off x="0" y="0"/>
          <a:ext cx="800100" cy="0"/>
          <a:chOff x="0" y="2"/>
          <a:chExt cx="77" cy="61"/>
        </a:xfrm>
      </xdr:grpSpPr>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0500-000003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98448" name="Picture 3">
            <a:extLst>
              <a:ext uri="{FF2B5EF4-FFF2-40B4-BE49-F238E27FC236}">
                <a16:creationId xmlns:a16="http://schemas.microsoft.com/office/drawing/2014/main" id="{00000000-0008-0000-0500-00009080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37147</xdr:colOff>
      <xdr:row>0</xdr:row>
      <xdr:rowOff>19050</xdr:rowOff>
    </xdr:from>
    <xdr:to>
      <xdr:col>0</xdr:col>
      <xdr:colOff>857079</xdr:colOff>
      <xdr:row>1</xdr:row>
      <xdr:rowOff>1159</xdr:rowOff>
    </xdr:to>
    <xdr:sp macro="" textlink="">
      <xdr:nvSpPr>
        <xdr:cNvPr id="6" name="AutoShape 45">
          <a:hlinkClick xmlns:r="http://schemas.openxmlformats.org/officeDocument/2006/relationships" r:id="rId1"/>
          <a:extLst>
            <a:ext uri="{FF2B5EF4-FFF2-40B4-BE49-F238E27FC236}">
              <a16:creationId xmlns:a16="http://schemas.microsoft.com/office/drawing/2014/main" id="{00000000-0008-0000-0500-000006000000}"/>
            </a:ext>
          </a:extLst>
        </xdr:cNvPr>
        <xdr:cNvSpPr>
          <a:spLocks noChangeArrowheads="1"/>
        </xdr:cNvSpPr>
      </xdr:nvSpPr>
      <xdr:spPr bwMode="auto">
        <a:xfrm>
          <a:off x="36195" y="17145"/>
          <a:ext cx="725805" cy="246288"/>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700"/>
            </a:lnSpc>
            <a:defRPr sz="1000"/>
          </a:pPr>
          <a:r>
            <a:rPr lang="en-AU" sz="900" b="1" i="0" u="none" strike="noStrike" baseline="0">
              <a:solidFill>
                <a:srgbClr val="000080"/>
              </a:solidFill>
              <a:latin typeface="Arial"/>
              <a:cs typeface="Arial"/>
            </a:rPr>
            <a:t>Contents</a:t>
          </a:r>
        </a:p>
      </xdr:txBody>
    </xdr:sp>
    <xdr:clientData/>
  </xdr:twoCellAnchor>
  <xdr:twoCellAnchor>
    <xdr:from>
      <xdr:col>0</xdr:col>
      <xdr:colOff>0</xdr:colOff>
      <xdr:row>0</xdr:row>
      <xdr:rowOff>0</xdr:rowOff>
    </xdr:from>
    <xdr:to>
      <xdr:col>1</xdr:col>
      <xdr:colOff>0</xdr:colOff>
      <xdr:row>0</xdr:row>
      <xdr:rowOff>0</xdr:rowOff>
    </xdr:to>
    <xdr:grpSp>
      <xdr:nvGrpSpPr>
        <xdr:cNvPr id="98444" name="Group 7">
          <a:extLst>
            <a:ext uri="{FF2B5EF4-FFF2-40B4-BE49-F238E27FC236}">
              <a16:creationId xmlns:a16="http://schemas.microsoft.com/office/drawing/2014/main" id="{00000000-0008-0000-0500-00008C800100}"/>
            </a:ext>
          </a:extLst>
        </xdr:cNvPr>
        <xdr:cNvGrpSpPr>
          <a:grpSpLocks/>
        </xdr:cNvGrpSpPr>
      </xdr:nvGrpSpPr>
      <xdr:grpSpPr bwMode="auto">
        <a:xfrm>
          <a:off x="0" y="0"/>
          <a:ext cx="800100" cy="0"/>
          <a:chOff x="0" y="2"/>
          <a:chExt cx="77" cy="61"/>
        </a:xfrm>
      </xdr:grpSpPr>
      <xdr:sp macro="" textlink="">
        <xdr:nvSpPr>
          <xdr:cNvPr id="9" name="AutoShape 45">
            <a:hlinkClick xmlns:r="http://schemas.openxmlformats.org/officeDocument/2006/relationships" r:id="rId1"/>
            <a:extLst>
              <a:ext uri="{FF2B5EF4-FFF2-40B4-BE49-F238E27FC236}">
                <a16:creationId xmlns:a16="http://schemas.microsoft.com/office/drawing/2014/main" id="{00000000-0008-0000-0500-000009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98446" name="Picture 9">
            <a:extLst>
              <a:ext uri="{FF2B5EF4-FFF2-40B4-BE49-F238E27FC236}">
                <a16:creationId xmlns:a16="http://schemas.microsoft.com/office/drawing/2014/main" id="{00000000-0008-0000-0500-00008E80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2982</xdr:colOff>
      <xdr:row>1</xdr:row>
      <xdr:rowOff>3506</xdr:rowOff>
    </xdr:to>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0600-000003000000}"/>
            </a:ext>
          </a:extLst>
        </xdr:cNvPr>
        <xdr:cNvSpPr>
          <a:spLocks noChangeArrowheads="1"/>
        </xdr:cNvSpPr>
      </xdr:nvSpPr>
      <xdr:spPr bwMode="auto">
        <a:xfrm>
          <a:off x="0" y="0"/>
          <a:ext cx="860232" cy="265444"/>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7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2982</xdr:colOff>
      <xdr:row>1</xdr:row>
      <xdr:rowOff>3506</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0700-000002000000}"/>
            </a:ext>
          </a:extLst>
        </xdr:cNvPr>
        <xdr:cNvSpPr>
          <a:spLocks noChangeArrowheads="1"/>
        </xdr:cNvSpPr>
      </xdr:nvSpPr>
      <xdr:spPr bwMode="auto">
        <a:xfrm>
          <a:off x="0" y="0"/>
          <a:ext cx="800100" cy="23622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7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0</xdr:row>
      <xdr:rowOff>0</xdr:rowOff>
    </xdr:to>
    <xdr:grpSp>
      <xdr:nvGrpSpPr>
        <xdr:cNvPr id="99466" name="Group 1">
          <a:extLst>
            <a:ext uri="{FF2B5EF4-FFF2-40B4-BE49-F238E27FC236}">
              <a16:creationId xmlns:a16="http://schemas.microsoft.com/office/drawing/2014/main" id="{00000000-0008-0000-0800-00008A840100}"/>
            </a:ext>
          </a:extLst>
        </xdr:cNvPr>
        <xdr:cNvGrpSpPr>
          <a:grpSpLocks/>
        </xdr:cNvGrpSpPr>
      </xdr:nvGrpSpPr>
      <xdr:grpSpPr bwMode="auto">
        <a:xfrm>
          <a:off x="0" y="0"/>
          <a:ext cx="800100" cy="0"/>
          <a:chOff x="0" y="2"/>
          <a:chExt cx="77" cy="61"/>
        </a:xfrm>
      </xdr:grpSpPr>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0800-000003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99472" name="Picture 3">
            <a:extLst>
              <a:ext uri="{FF2B5EF4-FFF2-40B4-BE49-F238E27FC236}">
                <a16:creationId xmlns:a16="http://schemas.microsoft.com/office/drawing/2014/main" id="{00000000-0008-0000-0800-00009084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0</xdr:colOff>
      <xdr:row>0</xdr:row>
      <xdr:rowOff>0</xdr:rowOff>
    </xdr:to>
    <xdr:grpSp>
      <xdr:nvGrpSpPr>
        <xdr:cNvPr id="99467" name="Group 7">
          <a:extLst>
            <a:ext uri="{FF2B5EF4-FFF2-40B4-BE49-F238E27FC236}">
              <a16:creationId xmlns:a16="http://schemas.microsoft.com/office/drawing/2014/main" id="{00000000-0008-0000-0800-00008B840100}"/>
            </a:ext>
          </a:extLst>
        </xdr:cNvPr>
        <xdr:cNvGrpSpPr>
          <a:grpSpLocks/>
        </xdr:cNvGrpSpPr>
      </xdr:nvGrpSpPr>
      <xdr:grpSpPr bwMode="auto">
        <a:xfrm>
          <a:off x="0" y="0"/>
          <a:ext cx="800100" cy="0"/>
          <a:chOff x="0" y="2"/>
          <a:chExt cx="77" cy="61"/>
        </a:xfrm>
      </xdr:grpSpPr>
      <xdr:sp macro="" textlink="">
        <xdr:nvSpPr>
          <xdr:cNvPr id="9" name="AutoShape 45">
            <a:hlinkClick xmlns:r="http://schemas.openxmlformats.org/officeDocument/2006/relationships" r:id="rId1"/>
            <a:extLst>
              <a:ext uri="{FF2B5EF4-FFF2-40B4-BE49-F238E27FC236}">
                <a16:creationId xmlns:a16="http://schemas.microsoft.com/office/drawing/2014/main" id="{00000000-0008-0000-0800-000009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99470" name="Picture 9">
            <a:extLst>
              <a:ext uri="{FF2B5EF4-FFF2-40B4-BE49-F238E27FC236}">
                <a16:creationId xmlns:a16="http://schemas.microsoft.com/office/drawing/2014/main" id="{00000000-0008-0000-0800-00008E84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3431</xdr:colOff>
      <xdr:row>1</xdr:row>
      <xdr:rowOff>4638</xdr:rowOff>
    </xdr:to>
    <xdr:sp macro="" textlink="">
      <xdr:nvSpPr>
        <xdr:cNvPr id="8" name="AutoShape 45">
          <a:hlinkClick xmlns:r="http://schemas.openxmlformats.org/officeDocument/2006/relationships" r:id="rId1"/>
          <a:extLst>
            <a:ext uri="{FF2B5EF4-FFF2-40B4-BE49-F238E27FC236}">
              <a16:creationId xmlns:a16="http://schemas.microsoft.com/office/drawing/2014/main" id="{00000000-0008-0000-0800-000008000000}"/>
            </a:ext>
          </a:extLst>
        </xdr:cNvPr>
        <xdr:cNvSpPr>
          <a:spLocks noChangeArrowheads="1"/>
        </xdr:cNvSpPr>
      </xdr:nvSpPr>
      <xdr:spPr bwMode="auto">
        <a:xfrm>
          <a:off x="0" y="0"/>
          <a:ext cx="754380" cy="25146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6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3125</xdr:colOff>
      <xdr:row>1</xdr:row>
      <xdr:rowOff>3506</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0900-000002000000}"/>
            </a:ext>
          </a:extLst>
        </xdr:cNvPr>
        <xdr:cNvSpPr>
          <a:spLocks noChangeArrowheads="1"/>
        </xdr:cNvSpPr>
      </xdr:nvSpPr>
      <xdr:spPr bwMode="auto">
        <a:xfrm>
          <a:off x="0" y="0"/>
          <a:ext cx="792480" cy="23622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6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31700</xdr:colOff>
      <xdr:row>1</xdr:row>
      <xdr:rowOff>3506</xdr:rowOff>
    </xdr:to>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0A00-000003000000}"/>
            </a:ext>
          </a:extLst>
        </xdr:cNvPr>
        <xdr:cNvSpPr>
          <a:spLocks noChangeArrowheads="1"/>
        </xdr:cNvSpPr>
      </xdr:nvSpPr>
      <xdr:spPr bwMode="auto">
        <a:xfrm>
          <a:off x="0" y="0"/>
          <a:ext cx="888950" cy="265444"/>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6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2407</xdr:colOff>
      <xdr:row>1</xdr:row>
      <xdr:rowOff>0</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0B00-000002000000}"/>
            </a:ext>
          </a:extLst>
        </xdr:cNvPr>
        <xdr:cNvSpPr>
          <a:spLocks noChangeArrowheads="1"/>
        </xdr:cNvSpPr>
      </xdr:nvSpPr>
      <xdr:spPr bwMode="auto">
        <a:xfrm>
          <a:off x="0" y="0"/>
          <a:ext cx="739140" cy="22860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6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814388</xdr:colOff>
      <xdr:row>1</xdr:row>
      <xdr:rowOff>17774</xdr:rowOff>
    </xdr:to>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0C00-000003000000}"/>
            </a:ext>
          </a:extLst>
        </xdr:cNvPr>
        <xdr:cNvSpPr>
          <a:spLocks noChangeArrowheads="1"/>
        </xdr:cNvSpPr>
      </xdr:nvSpPr>
      <xdr:spPr bwMode="auto">
        <a:xfrm>
          <a:off x="0" y="0"/>
          <a:ext cx="814388" cy="279712"/>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0</xdr:row>
      <xdr:rowOff>0</xdr:rowOff>
    </xdr:to>
    <xdr:grpSp>
      <xdr:nvGrpSpPr>
        <xdr:cNvPr id="100490" name="Group 1">
          <a:extLst>
            <a:ext uri="{FF2B5EF4-FFF2-40B4-BE49-F238E27FC236}">
              <a16:creationId xmlns:a16="http://schemas.microsoft.com/office/drawing/2014/main" id="{00000000-0008-0000-0D00-00008A880100}"/>
            </a:ext>
          </a:extLst>
        </xdr:cNvPr>
        <xdr:cNvGrpSpPr>
          <a:grpSpLocks/>
        </xdr:cNvGrpSpPr>
      </xdr:nvGrpSpPr>
      <xdr:grpSpPr bwMode="auto">
        <a:xfrm>
          <a:off x="0" y="0"/>
          <a:ext cx="800100" cy="0"/>
          <a:chOff x="0" y="2"/>
          <a:chExt cx="77" cy="61"/>
        </a:xfrm>
      </xdr:grpSpPr>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0D00-000003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100496" name="Picture 3">
            <a:extLst>
              <a:ext uri="{FF2B5EF4-FFF2-40B4-BE49-F238E27FC236}">
                <a16:creationId xmlns:a16="http://schemas.microsoft.com/office/drawing/2014/main" id="{00000000-0008-0000-0D00-00009088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0</xdr:colOff>
      <xdr:row>0</xdr:row>
      <xdr:rowOff>0</xdr:rowOff>
    </xdr:to>
    <xdr:grpSp>
      <xdr:nvGrpSpPr>
        <xdr:cNvPr id="100491" name="Group 7">
          <a:extLst>
            <a:ext uri="{FF2B5EF4-FFF2-40B4-BE49-F238E27FC236}">
              <a16:creationId xmlns:a16="http://schemas.microsoft.com/office/drawing/2014/main" id="{00000000-0008-0000-0D00-00008B880100}"/>
            </a:ext>
          </a:extLst>
        </xdr:cNvPr>
        <xdr:cNvGrpSpPr>
          <a:grpSpLocks/>
        </xdr:cNvGrpSpPr>
      </xdr:nvGrpSpPr>
      <xdr:grpSpPr bwMode="auto">
        <a:xfrm>
          <a:off x="0" y="0"/>
          <a:ext cx="800100" cy="0"/>
          <a:chOff x="0" y="2"/>
          <a:chExt cx="77" cy="61"/>
        </a:xfrm>
      </xdr:grpSpPr>
      <xdr:sp macro="" textlink="">
        <xdr:nvSpPr>
          <xdr:cNvPr id="6" name="AutoShape 45">
            <a:hlinkClick xmlns:r="http://schemas.openxmlformats.org/officeDocument/2006/relationships" r:id="rId1"/>
            <a:extLst>
              <a:ext uri="{FF2B5EF4-FFF2-40B4-BE49-F238E27FC236}">
                <a16:creationId xmlns:a16="http://schemas.microsoft.com/office/drawing/2014/main" id="{00000000-0008-0000-0D00-000006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100494" name="Picture 9">
            <a:extLst>
              <a:ext uri="{FF2B5EF4-FFF2-40B4-BE49-F238E27FC236}">
                <a16:creationId xmlns:a16="http://schemas.microsoft.com/office/drawing/2014/main" id="{00000000-0008-0000-0D00-00008E88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0</xdr:col>
      <xdr:colOff>814388</xdr:colOff>
      <xdr:row>1</xdr:row>
      <xdr:rowOff>17774</xdr:rowOff>
    </xdr:to>
    <xdr:sp macro="" textlink="">
      <xdr:nvSpPr>
        <xdr:cNvPr id="9" name="AutoShape 45">
          <a:hlinkClick xmlns:r="http://schemas.openxmlformats.org/officeDocument/2006/relationships" r:id="rId1"/>
          <a:extLst>
            <a:ext uri="{FF2B5EF4-FFF2-40B4-BE49-F238E27FC236}">
              <a16:creationId xmlns:a16="http://schemas.microsoft.com/office/drawing/2014/main" id="{00000000-0008-0000-0D00-000009000000}"/>
            </a:ext>
          </a:extLst>
        </xdr:cNvPr>
        <xdr:cNvSpPr>
          <a:spLocks noChangeArrowheads="1"/>
        </xdr:cNvSpPr>
      </xdr:nvSpPr>
      <xdr:spPr bwMode="auto">
        <a:xfrm>
          <a:off x="0" y="0"/>
          <a:ext cx="814388" cy="279712"/>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1</xdr:row>
      <xdr:rowOff>17774</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0E00-000002000000}"/>
            </a:ext>
          </a:extLst>
        </xdr:cNvPr>
        <xdr:cNvSpPr>
          <a:spLocks noChangeArrowheads="1"/>
        </xdr:cNvSpPr>
      </xdr:nvSpPr>
      <xdr:spPr bwMode="auto">
        <a:xfrm>
          <a:off x="0" y="0"/>
          <a:ext cx="723900" cy="278884"/>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0</xdr:col>
      <xdr:colOff>1</xdr:colOff>
      <xdr:row>0</xdr:row>
      <xdr:rowOff>0</xdr:rowOff>
    </xdr:from>
    <xdr:to>
      <xdr:col>1</xdr:col>
      <xdr:colOff>7302</xdr:colOff>
      <xdr:row>1</xdr:row>
      <xdr:rowOff>36597</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0F00-000002000000}"/>
            </a:ext>
          </a:extLst>
        </xdr:cNvPr>
        <xdr:cNvSpPr>
          <a:spLocks noChangeArrowheads="1"/>
        </xdr:cNvSpPr>
      </xdr:nvSpPr>
      <xdr:spPr bwMode="auto">
        <a:xfrm>
          <a:off x="1" y="0"/>
          <a:ext cx="781050" cy="302907"/>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12</xdr:col>
      <xdr:colOff>436210</xdr:colOff>
      <xdr:row>66</xdr:row>
      <xdr:rowOff>112950</xdr:rowOff>
    </xdr:to>
    <xdr:pic>
      <xdr:nvPicPr>
        <xdr:cNvPr id="2" name="Picture 1">
          <a:extLst>
            <a:ext uri="{FF2B5EF4-FFF2-40B4-BE49-F238E27FC236}">
              <a16:creationId xmlns:a16="http://schemas.microsoft.com/office/drawing/2014/main" id="{1BB26DED-8DE7-4934-B795-38511BACBF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7637110" cy="1080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361950</xdr:colOff>
      <xdr:row>0</xdr:row>
      <xdr:rowOff>0</xdr:rowOff>
    </xdr:from>
    <xdr:to>
      <xdr:col>25</xdr:col>
      <xdr:colOff>198085</xdr:colOff>
      <xdr:row>66</xdr:row>
      <xdr:rowOff>112950</xdr:rowOff>
    </xdr:to>
    <xdr:pic>
      <xdr:nvPicPr>
        <xdr:cNvPr id="3" name="Picture 2">
          <a:extLst>
            <a:ext uri="{FF2B5EF4-FFF2-40B4-BE49-F238E27FC236}">
              <a16:creationId xmlns:a16="http://schemas.microsoft.com/office/drawing/2014/main" id="{9A654613-AE25-4580-9D34-9453F66AA2B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562850" y="0"/>
          <a:ext cx="7637110" cy="1080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7.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1</xdr:row>
      <xdr:rowOff>40145</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1000-000002000000}"/>
            </a:ext>
          </a:extLst>
        </xdr:cNvPr>
        <xdr:cNvSpPr>
          <a:spLocks noChangeArrowheads="1"/>
        </xdr:cNvSpPr>
      </xdr:nvSpPr>
      <xdr:spPr bwMode="auto">
        <a:xfrm>
          <a:off x="0" y="0"/>
          <a:ext cx="762000" cy="26670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0</xdr:col>
      <xdr:colOff>1</xdr:colOff>
      <xdr:row>0</xdr:row>
      <xdr:rowOff>0</xdr:rowOff>
    </xdr:from>
    <xdr:to>
      <xdr:col>1</xdr:col>
      <xdr:colOff>1</xdr:colOff>
      <xdr:row>1</xdr:row>
      <xdr:rowOff>36597</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1100-000002000000}"/>
            </a:ext>
          </a:extLst>
        </xdr:cNvPr>
        <xdr:cNvSpPr>
          <a:spLocks noChangeArrowheads="1"/>
        </xdr:cNvSpPr>
      </xdr:nvSpPr>
      <xdr:spPr bwMode="auto">
        <a:xfrm>
          <a:off x="1" y="0"/>
          <a:ext cx="762000" cy="302907"/>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12</xdr:col>
      <xdr:colOff>480936</xdr:colOff>
      <xdr:row>65</xdr:row>
      <xdr:rowOff>32609</xdr:rowOff>
    </xdr:to>
    <xdr:pic>
      <xdr:nvPicPr>
        <xdr:cNvPr id="2" name="Picture 1">
          <a:extLst>
            <a:ext uri="{FF2B5EF4-FFF2-40B4-BE49-F238E27FC236}">
              <a16:creationId xmlns:a16="http://schemas.microsoft.com/office/drawing/2014/main" id="{70766CB6-08D6-492F-B3CB-F2CAB8D776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7637110" cy="1080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438978</xdr:colOff>
      <xdr:row>0</xdr:row>
      <xdr:rowOff>0</xdr:rowOff>
    </xdr:from>
    <xdr:to>
      <xdr:col>25</xdr:col>
      <xdr:colOff>323566</xdr:colOff>
      <xdr:row>65</xdr:row>
      <xdr:rowOff>32609</xdr:rowOff>
    </xdr:to>
    <xdr:pic>
      <xdr:nvPicPr>
        <xdr:cNvPr id="3" name="Picture 2">
          <a:extLst>
            <a:ext uri="{FF2B5EF4-FFF2-40B4-BE49-F238E27FC236}">
              <a16:creationId xmlns:a16="http://schemas.microsoft.com/office/drawing/2014/main" id="{398C2F18-7830-4757-B328-2888FBC87BE9}"/>
            </a:ext>
          </a:extLst>
        </xdr:cNvPr>
        <xdr:cNvPicPr>
          <a:picLocks noChangeAspect="1"/>
        </xdr:cNvPicPr>
      </xdr:nvPicPr>
      <xdr:blipFill>
        <a:blip xmlns:r="http://schemas.openxmlformats.org/officeDocument/2006/relationships" r:embed="rId2"/>
        <a:stretch>
          <a:fillRect/>
        </a:stretch>
      </xdr:blipFill>
      <xdr:spPr>
        <a:xfrm>
          <a:off x="7595152" y="0"/>
          <a:ext cx="7637110" cy="10800000"/>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xdr:from>
      <xdr:col>0</xdr:col>
      <xdr:colOff>1</xdr:colOff>
      <xdr:row>0</xdr:row>
      <xdr:rowOff>0</xdr:rowOff>
    </xdr:from>
    <xdr:to>
      <xdr:col>1</xdr:col>
      <xdr:colOff>3435</xdr:colOff>
      <xdr:row>1</xdr:row>
      <xdr:rowOff>0</xdr:rowOff>
    </xdr:to>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1200-000003000000}"/>
            </a:ext>
          </a:extLst>
        </xdr:cNvPr>
        <xdr:cNvSpPr>
          <a:spLocks noChangeArrowheads="1"/>
        </xdr:cNvSpPr>
      </xdr:nvSpPr>
      <xdr:spPr bwMode="auto">
        <a:xfrm>
          <a:off x="1" y="0"/>
          <a:ext cx="746760" cy="26670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2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0</xdr:row>
      <xdr:rowOff>0</xdr:rowOff>
    </xdr:to>
    <xdr:grpSp>
      <xdr:nvGrpSpPr>
        <xdr:cNvPr id="101514" name="Group 1">
          <a:extLst>
            <a:ext uri="{FF2B5EF4-FFF2-40B4-BE49-F238E27FC236}">
              <a16:creationId xmlns:a16="http://schemas.microsoft.com/office/drawing/2014/main" id="{00000000-0008-0000-1300-00008A8C0100}"/>
            </a:ext>
          </a:extLst>
        </xdr:cNvPr>
        <xdr:cNvGrpSpPr>
          <a:grpSpLocks/>
        </xdr:cNvGrpSpPr>
      </xdr:nvGrpSpPr>
      <xdr:grpSpPr bwMode="auto">
        <a:xfrm>
          <a:off x="0" y="0"/>
          <a:ext cx="800100" cy="0"/>
          <a:chOff x="0" y="2"/>
          <a:chExt cx="77" cy="61"/>
        </a:xfrm>
      </xdr:grpSpPr>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1300-000003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101520" name="Picture 3">
            <a:extLst>
              <a:ext uri="{FF2B5EF4-FFF2-40B4-BE49-F238E27FC236}">
                <a16:creationId xmlns:a16="http://schemas.microsoft.com/office/drawing/2014/main" id="{00000000-0008-0000-1300-0000908C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0</xdr:colOff>
      <xdr:row>0</xdr:row>
      <xdr:rowOff>0</xdr:rowOff>
    </xdr:to>
    <xdr:grpSp>
      <xdr:nvGrpSpPr>
        <xdr:cNvPr id="101515" name="Group 7">
          <a:extLst>
            <a:ext uri="{FF2B5EF4-FFF2-40B4-BE49-F238E27FC236}">
              <a16:creationId xmlns:a16="http://schemas.microsoft.com/office/drawing/2014/main" id="{00000000-0008-0000-1300-00008B8C0100}"/>
            </a:ext>
          </a:extLst>
        </xdr:cNvPr>
        <xdr:cNvGrpSpPr>
          <a:grpSpLocks/>
        </xdr:cNvGrpSpPr>
      </xdr:nvGrpSpPr>
      <xdr:grpSpPr bwMode="auto">
        <a:xfrm>
          <a:off x="0" y="0"/>
          <a:ext cx="800100" cy="0"/>
          <a:chOff x="0" y="2"/>
          <a:chExt cx="77" cy="61"/>
        </a:xfrm>
      </xdr:grpSpPr>
      <xdr:sp macro="" textlink="">
        <xdr:nvSpPr>
          <xdr:cNvPr id="9" name="AutoShape 45">
            <a:hlinkClick xmlns:r="http://schemas.openxmlformats.org/officeDocument/2006/relationships" r:id="rId1"/>
            <a:extLst>
              <a:ext uri="{FF2B5EF4-FFF2-40B4-BE49-F238E27FC236}">
                <a16:creationId xmlns:a16="http://schemas.microsoft.com/office/drawing/2014/main" id="{00000000-0008-0000-1300-000009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101518" name="Picture 9">
            <a:extLst>
              <a:ext uri="{FF2B5EF4-FFF2-40B4-BE49-F238E27FC236}">
                <a16:creationId xmlns:a16="http://schemas.microsoft.com/office/drawing/2014/main" id="{00000000-0008-0000-1300-00008E8C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7340</xdr:colOff>
      <xdr:row>1</xdr:row>
      <xdr:rowOff>28542</xdr:rowOff>
    </xdr:to>
    <xdr:sp macro="" textlink="">
      <xdr:nvSpPr>
        <xdr:cNvPr id="8" name="AutoShape 45">
          <a:hlinkClick xmlns:r="http://schemas.openxmlformats.org/officeDocument/2006/relationships" r:id="rId1"/>
          <a:extLst>
            <a:ext uri="{FF2B5EF4-FFF2-40B4-BE49-F238E27FC236}">
              <a16:creationId xmlns:a16="http://schemas.microsoft.com/office/drawing/2014/main" id="{00000000-0008-0000-1300-000008000000}"/>
            </a:ext>
          </a:extLst>
        </xdr:cNvPr>
        <xdr:cNvSpPr>
          <a:spLocks noChangeArrowheads="1"/>
        </xdr:cNvSpPr>
      </xdr:nvSpPr>
      <xdr:spPr bwMode="auto">
        <a:xfrm>
          <a:off x="0" y="0"/>
          <a:ext cx="792480" cy="283951"/>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12</xdr:col>
      <xdr:colOff>436210</xdr:colOff>
      <xdr:row>66</xdr:row>
      <xdr:rowOff>112950</xdr:rowOff>
    </xdr:to>
    <xdr:pic>
      <xdr:nvPicPr>
        <xdr:cNvPr id="2" name="Picture 1">
          <a:extLst>
            <a:ext uri="{FF2B5EF4-FFF2-40B4-BE49-F238E27FC236}">
              <a16:creationId xmlns:a16="http://schemas.microsoft.com/office/drawing/2014/main" id="{997F60E2-6331-464F-B814-2E9E8FDBDD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7637110" cy="1080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438150</xdr:colOff>
      <xdr:row>0</xdr:row>
      <xdr:rowOff>0</xdr:rowOff>
    </xdr:from>
    <xdr:to>
      <xdr:col>25</xdr:col>
      <xdr:colOff>274285</xdr:colOff>
      <xdr:row>66</xdr:row>
      <xdr:rowOff>112950</xdr:rowOff>
    </xdr:to>
    <xdr:pic>
      <xdr:nvPicPr>
        <xdr:cNvPr id="3" name="Picture 2">
          <a:extLst>
            <a:ext uri="{FF2B5EF4-FFF2-40B4-BE49-F238E27FC236}">
              <a16:creationId xmlns:a16="http://schemas.microsoft.com/office/drawing/2014/main" id="{5652DE89-BCA8-4E4F-89B9-E4F6E53EDBC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639050" y="0"/>
          <a:ext cx="7637110" cy="1080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3.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1</xdr:row>
      <xdr:rowOff>2151</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1400-000002000000}"/>
            </a:ext>
          </a:extLst>
        </xdr:cNvPr>
        <xdr:cNvSpPr>
          <a:spLocks noChangeArrowheads="1"/>
        </xdr:cNvSpPr>
      </xdr:nvSpPr>
      <xdr:spPr bwMode="auto">
        <a:xfrm>
          <a:off x="0" y="0"/>
          <a:ext cx="571500" cy="264089"/>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7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24.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123786</xdr:colOff>
      <xdr:row>1</xdr:row>
      <xdr:rowOff>0</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1500-000002000000}"/>
            </a:ext>
          </a:extLst>
        </xdr:cNvPr>
        <xdr:cNvSpPr>
          <a:spLocks noChangeArrowheads="1"/>
        </xdr:cNvSpPr>
      </xdr:nvSpPr>
      <xdr:spPr bwMode="auto">
        <a:xfrm>
          <a:off x="0" y="0"/>
          <a:ext cx="900074" cy="280988"/>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25.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123786</xdr:colOff>
      <xdr:row>1</xdr:row>
      <xdr:rowOff>0</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C28BA2-7772-4A2A-90B8-BA6A6649AB16}"/>
            </a:ext>
          </a:extLst>
        </xdr:cNvPr>
        <xdr:cNvSpPr>
          <a:spLocks noChangeArrowheads="1"/>
        </xdr:cNvSpPr>
      </xdr:nvSpPr>
      <xdr:spPr bwMode="auto">
        <a:xfrm>
          <a:off x="0" y="0"/>
          <a:ext cx="900074" cy="280988"/>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2:G95" totalsRowShown="0" headerRowDxfId="25" dataDxfId="24">
  <autoFilter ref="A2:G95" xr:uid="{00000000-0009-0000-0100-000001000000}"/>
  <tableColumns count="7">
    <tableColumn id="1" xr3:uid="{00000000-0010-0000-0000-000001000000}" name="Date" dataDxfId="23"/>
    <tableColumn id="2" xr3:uid="{00000000-0010-0000-0000-000002000000}" name="ERA amendment#" dataDxfId="22"/>
    <tableColumn id="3" xr3:uid="{00000000-0010-0000-0000-000003000000}" name="Worksheet" dataDxfId="21"/>
    <tableColumn id="4" xr3:uid="{00000000-0010-0000-0000-000004000000}" name="Table" dataDxfId="20"/>
    <tableColumn id="5" xr3:uid="{00000000-0010-0000-0000-000005000000}" name="Cell" dataDxfId="19"/>
    <tableColumn id="6" xr3:uid="{00000000-0010-0000-0000-000006000000}" name="Change" dataDxfId="18"/>
    <tableColumn id="7" xr3:uid="{00000000-0010-0000-0000-000007000000}" name="Reason" dataDxfId="17"/>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13" displayName="Table13" ref="A2:G24" totalsRowShown="0" headerRowDxfId="16" dataDxfId="15" totalsRowDxfId="14" totalsRowCellStyle="Normal 4">
  <autoFilter ref="A2:G24" xr:uid="{00000000-0009-0000-0100-000002000000}"/>
  <tableColumns count="7">
    <tableColumn id="1" xr3:uid="{00000000-0010-0000-0100-000001000000}" name="Date" dataDxfId="13" totalsRowDxfId="12" dataCellStyle="Normal 4"/>
    <tableColumn id="2" xr3:uid="{00000000-0010-0000-0100-000002000000}" name="APA amendment#" dataDxfId="11" totalsRowDxfId="10" dataCellStyle="Normal 4"/>
    <tableColumn id="3" xr3:uid="{00000000-0010-0000-0100-000003000000}" name="Worksheet" dataDxfId="9" totalsRowDxfId="8"/>
    <tableColumn id="4" xr3:uid="{00000000-0010-0000-0100-000004000000}" name="Table" dataDxfId="7" totalsRowDxfId="6"/>
    <tableColumn id="5" xr3:uid="{00000000-0010-0000-0100-000005000000}" name="Cell" dataDxfId="5" totalsRowDxfId="4"/>
    <tableColumn id="6" xr3:uid="{00000000-0010-0000-0100-000006000000}" name="Change" dataDxfId="3" totalsRowDxfId="2"/>
    <tableColumn id="7" xr3:uid="{00000000-0010-0000-0100-000007000000}" name="Reason" dataDxfId="1" totalsRowDxfId="0" dataCellStyle="Normal 4"/>
  </tableColumns>
  <tableStyleInfo name="TableStyleLight9" showFirstColumn="0" showLastColumn="0" showRowStripes="1" showColumnStripes="0"/>
</table>
</file>

<file path=xl/theme/theme1.xml><?xml version="1.0" encoding="utf-8"?>
<a:theme xmlns:a="http://schemas.openxmlformats.org/drawingml/2006/main" name="era charts">
  <a:themeElements>
    <a:clrScheme name="ERA Charts">
      <a:dk1>
        <a:sysClr val="windowText" lastClr="000000"/>
      </a:dk1>
      <a:lt1>
        <a:sysClr val="window" lastClr="FFFFFF"/>
      </a:lt1>
      <a:dk2>
        <a:srgbClr val="BFB6AC"/>
      </a:dk2>
      <a:lt2>
        <a:srgbClr val="C9C1B9"/>
      </a:lt2>
      <a:accent1>
        <a:srgbClr val="00A0B1"/>
      </a:accent1>
      <a:accent2>
        <a:srgbClr val="B1DFDC"/>
      </a:accent2>
      <a:accent3>
        <a:srgbClr val="BFB6AC"/>
      </a:accent3>
      <a:accent4>
        <a:srgbClr val="EAEA54"/>
      </a:accent4>
      <a:accent5>
        <a:srgbClr val="82AA82"/>
      </a:accent5>
      <a:accent6>
        <a:srgbClr val="FFC896"/>
      </a:accent6>
      <a:hlink>
        <a:srgbClr val="006E78"/>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9">
    <wetp:webextensionref xmlns:r="http://schemas.openxmlformats.org/officeDocument/2006/relationships" r:id="rId1"/>
  </wetp:taskpane>
</wetp:taskpanes>
</file>

<file path=xl/webextensions/webextension1.xml><?xml version="1.0" encoding="utf-8"?>
<we:webextension xmlns:we="http://schemas.microsoft.com/office/webextensions/webextension/2010/11" id="{228DD85F-ED86-4053-9165-415D6E704785}">
  <we:reference id="7515b450-a3fe-4876-b2da-8367af13d0ae" version="4.0.0.0" store="EXCatalog" storeType="EXCatalog"/>
  <we:alternateReferences/>
  <we:properties/>
  <we:bindings/>
  <we:snapshot xmlns:r="http://schemas.openxmlformats.org/officeDocument/2006/relationships"/>
  <we:extLst>
    <a:ext xmlns:a="http://schemas.openxmlformats.org/drawingml/2006/main" uri="{0858819E-0033-43BF-8937-05EC82904868}">
      <we:backgroundApp state="0" runtimeId="Excel.Prod-APA.Url"/>
    </a:ext>
  </we:extLst>
</we:webextension>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APARegReporting@apa.com.au"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6.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7.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8.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30.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6.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dimension ref="A1:L45"/>
  <sheetViews>
    <sheetView tabSelected="1" zoomScaleNormal="100" workbookViewId="0"/>
  </sheetViews>
  <sheetFormatPr defaultColWidth="9.42578125" defaultRowHeight="12.75" x14ac:dyDescent="0.2"/>
  <cols>
    <col min="1" max="1" width="26.5703125" style="2" customWidth="1"/>
    <col min="2" max="2" width="23.5703125" style="2" customWidth="1"/>
    <col min="3" max="5" width="13.5703125" style="2" customWidth="1"/>
    <col min="6" max="8" width="11.42578125" style="2" customWidth="1"/>
    <col min="9" max="11" width="12.5703125" style="2" customWidth="1"/>
    <col min="12" max="16384" width="9.42578125" style="2"/>
  </cols>
  <sheetData>
    <row r="1" spans="1:9" ht="20.25" x14ac:dyDescent="0.3">
      <c r="A1" s="1" t="s">
        <v>26</v>
      </c>
    </row>
    <row r="2" spans="1:9" ht="20.25" x14ac:dyDescent="0.3">
      <c r="A2" s="1" t="s">
        <v>159</v>
      </c>
    </row>
    <row r="4" spans="1:9" x14ac:dyDescent="0.2">
      <c r="A4" s="3" t="s">
        <v>27</v>
      </c>
    </row>
    <row r="5" spans="1:9" ht="13.5" thickBot="1" x14ac:dyDescent="0.25"/>
    <row r="6" spans="1:9" ht="15.75" x14ac:dyDescent="0.25">
      <c r="A6" s="518" t="s">
        <v>2</v>
      </c>
      <c r="B6" s="519"/>
      <c r="C6" s="519"/>
      <c r="D6" s="519"/>
      <c r="E6" s="519"/>
      <c r="F6" s="519"/>
      <c r="G6" s="519"/>
      <c r="H6" s="519"/>
      <c r="I6" s="520"/>
    </row>
    <row r="7" spans="1:9" x14ac:dyDescent="0.2">
      <c r="A7" s="165" t="s">
        <v>321</v>
      </c>
      <c r="B7" s="163"/>
      <c r="C7" s="163"/>
      <c r="D7" s="163"/>
      <c r="E7" s="163"/>
      <c r="F7" s="163"/>
      <c r="G7" s="163"/>
      <c r="H7" s="163"/>
      <c r="I7" s="164"/>
    </row>
    <row r="8" spans="1:9" x14ac:dyDescent="0.2">
      <c r="A8" s="162" t="s">
        <v>3</v>
      </c>
      <c r="B8" s="158"/>
      <c r="C8" s="158"/>
      <c r="D8" s="158"/>
      <c r="E8" s="158"/>
      <c r="F8" s="158"/>
      <c r="G8" s="158"/>
      <c r="H8" s="158"/>
      <c r="I8" s="159"/>
    </row>
    <row r="9" spans="1:9" ht="13.5" thickBot="1" x14ac:dyDescent="0.25">
      <c r="A9" s="166" t="s">
        <v>4</v>
      </c>
      <c r="B9" s="160"/>
      <c r="C9" s="160"/>
      <c r="D9" s="160"/>
      <c r="E9" s="160"/>
      <c r="F9" s="160"/>
      <c r="G9" s="160"/>
      <c r="H9" s="160"/>
      <c r="I9" s="161"/>
    </row>
    <row r="10" spans="1:9" x14ac:dyDescent="0.2">
      <c r="A10" s="538"/>
      <c r="B10" s="539"/>
      <c r="C10" s="539"/>
      <c r="D10" s="539"/>
      <c r="E10" s="539"/>
      <c r="F10" s="539"/>
      <c r="G10" s="539"/>
      <c r="H10" s="539"/>
      <c r="I10" s="539"/>
    </row>
    <row r="11" spans="1:9" x14ac:dyDescent="0.2">
      <c r="A11" s="4" t="s">
        <v>5</v>
      </c>
      <c r="B11" s="5"/>
      <c r="C11" s="5"/>
      <c r="D11" s="5"/>
      <c r="E11" s="5"/>
      <c r="F11" s="5"/>
      <c r="G11" s="5"/>
    </row>
    <row r="12" spans="1:9" x14ac:dyDescent="0.2">
      <c r="A12" s="6" t="s">
        <v>6</v>
      </c>
    </row>
    <row r="15" spans="1:9" ht="18" x14ac:dyDescent="0.25">
      <c r="A15" s="168" t="s">
        <v>215</v>
      </c>
      <c r="B15" s="156"/>
      <c r="C15" s="540" t="s">
        <v>619</v>
      </c>
      <c r="D15" s="541"/>
      <c r="E15" s="541"/>
    </row>
    <row r="16" spans="1:9" ht="18" x14ac:dyDescent="0.25">
      <c r="A16" s="169"/>
      <c r="B16" s="157"/>
    </row>
    <row r="17" spans="1:12" ht="18" x14ac:dyDescent="0.25">
      <c r="A17" s="168" t="s">
        <v>28</v>
      </c>
      <c r="B17" s="156"/>
      <c r="C17" s="540" t="s">
        <v>620</v>
      </c>
      <c r="D17" s="541"/>
      <c r="E17" s="541"/>
    </row>
    <row r="18" spans="1:12" ht="18" x14ac:dyDescent="0.25">
      <c r="A18" s="169"/>
      <c r="B18" s="157"/>
      <c r="C18" s="542"/>
      <c r="D18" s="543"/>
      <c r="E18" s="543"/>
    </row>
    <row r="19" spans="1:12" ht="18" x14ac:dyDescent="0.25">
      <c r="A19" s="168" t="s">
        <v>216</v>
      </c>
      <c r="B19" s="156"/>
      <c r="C19" s="521" t="s">
        <v>602</v>
      </c>
      <c r="D19" s="522"/>
      <c r="E19" s="523"/>
      <c r="H19" s="44"/>
    </row>
    <row r="20" spans="1:12" x14ac:dyDescent="0.2">
      <c r="A20" s="170"/>
    </row>
    <row r="21" spans="1:12" ht="18" x14ac:dyDescent="0.25">
      <c r="A21" s="168" t="s">
        <v>160</v>
      </c>
      <c r="B21" s="156"/>
      <c r="C21" s="524">
        <v>45839</v>
      </c>
      <c r="D21" s="525"/>
      <c r="E21" s="526"/>
    </row>
    <row r="22" spans="1:12" x14ac:dyDescent="0.2">
      <c r="A22" s="170"/>
    </row>
    <row r="23" spans="1:12" ht="18" x14ac:dyDescent="0.25">
      <c r="A23" s="168" t="s">
        <v>161</v>
      </c>
      <c r="B23" s="156"/>
      <c r="C23" s="524">
        <v>46203</v>
      </c>
      <c r="D23" s="525"/>
      <c r="E23" s="526"/>
    </row>
    <row r="25" spans="1:12" ht="18" x14ac:dyDescent="0.25">
      <c r="A25" s="168" t="s">
        <v>420</v>
      </c>
      <c r="B25" s="156"/>
      <c r="C25" s="524">
        <v>46325</v>
      </c>
      <c r="D25" s="525"/>
      <c r="E25" s="526"/>
    </row>
    <row r="26" spans="1:12" ht="13.5" customHeight="1" x14ac:dyDescent="0.25">
      <c r="A26" s="308"/>
      <c r="B26" s="309"/>
      <c r="C26" s="193"/>
      <c r="D26" s="193"/>
      <c r="E26" s="193"/>
    </row>
    <row r="27" spans="1:12" ht="18" x14ac:dyDescent="0.25">
      <c r="A27" s="168" t="s">
        <v>421</v>
      </c>
      <c r="B27" s="156"/>
      <c r="C27" s="524">
        <v>46203</v>
      </c>
      <c r="D27" s="525"/>
      <c r="E27" s="526"/>
    </row>
    <row r="28" spans="1:12" ht="18" x14ac:dyDescent="0.25">
      <c r="A28" s="310"/>
      <c r="B28" s="310"/>
    </row>
    <row r="29" spans="1:12" ht="58.5" customHeight="1" x14ac:dyDescent="0.35">
      <c r="A29" s="527" t="s">
        <v>422</v>
      </c>
      <c r="B29" s="528"/>
      <c r="C29" s="529" t="s">
        <v>497</v>
      </c>
      <c r="D29" s="530"/>
      <c r="E29" s="531"/>
      <c r="F29" s="532" t="s">
        <v>423</v>
      </c>
      <c r="G29" s="533"/>
      <c r="H29" s="534"/>
      <c r="I29" s="535"/>
      <c r="J29" s="536"/>
      <c r="K29" s="537"/>
      <c r="L29" s="492"/>
    </row>
    <row r="31" spans="1:12" ht="13.5" thickBot="1" x14ac:dyDescent="0.25"/>
    <row r="32" spans="1:12" x14ac:dyDescent="0.2">
      <c r="A32" s="152"/>
      <c r="B32" s="54"/>
      <c r="C32" s="54"/>
      <c r="D32" s="54"/>
      <c r="E32" s="54"/>
      <c r="F32" s="54"/>
      <c r="G32" s="54"/>
      <c r="H32" s="58"/>
    </row>
    <row r="33" spans="1:8" ht="15.75" x14ac:dyDescent="0.25">
      <c r="A33" s="167" t="s">
        <v>7</v>
      </c>
      <c r="B33" s="545" t="s">
        <v>8</v>
      </c>
      <c r="C33" s="546"/>
      <c r="D33" s="547" t="s">
        <v>2460</v>
      </c>
      <c r="E33" s="548"/>
      <c r="F33" s="548"/>
      <c r="G33" s="549"/>
      <c r="H33" s="59"/>
    </row>
    <row r="34" spans="1:8" x14ac:dyDescent="0.2">
      <c r="A34" s="153"/>
      <c r="B34" s="545" t="s">
        <v>9</v>
      </c>
      <c r="C34" s="546"/>
      <c r="D34" s="547" t="s">
        <v>555</v>
      </c>
      <c r="E34" s="548"/>
      <c r="F34" s="548"/>
      <c r="G34" s="549"/>
      <c r="H34" s="59"/>
    </row>
    <row r="35" spans="1:8" x14ac:dyDescent="0.2">
      <c r="A35" s="153"/>
      <c r="B35" s="55"/>
      <c r="C35" s="56" t="s">
        <v>10</v>
      </c>
      <c r="D35" s="89" t="s">
        <v>558</v>
      </c>
      <c r="E35" s="56" t="s">
        <v>11</v>
      </c>
      <c r="F35" s="89">
        <v>2000</v>
      </c>
      <c r="G35" s="55"/>
      <c r="H35" s="60"/>
    </row>
    <row r="36" spans="1:8" x14ac:dyDescent="0.2">
      <c r="A36" s="153"/>
      <c r="B36" s="55"/>
      <c r="C36" s="55"/>
      <c r="D36" s="55"/>
      <c r="E36" s="63"/>
      <c r="F36" s="55"/>
      <c r="G36" s="55"/>
      <c r="H36" s="61"/>
    </row>
    <row r="37" spans="1:8" ht="15.75" x14ac:dyDescent="0.25">
      <c r="A37" s="167" t="s">
        <v>12</v>
      </c>
      <c r="B37" s="545" t="s">
        <v>8</v>
      </c>
      <c r="C37" s="546"/>
      <c r="D37" s="544" t="s">
        <v>556</v>
      </c>
      <c r="E37" s="544"/>
      <c r="F37" s="544"/>
      <c r="G37" s="544"/>
      <c r="H37" s="60"/>
    </row>
    <row r="38" spans="1:8" x14ac:dyDescent="0.2">
      <c r="A38" s="153"/>
      <c r="B38" s="545" t="s">
        <v>9</v>
      </c>
      <c r="C38" s="546"/>
      <c r="D38" s="544" t="s">
        <v>557</v>
      </c>
      <c r="E38" s="544"/>
      <c r="F38" s="544"/>
      <c r="G38" s="544"/>
      <c r="H38" s="60"/>
    </row>
    <row r="39" spans="1:8" x14ac:dyDescent="0.2">
      <c r="A39" s="154"/>
      <c r="B39" s="55"/>
      <c r="C39" s="56" t="s">
        <v>10</v>
      </c>
      <c r="D39" s="89" t="s">
        <v>558</v>
      </c>
      <c r="E39" s="56" t="s">
        <v>11</v>
      </c>
      <c r="F39" s="89">
        <v>1225</v>
      </c>
      <c r="G39" s="55"/>
      <c r="H39" s="60"/>
    </row>
    <row r="40" spans="1:8" ht="13.5" thickBot="1" x14ac:dyDescent="0.25">
      <c r="A40" s="155"/>
      <c r="B40" s="57"/>
      <c r="C40" s="57"/>
      <c r="D40" s="57"/>
      <c r="E40" s="57"/>
      <c r="F40" s="57"/>
      <c r="G40" s="57"/>
      <c r="H40" s="62"/>
    </row>
    <row r="41" spans="1:8" x14ac:dyDescent="0.2">
      <c r="A41" s="152"/>
      <c r="B41" s="54"/>
      <c r="C41" s="54"/>
      <c r="D41" s="54"/>
      <c r="E41" s="54"/>
      <c r="F41" s="54"/>
      <c r="G41" s="55"/>
      <c r="H41" s="58"/>
    </row>
    <row r="42" spans="1:8" x14ac:dyDescent="0.2">
      <c r="A42" s="154" t="s">
        <v>13</v>
      </c>
      <c r="B42" s="547" t="s">
        <v>1706</v>
      </c>
      <c r="C42" s="548"/>
      <c r="D42" s="548"/>
      <c r="E42" s="548"/>
      <c r="F42" s="549"/>
      <c r="G42" s="55"/>
      <c r="H42" s="61"/>
    </row>
    <row r="43" spans="1:8" x14ac:dyDescent="0.2">
      <c r="A43" s="154" t="s">
        <v>14</v>
      </c>
      <c r="B43" s="551" t="s">
        <v>1707</v>
      </c>
      <c r="C43" s="552"/>
      <c r="D43" s="552"/>
      <c r="E43" s="552"/>
      <c r="F43" s="553"/>
      <c r="G43" s="55"/>
      <c r="H43" s="61"/>
    </row>
    <row r="44" spans="1:8" x14ac:dyDescent="0.2">
      <c r="A44" s="154" t="s">
        <v>15</v>
      </c>
      <c r="B44" s="550" t="s">
        <v>559</v>
      </c>
      <c r="C44" s="548"/>
      <c r="D44" s="548"/>
      <c r="E44" s="548"/>
      <c r="F44" s="549"/>
      <c r="G44" s="55"/>
      <c r="H44" s="61"/>
    </row>
    <row r="45" spans="1:8" ht="13.5" thickBot="1" x14ac:dyDescent="0.25">
      <c r="A45" s="155"/>
      <c r="B45" s="57"/>
      <c r="C45" s="57"/>
      <c r="D45" s="57"/>
      <c r="E45" s="57"/>
      <c r="F45" s="57"/>
      <c r="G45" s="57"/>
      <c r="H45" s="62"/>
    </row>
  </sheetData>
  <mergeCells count="25">
    <mergeCell ref="B44:F44"/>
    <mergeCell ref="B38:C38"/>
    <mergeCell ref="D38:G38"/>
    <mergeCell ref="B42:F42"/>
    <mergeCell ref="B43:F43"/>
    <mergeCell ref="D37:G37"/>
    <mergeCell ref="B37:C37"/>
    <mergeCell ref="B33:C33"/>
    <mergeCell ref="D33:G33"/>
    <mergeCell ref="B34:C34"/>
    <mergeCell ref="D34:G34"/>
    <mergeCell ref="A6:I6"/>
    <mergeCell ref="C19:E19"/>
    <mergeCell ref="C25:E25"/>
    <mergeCell ref="C27:E27"/>
    <mergeCell ref="A29:B29"/>
    <mergeCell ref="C29:E29"/>
    <mergeCell ref="F29:H29"/>
    <mergeCell ref="I29:K29"/>
    <mergeCell ref="A10:I10"/>
    <mergeCell ref="C15:E15"/>
    <mergeCell ref="C23:E23"/>
    <mergeCell ref="C17:E17"/>
    <mergeCell ref="C21:E21"/>
    <mergeCell ref="C18:E18"/>
  </mergeCells>
  <phoneticPr fontId="17" type="noConversion"/>
  <dataValidations count="1">
    <dataValidation type="list" allowBlank="1" showInputMessage="1" showErrorMessage="1" sqref="C29:E29" xr:uid="{00000000-0002-0000-0100-000000000000}">
      <formula1>"Yes,No"</formula1>
    </dataValidation>
  </dataValidations>
  <hyperlinks>
    <hyperlink ref="B44" r:id="rId1" xr:uid="{00000000-0004-0000-0100-000000000000}"/>
  </hyperlinks>
  <pageMargins left="0.75" right="0.75" top="1" bottom="1" header="0.5" footer="0.5"/>
  <pageSetup paperSize="9" scale="80" orientation="landscape" verticalDpi="2" r:id="rId2"/>
  <headerFooter alignWithMargins="0">
    <oddHeader>&amp;C&amp;"Arial,Bold"&amp;12Non- Scheme Gas Pipeline - Financial Guideline Reporting template</oddHeader>
    <oddFooter>&amp;C&amp;A</oddFooter>
  </headerFooter>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tabColor theme="6"/>
    <pageSetUpPr fitToPage="1"/>
  </sheetPr>
  <dimension ref="A1:R62"/>
  <sheetViews>
    <sheetView zoomScaleNormal="100" workbookViewId="0"/>
  </sheetViews>
  <sheetFormatPr defaultColWidth="9.42578125" defaultRowHeight="23.25" x14ac:dyDescent="0.35"/>
  <cols>
    <col min="1" max="1" width="6.42578125" style="7" customWidth="1"/>
    <col min="2" max="2" width="5.5703125" style="7" customWidth="1"/>
    <col min="3" max="4" width="16.5703125" style="7" customWidth="1"/>
    <col min="5" max="5" width="15" style="7" customWidth="1"/>
    <col min="6" max="6" width="5.5703125" style="7" customWidth="1"/>
    <col min="7" max="8" width="16.5703125" style="7" customWidth="1"/>
    <col min="9" max="9" width="13.42578125" style="7" customWidth="1"/>
    <col min="10" max="10" width="6" style="7" customWidth="1"/>
    <col min="11" max="11" width="3.5703125" style="7" customWidth="1"/>
    <col min="12" max="17" width="10.5703125" style="7" customWidth="1"/>
    <col min="18" max="18" width="4" style="7" customWidth="1"/>
    <col min="19" max="16384" width="9.42578125" style="7"/>
  </cols>
  <sheetData>
    <row r="1" spans="1:18" ht="23.25" customHeight="1" thickBot="1" x14ac:dyDescent="0.4">
      <c r="A1" s="7" t="s">
        <v>16</v>
      </c>
    </row>
    <row r="2" spans="1:18" ht="15" customHeight="1" x14ac:dyDescent="0.35">
      <c r="B2" s="72"/>
      <c r="C2" s="64"/>
      <c r="D2" s="64"/>
      <c r="E2" s="64"/>
      <c r="F2" s="64"/>
      <c r="G2" s="64"/>
      <c r="H2" s="64"/>
      <c r="I2" s="64"/>
      <c r="J2" s="65"/>
    </row>
    <row r="3" spans="1:18" ht="21" customHeight="1" x14ac:dyDescent="0.35">
      <c r="B3" s="73"/>
      <c r="C3" s="66"/>
      <c r="D3" s="67"/>
      <c r="E3" s="66"/>
      <c r="F3" s="67" t="s">
        <v>17</v>
      </c>
      <c r="G3" s="66"/>
      <c r="H3" s="67"/>
      <c r="I3" s="66"/>
      <c r="J3" s="68"/>
      <c r="K3" s="8"/>
      <c r="L3" s="8"/>
      <c r="M3" s="8"/>
      <c r="N3" s="8"/>
      <c r="O3" s="8"/>
      <c r="P3" s="8"/>
      <c r="Q3" s="8"/>
      <c r="R3" s="9"/>
    </row>
    <row r="4" spans="1:18" ht="15" customHeight="1" thickBot="1" x14ac:dyDescent="0.4">
      <c r="B4" s="73"/>
      <c r="C4" s="69"/>
      <c r="D4" s="70"/>
      <c r="E4" s="69"/>
      <c r="F4" s="69"/>
      <c r="G4" s="69"/>
      <c r="H4" s="71"/>
      <c r="I4" s="69"/>
      <c r="J4" s="68"/>
      <c r="K4" s="10"/>
      <c r="L4" s="10"/>
      <c r="M4" s="10"/>
      <c r="N4" s="10"/>
      <c r="O4" s="10"/>
      <c r="P4" s="10"/>
      <c r="Q4" s="10"/>
    </row>
    <row r="5" spans="1:18" s="10" customFormat="1" ht="20.100000000000001" customHeight="1" x14ac:dyDescent="0.2">
      <c r="B5" s="74"/>
      <c r="C5" s="75"/>
      <c r="D5" s="75"/>
      <c r="E5" s="75"/>
      <c r="F5" s="75"/>
      <c r="G5" s="75"/>
      <c r="H5" s="75"/>
      <c r="I5" s="75"/>
      <c r="J5" s="76"/>
      <c r="K5" s="11"/>
      <c r="R5" s="8"/>
    </row>
    <row r="6" spans="1:18" s="10" customFormat="1" ht="15" customHeight="1" x14ac:dyDescent="0.2">
      <c r="B6" s="77"/>
      <c r="C6" s="78"/>
      <c r="D6" s="78"/>
      <c r="E6" s="78"/>
      <c r="F6" s="78"/>
      <c r="G6" s="78"/>
      <c r="H6" s="78"/>
      <c r="I6" s="78"/>
      <c r="J6" s="79"/>
      <c r="K6" s="11"/>
      <c r="R6" s="8"/>
    </row>
    <row r="7" spans="1:18" s="10" customFormat="1" ht="15" customHeight="1" x14ac:dyDescent="0.2">
      <c r="B7" s="77"/>
      <c r="C7" s="78"/>
      <c r="D7" s="78"/>
      <c r="E7" s="78"/>
      <c r="F7" s="78"/>
      <c r="G7" s="78"/>
      <c r="H7" s="78"/>
      <c r="I7" s="78"/>
      <c r="J7" s="79"/>
      <c r="K7" s="11"/>
      <c r="R7" s="8"/>
    </row>
    <row r="8" spans="1:18" s="10" customFormat="1" ht="15" customHeight="1" x14ac:dyDescent="0.2">
      <c r="B8" s="77"/>
      <c r="C8" s="78"/>
      <c r="D8" s="78"/>
      <c r="E8" s="78"/>
      <c r="F8" s="78"/>
      <c r="G8" s="78"/>
      <c r="H8" s="78"/>
      <c r="I8" s="78"/>
      <c r="J8" s="79"/>
      <c r="K8" s="11"/>
      <c r="R8" s="8"/>
    </row>
    <row r="9" spans="1:18" s="10" customFormat="1" ht="15" customHeight="1" x14ac:dyDescent="0.2">
      <c r="B9" s="77"/>
      <c r="C9" s="78"/>
      <c r="D9" s="78"/>
      <c r="E9" s="78"/>
      <c r="F9" s="78"/>
      <c r="G9" s="78"/>
      <c r="H9" s="78"/>
      <c r="I9" s="78"/>
      <c r="J9" s="79"/>
      <c r="K9" s="11"/>
      <c r="R9" s="8"/>
    </row>
    <row r="10" spans="1:18" s="10" customFormat="1" ht="15" customHeight="1" x14ac:dyDescent="0.2">
      <c r="B10" s="77"/>
      <c r="C10" s="78"/>
      <c r="D10" s="78"/>
      <c r="E10" s="78"/>
      <c r="F10" s="78"/>
      <c r="G10" s="78"/>
      <c r="H10" s="78"/>
      <c r="I10" s="78"/>
      <c r="J10" s="79"/>
      <c r="K10" s="11"/>
      <c r="R10" s="8"/>
    </row>
    <row r="11" spans="1:18" s="10" customFormat="1" ht="15" customHeight="1" x14ac:dyDescent="0.2">
      <c r="B11" s="77"/>
      <c r="C11" s="78"/>
      <c r="D11" s="78"/>
      <c r="E11" s="78"/>
      <c r="F11" s="78"/>
      <c r="G11" s="78"/>
      <c r="H11" s="78"/>
      <c r="I11" s="78"/>
      <c r="J11" s="79"/>
      <c r="K11" s="11"/>
      <c r="R11" s="8"/>
    </row>
    <row r="12" spans="1:18" s="10" customFormat="1" ht="15" customHeight="1" x14ac:dyDescent="0.2">
      <c r="B12" s="77"/>
      <c r="C12" s="78"/>
      <c r="D12" s="78"/>
      <c r="E12" s="78"/>
      <c r="F12" s="78"/>
      <c r="G12" s="78"/>
      <c r="H12" s="78"/>
      <c r="I12" s="78"/>
      <c r="J12" s="79"/>
      <c r="K12" s="11"/>
      <c r="R12" s="8"/>
    </row>
    <row r="13" spans="1:18" s="10" customFormat="1" ht="15" customHeight="1" x14ac:dyDescent="0.2">
      <c r="B13" s="77"/>
      <c r="C13" s="78"/>
      <c r="D13" s="78"/>
      <c r="E13" s="78"/>
      <c r="F13" s="78"/>
      <c r="G13" s="78"/>
      <c r="H13" s="78"/>
      <c r="I13" s="78"/>
      <c r="J13" s="79"/>
      <c r="K13" s="11"/>
      <c r="R13" s="8"/>
    </row>
    <row r="14" spans="1:18" s="10" customFormat="1" ht="15" customHeight="1" x14ac:dyDescent="0.2">
      <c r="B14" s="77"/>
      <c r="C14" s="78"/>
      <c r="D14" s="78"/>
      <c r="E14" s="78"/>
      <c r="F14" s="78"/>
      <c r="G14" s="78"/>
      <c r="H14" s="78"/>
      <c r="I14" s="78"/>
      <c r="J14" s="79"/>
      <c r="K14" s="11"/>
      <c r="R14" s="8"/>
    </row>
    <row r="15" spans="1:18" s="10" customFormat="1" ht="15" customHeight="1" x14ac:dyDescent="0.2">
      <c r="B15" s="77"/>
      <c r="C15" s="78"/>
      <c r="D15" s="78"/>
      <c r="E15" s="78"/>
      <c r="F15" s="78"/>
      <c r="G15" s="78"/>
      <c r="H15" s="78"/>
      <c r="I15" s="78"/>
      <c r="J15" s="79"/>
      <c r="K15" s="11"/>
      <c r="R15" s="8"/>
    </row>
    <row r="16" spans="1:18" s="10" customFormat="1" ht="15" customHeight="1" x14ac:dyDescent="0.2">
      <c r="B16" s="77"/>
      <c r="C16" s="78"/>
      <c r="D16" s="78"/>
      <c r="E16" s="78"/>
      <c r="F16" s="78"/>
      <c r="G16" s="78"/>
      <c r="H16" s="78"/>
      <c r="I16" s="78"/>
      <c r="J16" s="79"/>
      <c r="K16" s="11"/>
      <c r="R16" s="8"/>
    </row>
    <row r="17" spans="2:18" s="10" customFormat="1" ht="15" customHeight="1" x14ac:dyDescent="0.2">
      <c r="B17" s="77"/>
      <c r="C17" s="78"/>
      <c r="D17" s="78"/>
      <c r="E17" s="78"/>
      <c r="F17" s="78"/>
      <c r="G17" s="78"/>
      <c r="H17" s="78"/>
      <c r="I17" s="78"/>
      <c r="J17" s="79"/>
      <c r="K17" s="11"/>
      <c r="R17" s="8"/>
    </row>
    <row r="18" spans="2:18" s="10" customFormat="1" ht="15" customHeight="1" x14ac:dyDescent="0.2">
      <c r="B18" s="77"/>
      <c r="C18" s="554"/>
      <c r="D18" s="554"/>
      <c r="E18" s="554"/>
      <c r="F18" s="78"/>
      <c r="G18" s="78"/>
      <c r="H18" s="78"/>
      <c r="I18" s="78"/>
      <c r="J18" s="79"/>
      <c r="K18" s="11"/>
      <c r="R18" s="8"/>
    </row>
    <row r="19" spans="2:18" s="10" customFormat="1" ht="15" customHeight="1" x14ac:dyDescent="0.2">
      <c r="B19" s="77"/>
      <c r="C19" s="78"/>
      <c r="D19" s="78"/>
      <c r="E19" s="78"/>
      <c r="F19" s="78"/>
      <c r="G19" s="78"/>
      <c r="H19" s="78"/>
      <c r="I19" s="78"/>
      <c r="J19" s="79"/>
      <c r="K19" s="11"/>
      <c r="L19" s="43"/>
      <c r="R19" s="8"/>
    </row>
    <row r="20" spans="2:18" s="10" customFormat="1" ht="15" customHeight="1" x14ac:dyDescent="0.2">
      <c r="B20" s="77"/>
      <c r="C20" s="78"/>
      <c r="D20" s="78"/>
      <c r="E20" s="78"/>
      <c r="F20" s="78"/>
      <c r="G20" s="78"/>
      <c r="H20" s="78"/>
      <c r="I20" s="78"/>
      <c r="J20" s="79"/>
      <c r="K20" s="11"/>
      <c r="R20" s="8"/>
    </row>
    <row r="21" spans="2:18" s="10" customFormat="1" ht="15" customHeight="1" x14ac:dyDescent="0.2">
      <c r="B21" s="77"/>
      <c r="C21" s="78"/>
      <c r="D21" s="78"/>
      <c r="E21" s="78"/>
      <c r="F21" s="78"/>
      <c r="G21" s="78"/>
      <c r="H21" s="78"/>
      <c r="I21" s="78"/>
      <c r="J21" s="79"/>
      <c r="K21" s="11"/>
      <c r="R21" s="8"/>
    </row>
    <row r="22" spans="2:18" s="10" customFormat="1" ht="15" customHeight="1" x14ac:dyDescent="0.2">
      <c r="B22" s="77"/>
      <c r="C22" s="78"/>
      <c r="D22" s="78"/>
      <c r="E22" s="78"/>
      <c r="F22" s="78"/>
      <c r="G22" s="78"/>
      <c r="H22" s="78"/>
      <c r="I22" s="78"/>
      <c r="J22" s="79"/>
      <c r="K22" s="11"/>
      <c r="R22" s="8"/>
    </row>
    <row r="23" spans="2:18" s="10" customFormat="1" ht="15" customHeight="1" x14ac:dyDescent="0.2">
      <c r="B23" s="77"/>
      <c r="C23" s="78"/>
      <c r="D23" s="78"/>
      <c r="E23" s="78"/>
      <c r="F23" s="78"/>
      <c r="G23" s="78"/>
      <c r="H23" s="78"/>
      <c r="I23" s="78"/>
      <c r="J23" s="79"/>
      <c r="K23" s="11"/>
      <c r="R23" s="8"/>
    </row>
    <row r="24" spans="2:18" s="10" customFormat="1" ht="15" customHeight="1" x14ac:dyDescent="0.2">
      <c r="B24" s="77"/>
      <c r="C24" s="78"/>
      <c r="D24" s="78"/>
      <c r="E24" s="78"/>
      <c r="F24" s="78"/>
      <c r="G24" s="78"/>
      <c r="H24" s="78"/>
      <c r="I24" s="78"/>
      <c r="J24" s="79"/>
      <c r="K24" s="11"/>
      <c r="R24" s="8"/>
    </row>
    <row r="25" spans="2:18" s="10" customFormat="1" ht="15.75" customHeight="1" x14ac:dyDescent="0.2">
      <c r="B25" s="77"/>
      <c r="C25" s="78"/>
      <c r="D25" s="78"/>
      <c r="E25" s="78"/>
      <c r="F25" s="78"/>
      <c r="G25" s="78"/>
      <c r="H25" s="78"/>
      <c r="I25" s="78"/>
      <c r="J25" s="79"/>
      <c r="K25" s="11"/>
      <c r="R25" s="8"/>
    </row>
    <row r="26" spans="2:18" s="10" customFormat="1" ht="15.75" customHeight="1" x14ac:dyDescent="0.2">
      <c r="B26" s="77"/>
      <c r="C26" s="78"/>
      <c r="D26" s="78"/>
      <c r="E26" s="78"/>
      <c r="F26" s="78"/>
      <c r="G26" s="78"/>
      <c r="H26" s="78"/>
      <c r="I26" s="78"/>
      <c r="J26" s="79"/>
      <c r="K26" s="11"/>
      <c r="R26" s="8"/>
    </row>
    <row r="27" spans="2:18" s="10" customFormat="1" ht="15" customHeight="1" x14ac:dyDescent="0.2">
      <c r="B27" s="77"/>
      <c r="C27" s="78"/>
      <c r="D27" s="78"/>
      <c r="E27" s="78"/>
      <c r="F27" s="78"/>
      <c r="G27" s="78"/>
      <c r="H27" s="78"/>
      <c r="I27" s="78"/>
      <c r="J27" s="79"/>
      <c r="K27" s="11"/>
      <c r="R27" s="8"/>
    </row>
    <row r="28" spans="2:18" s="10" customFormat="1" ht="15" customHeight="1" x14ac:dyDescent="0.2">
      <c r="B28" s="77"/>
      <c r="C28" s="78"/>
      <c r="D28" s="78"/>
      <c r="E28" s="78"/>
      <c r="F28" s="78"/>
      <c r="G28" s="78"/>
      <c r="H28" s="78"/>
      <c r="I28" s="78"/>
      <c r="J28" s="79"/>
      <c r="K28" s="11"/>
      <c r="R28" s="8"/>
    </row>
    <row r="29" spans="2:18" s="10" customFormat="1" ht="15" customHeight="1" x14ac:dyDescent="0.2">
      <c r="B29" s="77"/>
      <c r="C29" s="78"/>
      <c r="D29" s="78"/>
      <c r="E29" s="78"/>
      <c r="F29" s="78"/>
      <c r="G29" s="78"/>
      <c r="H29" s="78"/>
      <c r="I29" s="78"/>
      <c r="J29" s="79"/>
      <c r="K29" s="11"/>
      <c r="R29" s="8"/>
    </row>
    <row r="30" spans="2:18" s="10" customFormat="1" ht="15" customHeight="1" x14ac:dyDescent="0.2">
      <c r="B30" s="77"/>
      <c r="C30" s="78"/>
      <c r="D30" s="80"/>
      <c r="E30" s="78"/>
      <c r="F30" s="78"/>
      <c r="G30" s="78"/>
      <c r="H30" s="78"/>
      <c r="I30" s="78"/>
      <c r="J30" s="79"/>
      <c r="K30" s="11"/>
      <c r="R30" s="8"/>
    </row>
    <row r="31" spans="2:18" s="10" customFormat="1" ht="15" customHeight="1" x14ac:dyDescent="0.2">
      <c r="B31" s="77"/>
      <c r="C31" s="80"/>
      <c r="D31" s="80"/>
      <c r="E31" s="78"/>
      <c r="F31" s="78"/>
      <c r="G31" s="78"/>
      <c r="H31" s="78"/>
      <c r="I31" s="78"/>
      <c r="J31" s="79"/>
      <c r="K31" s="11"/>
      <c r="R31" s="8"/>
    </row>
    <row r="32" spans="2:18" s="10" customFormat="1" ht="15" customHeight="1" x14ac:dyDescent="0.2">
      <c r="B32" s="77"/>
      <c r="C32" s="80"/>
      <c r="D32" s="80"/>
      <c r="E32" s="78"/>
      <c r="F32" s="78"/>
      <c r="G32" s="78"/>
      <c r="H32" s="78"/>
      <c r="I32" s="78"/>
      <c r="J32" s="79"/>
      <c r="K32" s="11"/>
      <c r="R32" s="8"/>
    </row>
    <row r="33" spans="2:18" s="10" customFormat="1" ht="15" customHeight="1" x14ac:dyDescent="0.2">
      <c r="B33" s="77"/>
      <c r="C33" s="80"/>
      <c r="D33" s="80"/>
      <c r="E33" s="78"/>
      <c r="F33" s="78"/>
      <c r="G33" s="78"/>
      <c r="H33" s="78"/>
      <c r="I33" s="78"/>
      <c r="J33" s="79"/>
      <c r="K33" s="11"/>
      <c r="R33" s="8"/>
    </row>
    <row r="34" spans="2:18" s="10" customFormat="1" ht="15" customHeight="1" x14ac:dyDescent="0.2">
      <c r="B34" s="77"/>
      <c r="C34" s="78"/>
      <c r="D34" s="78"/>
      <c r="E34" s="78"/>
      <c r="F34" s="78"/>
      <c r="G34" s="78"/>
      <c r="H34" s="78"/>
      <c r="I34" s="78"/>
      <c r="J34" s="79"/>
      <c r="K34" s="11"/>
      <c r="R34" s="8"/>
    </row>
    <row r="35" spans="2:18" s="10" customFormat="1" ht="15" customHeight="1" x14ac:dyDescent="0.2">
      <c r="B35" s="77"/>
      <c r="C35" s="78"/>
      <c r="D35" s="78"/>
      <c r="E35" s="78"/>
      <c r="F35" s="78"/>
      <c r="G35" s="78"/>
      <c r="H35" s="78"/>
      <c r="I35" s="78"/>
      <c r="J35" s="79"/>
      <c r="K35" s="12"/>
      <c r="L35" s="8"/>
      <c r="M35" s="8"/>
      <c r="N35" s="8"/>
      <c r="O35" s="8"/>
      <c r="P35" s="8"/>
      <c r="Q35" s="8"/>
      <c r="R35" s="8"/>
    </row>
    <row r="36" spans="2:18" s="10" customFormat="1" ht="15" customHeight="1" x14ac:dyDescent="0.2">
      <c r="B36" s="77"/>
      <c r="C36" s="78"/>
      <c r="D36" s="78"/>
      <c r="E36" s="78"/>
      <c r="F36" s="78"/>
      <c r="G36" s="78"/>
      <c r="H36" s="78"/>
      <c r="I36" s="78"/>
      <c r="J36" s="79"/>
      <c r="K36" s="12"/>
      <c r="L36" s="8"/>
      <c r="M36" s="8"/>
      <c r="N36" s="8"/>
      <c r="O36" s="8"/>
      <c r="P36" s="8"/>
      <c r="Q36" s="8"/>
      <c r="R36" s="8"/>
    </row>
    <row r="37" spans="2:18" s="10" customFormat="1" ht="15" customHeight="1" x14ac:dyDescent="0.2">
      <c r="B37" s="77"/>
      <c r="C37" s="78"/>
      <c r="D37" s="78"/>
      <c r="E37" s="78"/>
      <c r="F37" s="78"/>
      <c r="G37" s="78"/>
      <c r="H37" s="78"/>
      <c r="I37" s="78"/>
      <c r="J37" s="79"/>
      <c r="K37" s="12"/>
      <c r="L37" s="8"/>
      <c r="M37" s="8"/>
      <c r="N37" s="8"/>
      <c r="O37" s="8"/>
      <c r="P37" s="8"/>
      <c r="Q37" s="8"/>
      <c r="R37" s="8"/>
    </row>
    <row r="38" spans="2:18" s="10" customFormat="1" ht="15" customHeight="1" x14ac:dyDescent="0.2">
      <c r="B38" s="77"/>
      <c r="C38" s="78"/>
      <c r="D38" s="78"/>
      <c r="E38" s="78"/>
      <c r="F38" s="78"/>
      <c r="G38" s="78"/>
      <c r="H38" s="78"/>
      <c r="I38" s="78"/>
      <c r="J38" s="79"/>
      <c r="K38" s="12"/>
      <c r="L38" s="8"/>
      <c r="M38" s="8"/>
      <c r="N38" s="8"/>
      <c r="O38" s="8"/>
      <c r="P38" s="8"/>
      <c r="Q38" s="8"/>
      <c r="R38" s="8"/>
    </row>
    <row r="39" spans="2:18" s="10" customFormat="1" ht="15" customHeight="1" x14ac:dyDescent="0.2">
      <c r="B39" s="77"/>
      <c r="C39" s="78"/>
      <c r="D39" s="78"/>
      <c r="E39" s="78"/>
      <c r="F39" s="78"/>
      <c r="G39" s="78"/>
      <c r="H39" s="78"/>
      <c r="I39" s="78"/>
      <c r="J39" s="79"/>
      <c r="K39" s="12"/>
      <c r="L39" s="8"/>
      <c r="M39" s="8"/>
      <c r="N39" s="8"/>
      <c r="O39" s="8"/>
      <c r="P39" s="8"/>
      <c r="Q39" s="8"/>
      <c r="R39" s="8"/>
    </row>
    <row r="40" spans="2:18" s="10" customFormat="1" ht="15" customHeight="1" x14ac:dyDescent="0.2">
      <c r="B40" s="77"/>
      <c r="C40" s="78"/>
      <c r="D40" s="78"/>
      <c r="E40" s="78"/>
      <c r="F40" s="78"/>
      <c r="G40" s="78"/>
      <c r="H40" s="78"/>
      <c r="I40" s="78"/>
      <c r="J40" s="79"/>
      <c r="K40" s="12"/>
      <c r="L40" s="8"/>
      <c r="M40" s="8"/>
      <c r="N40" s="8"/>
      <c r="O40" s="8"/>
      <c r="P40" s="8"/>
      <c r="Q40" s="8"/>
      <c r="R40" s="8"/>
    </row>
    <row r="41" spans="2:18" s="10" customFormat="1" ht="15" customHeight="1" x14ac:dyDescent="0.2">
      <c r="B41" s="77"/>
      <c r="C41" s="78"/>
      <c r="D41" s="78"/>
      <c r="E41" s="78"/>
      <c r="F41" s="78"/>
      <c r="G41" s="78"/>
      <c r="H41" s="78"/>
      <c r="I41" s="78"/>
      <c r="J41" s="79"/>
      <c r="K41" s="12"/>
      <c r="L41" s="8"/>
      <c r="M41" s="8"/>
      <c r="N41" s="8"/>
      <c r="O41" s="8"/>
      <c r="P41" s="8"/>
      <c r="Q41" s="8"/>
      <c r="R41" s="8"/>
    </row>
    <row r="42" spans="2:18" s="10" customFormat="1" ht="15" customHeight="1" x14ac:dyDescent="0.2">
      <c r="B42" s="77"/>
      <c r="C42" s="78"/>
      <c r="D42" s="78"/>
      <c r="E42" s="78"/>
      <c r="F42" s="78"/>
      <c r="G42" s="78"/>
      <c r="H42" s="78"/>
      <c r="I42" s="78"/>
      <c r="J42" s="79"/>
      <c r="K42" s="12"/>
      <c r="L42" s="8"/>
      <c r="M42" s="8"/>
      <c r="N42" s="8"/>
      <c r="O42" s="8"/>
      <c r="P42" s="8"/>
      <c r="Q42" s="8"/>
      <c r="R42" s="8"/>
    </row>
    <row r="43" spans="2:18" s="10" customFormat="1" ht="15" customHeight="1" x14ac:dyDescent="0.2">
      <c r="B43" s="77"/>
      <c r="C43" s="78"/>
      <c r="D43" s="78"/>
      <c r="E43" s="78"/>
      <c r="F43" s="81"/>
      <c r="G43" s="78"/>
      <c r="H43" s="78"/>
      <c r="I43" s="78"/>
      <c r="J43" s="79"/>
      <c r="K43" s="12"/>
      <c r="L43" s="8"/>
      <c r="M43" s="8"/>
      <c r="N43" s="8"/>
      <c r="O43" s="8"/>
      <c r="P43" s="8"/>
      <c r="Q43" s="8"/>
      <c r="R43" s="8"/>
    </row>
    <row r="44" spans="2:18" s="10" customFormat="1" ht="15" customHeight="1" x14ac:dyDescent="0.2">
      <c r="B44" s="77"/>
      <c r="C44" s="78"/>
      <c r="D44" s="78"/>
      <c r="E44" s="78"/>
      <c r="F44" s="81"/>
      <c r="G44" s="78"/>
      <c r="H44" s="375"/>
      <c r="I44" s="375"/>
      <c r="J44" s="79"/>
      <c r="K44" s="12"/>
      <c r="L44" s="8"/>
      <c r="M44" s="8"/>
      <c r="N44" s="8"/>
      <c r="O44" s="8"/>
      <c r="P44" s="8"/>
      <c r="Q44" s="8"/>
      <c r="R44" s="8"/>
    </row>
    <row r="45" spans="2:18" s="10" customFormat="1" ht="15" customHeight="1" x14ac:dyDescent="0.2">
      <c r="B45" s="77"/>
      <c r="C45" s="78"/>
      <c r="D45" s="78"/>
      <c r="E45" s="78"/>
      <c r="F45" s="81"/>
      <c r="G45" s="78"/>
      <c r="H45" s="78"/>
      <c r="I45" s="78"/>
      <c r="J45" s="79"/>
      <c r="K45" s="12"/>
      <c r="L45" s="8"/>
      <c r="M45" s="8"/>
      <c r="N45" s="8"/>
      <c r="O45" s="8"/>
      <c r="P45" s="8"/>
      <c r="Q45" s="8"/>
      <c r="R45" s="8"/>
    </row>
    <row r="46" spans="2:18" s="10" customFormat="1" ht="15" customHeight="1" x14ac:dyDescent="0.2">
      <c r="B46" s="77"/>
      <c r="C46" s="78"/>
      <c r="D46" s="78"/>
      <c r="E46" s="78"/>
      <c r="F46" s="81"/>
      <c r="G46" s="78"/>
      <c r="H46" s="78"/>
      <c r="I46" s="78"/>
      <c r="J46" s="79"/>
      <c r="K46" s="12"/>
      <c r="L46" s="8"/>
      <c r="M46" s="8"/>
      <c r="N46" s="8"/>
      <c r="O46" s="8"/>
      <c r="P46" s="8"/>
      <c r="Q46" s="8"/>
      <c r="R46" s="8"/>
    </row>
    <row r="47" spans="2:18" s="10" customFormat="1" ht="15" customHeight="1" x14ac:dyDescent="0.2">
      <c r="B47" s="77"/>
      <c r="C47" s="78"/>
      <c r="D47" s="78"/>
      <c r="E47" s="78"/>
      <c r="F47" s="81"/>
      <c r="G47" s="78"/>
      <c r="H47" s="78"/>
      <c r="I47" s="78"/>
      <c r="J47" s="79"/>
      <c r="K47" s="12"/>
      <c r="L47" s="8"/>
      <c r="M47" s="8"/>
      <c r="N47" s="8"/>
      <c r="O47" s="8"/>
      <c r="P47" s="8"/>
      <c r="Q47" s="8"/>
      <c r="R47" s="8"/>
    </row>
    <row r="48" spans="2:18" s="10" customFormat="1" ht="15" customHeight="1" x14ac:dyDescent="0.2">
      <c r="B48" s="77"/>
      <c r="C48" s="78"/>
      <c r="D48" s="78"/>
      <c r="E48" s="78"/>
      <c r="F48" s="81"/>
      <c r="G48" s="78"/>
      <c r="H48" s="78"/>
      <c r="I48" s="78"/>
      <c r="J48" s="79"/>
      <c r="K48" s="12"/>
      <c r="L48" s="8"/>
      <c r="M48" s="8"/>
      <c r="N48" s="8"/>
      <c r="O48" s="8"/>
      <c r="P48" s="8"/>
      <c r="Q48" s="8"/>
      <c r="R48" s="8"/>
    </row>
    <row r="49" spans="2:18" s="10" customFormat="1" ht="15" customHeight="1" x14ac:dyDescent="0.2">
      <c r="B49" s="77"/>
      <c r="C49" s="78"/>
      <c r="D49" s="78"/>
      <c r="E49" s="78"/>
      <c r="F49" s="81"/>
      <c r="G49" s="78"/>
      <c r="H49" s="78"/>
      <c r="I49" s="78"/>
      <c r="J49" s="79"/>
      <c r="K49" s="12"/>
      <c r="L49" s="8"/>
      <c r="M49" s="8"/>
      <c r="N49" s="8"/>
      <c r="O49" s="8"/>
      <c r="P49" s="8"/>
      <c r="Q49" s="8"/>
      <c r="R49" s="8"/>
    </row>
    <row r="50" spans="2:18" s="10" customFormat="1" ht="15" customHeight="1" x14ac:dyDescent="0.2">
      <c r="B50" s="77"/>
      <c r="C50" s="78"/>
      <c r="D50" s="78"/>
      <c r="E50" s="78"/>
      <c r="F50" s="81"/>
      <c r="G50" s="78"/>
      <c r="H50" s="78"/>
      <c r="I50" s="78"/>
      <c r="J50" s="79"/>
      <c r="K50" s="12"/>
      <c r="L50" s="8"/>
      <c r="M50" s="8"/>
      <c r="N50" s="8"/>
      <c r="O50" s="8"/>
      <c r="P50" s="8"/>
      <c r="Q50" s="8"/>
      <c r="R50" s="8"/>
    </row>
    <row r="51" spans="2:18" s="10" customFormat="1" ht="15" customHeight="1" x14ac:dyDescent="0.2">
      <c r="B51" s="77"/>
      <c r="C51" s="78"/>
      <c r="D51" s="78"/>
      <c r="E51" s="78"/>
      <c r="F51" s="81"/>
      <c r="G51" s="78"/>
      <c r="H51" s="78"/>
      <c r="I51" s="78"/>
      <c r="J51" s="79"/>
      <c r="K51" s="12"/>
      <c r="L51" s="8"/>
      <c r="M51" s="8"/>
      <c r="N51" s="8"/>
      <c r="O51" s="8"/>
      <c r="P51" s="8"/>
      <c r="Q51" s="8"/>
      <c r="R51" s="8"/>
    </row>
    <row r="52" spans="2:18" s="10" customFormat="1" ht="15" customHeight="1" x14ac:dyDescent="0.2">
      <c r="B52" s="77"/>
      <c r="C52" s="78"/>
      <c r="D52" s="78"/>
      <c r="E52" s="78"/>
      <c r="F52" s="81"/>
      <c r="G52" s="78"/>
      <c r="H52" s="78"/>
      <c r="I52" s="78"/>
      <c r="J52" s="79"/>
      <c r="K52" s="12"/>
      <c r="L52" s="8"/>
      <c r="M52" s="8"/>
      <c r="N52" s="8"/>
      <c r="O52" s="8"/>
      <c r="P52" s="8"/>
      <c r="Q52" s="8"/>
      <c r="R52" s="8"/>
    </row>
    <row r="53" spans="2:18" s="10" customFormat="1" ht="15" customHeight="1" x14ac:dyDescent="0.2">
      <c r="B53" s="77"/>
      <c r="C53" s="78"/>
      <c r="D53" s="78"/>
      <c r="E53" s="78"/>
      <c r="F53" s="81"/>
      <c r="G53" s="78"/>
      <c r="H53" s="78"/>
      <c r="I53" s="78"/>
      <c r="J53" s="79"/>
      <c r="K53" s="12"/>
      <c r="L53" s="8"/>
      <c r="M53" s="8"/>
      <c r="N53" s="8"/>
      <c r="O53" s="8"/>
      <c r="P53" s="8"/>
      <c r="Q53" s="8"/>
      <c r="R53" s="8"/>
    </row>
    <row r="54" spans="2:18" s="10" customFormat="1" ht="15" customHeight="1" x14ac:dyDescent="0.2">
      <c r="B54" s="77"/>
      <c r="C54" s="78"/>
      <c r="D54" s="78"/>
      <c r="E54" s="78"/>
      <c r="F54" s="81"/>
      <c r="G54" s="78"/>
      <c r="H54" s="78"/>
      <c r="I54" s="78"/>
      <c r="J54" s="79"/>
      <c r="K54" s="12"/>
      <c r="L54" s="8"/>
      <c r="M54" s="8"/>
      <c r="N54" s="8"/>
      <c r="O54" s="8"/>
      <c r="P54" s="8"/>
      <c r="Q54" s="8"/>
      <c r="R54" s="8"/>
    </row>
    <row r="55" spans="2:18" s="10" customFormat="1" ht="15" customHeight="1" x14ac:dyDescent="0.2">
      <c r="B55" s="77"/>
      <c r="C55" s="78"/>
      <c r="D55" s="78"/>
      <c r="E55" s="78"/>
      <c r="F55" s="81"/>
      <c r="G55" s="78"/>
      <c r="H55" s="78"/>
      <c r="I55" s="78"/>
      <c r="J55" s="79"/>
      <c r="K55" s="12"/>
      <c r="L55" s="8"/>
      <c r="M55" s="8"/>
      <c r="N55" s="8"/>
      <c r="O55" s="8"/>
      <c r="P55" s="8"/>
      <c r="Q55" s="8"/>
      <c r="R55" s="8"/>
    </row>
    <row r="56" spans="2:18" ht="24" thickBot="1" x14ac:dyDescent="0.4">
      <c r="B56" s="82"/>
      <c r="C56" s="83"/>
      <c r="D56" s="83"/>
      <c r="E56" s="84"/>
      <c r="F56" s="84"/>
      <c r="G56" s="84"/>
      <c r="H56" s="84"/>
      <c r="I56" s="84"/>
      <c r="J56" s="85"/>
    </row>
    <row r="57" spans="2:18" ht="36" customHeight="1" x14ac:dyDescent="0.35"/>
    <row r="62" spans="2:18" x14ac:dyDescent="0.35">
      <c r="G62" s="13"/>
    </row>
  </sheetData>
  <mergeCells count="1">
    <mergeCell ref="C18:E18"/>
  </mergeCells>
  <pageMargins left="0.25" right="0.25" top="0.75" bottom="0.75" header="0.3" footer="0.3"/>
  <pageSetup paperSize="9" scale="50" orientation="portrait" r:id="rId1"/>
  <headerFooter alignWithMargins="0">
    <oddFooter>&amp;L&amp;D&amp;C&amp; Template: &amp;A
&amp;F&amp;R&amp;P o&amp;Of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7"/>
  <dimension ref="A1:CD116"/>
  <sheetViews>
    <sheetView zoomScaleNormal="100" workbookViewId="0"/>
  </sheetViews>
  <sheetFormatPr defaultColWidth="8.5703125" defaultRowHeight="14.25" x14ac:dyDescent="0.2"/>
  <cols>
    <col min="1" max="1" width="11.5703125" style="355" customWidth="1"/>
    <col min="2" max="2" width="51" style="355" customWidth="1"/>
    <col min="3" max="5" width="30.5703125" style="355" customWidth="1"/>
    <col min="6" max="8" width="23" style="355" customWidth="1"/>
    <col min="9" max="16384" width="8.5703125" style="355"/>
  </cols>
  <sheetData>
    <row r="1" spans="1:7" ht="20.25" x14ac:dyDescent="0.3">
      <c r="A1" s="353"/>
      <c r="B1" s="354" t="s">
        <v>345</v>
      </c>
    </row>
    <row r="2" spans="1:7" ht="15" x14ac:dyDescent="0.25">
      <c r="A2" s="353"/>
      <c r="B2" s="194" t="str">
        <f>Tradingname</f>
        <v>APT PARMELIA PTY LTD</v>
      </c>
      <c r="C2" s="195"/>
    </row>
    <row r="3" spans="1:7" ht="15" x14ac:dyDescent="0.25">
      <c r="B3" s="196" t="s">
        <v>180</v>
      </c>
      <c r="C3" s="197" t="str">
        <f>TEXT(Yearstart,"dd/mm/yyyy")&amp;" to "&amp;TEXT(Yearending,"dd/mm/yyyy")</f>
        <v>01/07/2025 to 30/06/2026</v>
      </c>
    </row>
    <row r="4" spans="1:7" x14ac:dyDescent="0.2">
      <c r="B4" s="39" t="s">
        <v>424</v>
      </c>
      <c r="C4" s="39"/>
      <c r="F4" s="39"/>
      <c r="G4" s="39"/>
    </row>
    <row r="5" spans="1:7" ht="15.75" x14ac:dyDescent="0.25">
      <c r="B5" s="357"/>
      <c r="C5" s="39"/>
    </row>
    <row r="6" spans="1:7" ht="15.75" x14ac:dyDescent="0.25">
      <c r="B6" s="358"/>
    </row>
    <row r="8" spans="1:7" s="356" customFormat="1" ht="25.5" x14ac:dyDescent="0.2">
      <c r="B8" s="227" t="s">
        <v>425</v>
      </c>
      <c r="C8" s="227" t="s">
        <v>56</v>
      </c>
      <c r="D8" s="227" t="s">
        <v>57</v>
      </c>
      <c r="E8" s="227" t="s">
        <v>24</v>
      </c>
    </row>
    <row r="9" spans="1:7" x14ac:dyDescent="0.2">
      <c r="B9" s="127" t="s">
        <v>44</v>
      </c>
      <c r="C9" s="269">
        <f>'2. Revenues and expenses'!D16</f>
        <v>20000304.08376414</v>
      </c>
      <c r="D9" s="269">
        <f>'2. Revenues and expenses'!E16</f>
        <v>0</v>
      </c>
      <c r="E9" s="269">
        <f>'2. Revenues and expenses'!F16</f>
        <v>20000304.08376414</v>
      </c>
    </row>
    <row r="10" spans="1:7" x14ac:dyDescent="0.2">
      <c r="B10" s="127" t="s">
        <v>52</v>
      </c>
      <c r="C10" s="269">
        <f>'2. Revenues and expenses'!D19</f>
        <v>0</v>
      </c>
      <c r="D10" s="269">
        <f>'2. Revenues and expenses'!E19</f>
        <v>0</v>
      </c>
      <c r="E10" s="269">
        <f>'2. Revenues and expenses'!F19</f>
        <v>0</v>
      </c>
    </row>
    <row r="11" spans="1:7" x14ac:dyDescent="0.2">
      <c r="B11" s="228" t="s">
        <v>21</v>
      </c>
      <c r="C11" s="269">
        <f>'2. Revenues and expenses'!D20</f>
        <v>20000304.08376414</v>
      </c>
      <c r="D11" s="269">
        <f>'2. Revenues and expenses'!E20</f>
        <v>0</v>
      </c>
      <c r="E11" s="269">
        <f>'2. Revenues and expenses'!F20</f>
        <v>20000304.08376414</v>
      </c>
    </row>
    <row r="12" spans="1:7" x14ac:dyDescent="0.2">
      <c r="B12" s="127" t="s">
        <v>58</v>
      </c>
      <c r="C12" s="269">
        <f>'2. Revenues and expenses'!D30</f>
        <v>-7974483.5499999998</v>
      </c>
      <c r="D12" s="269">
        <f>'2. Revenues and expenses'!E30</f>
        <v>0</v>
      </c>
      <c r="E12" s="269">
        <f>'2. Revenues and expenses'!F30</f>
        <v>-7974483.5499999998</v>
      </c>
    </row>
    <row r="13" spans="1:7" x14ac:dyDescent="0.2">
      <c r="B13" s="127" t="s">
        <v>426</v>
      </c>
      <c r="C13" s="269">
        <f>'2. Revenues and expenses'!D41</f>
        <v>-10732379.854894241</v>
      </c>
      <c r="D13" s="269">
        <f>'2. Revenues and expenses'!E41</f>
        <v>0</v>
      </c>
      <c r="E13" s="269">
        <f>'2. Revenues and expenses'!F41</f>
        <v>-10732379.854894241</v>
      </c>
    </row>
    <row r="14" spans="1:7" x14ac:dyDescent="0.2">
      <c r="B14" s="228" t="s">
        <v>60</v>
      </c>
      <c r="C14" s="269">
        <f>'2. Revenues and expenses'!D42</f>
        <v>-18706863.40489424</v>
      </c>
      <c r="D14" s="269">
        <f>'2. Revenues and expenses'!E42</f>
        <v>0</v>
      </c>
      <c r="E14" s="269">
        <f>'2. Revenues and expenses'!F42</f>
        <v>-18706863.40489424</v>
      </c>
    </row>
    <row r="15" spans="1:7" x14ac:dyDescent="0.2">
      <c r="B15" s="228" t="s">
        <v>427</v>
      </c>
      <c r="C15" s="269">
        <f>'2. Revenues and expenses'!D43</f>
        <v>1293440.6788698994</v>
      </c>
      <c r="D15" s="269">
        <f>'2. Revenues and expenses'!E43</f>
        <v>0</v>
      </c>
      <c r="E15" s="269">
        <f>'2. Revenues and expenses'!F43</f>
        <v>1293440.6788698994</v>
      </c>
    </row>
    <row r="16" spans="1:7" x14ac:dyDescent="0.2">
      <c r="B16" s="359"/>
      <c r="C16" s="360"/>
      <c r="D16" s="360"/>
      <c r="E16" s="360"/>
    </row>
    <row r="17" spans="2:4" x14ac:dyDescent="0.2">
      <c r="B17" s="361"/>
      <c r="C17" s="362"/>
    </row>
    <row r="18" spans="2:4" s="356" customFormat="1" ht="24.6" customHeight="1" x14ac:dyDescent="0.2">
      <c r="B18" s="227" t="s">
        <v>428</v>
      </c>
      <c r="C18" s="227" t="s">
        <v>429</v>
      </c>
      <c r="D18" s="227" t="s">
        <v>430</v>
      </c>
    </row>
    <row r="19" spans="2:4" x14ac:dyDescent="0.2">
      <c r="B19" s="127" t="s">
        <v>141</v>
      </c>
      <c r="C19" s="269">
        <f>'3. Statement of pipeline assets'!D16</f>
        <v>0.1113726319745183</v>
      </c>
      <c r="D19" s="269">
        <f>'3. Statement of pipeline assets'!E16</f>
        <v>-9.8804663866758347E-4</v>
      </c>
    </row>
    <row r="20" spans="2:4" x14ac:dyDescent="0.2">
      <c r="B20" s="127" t="s">
        <v>84</v>
      </c>
      <c r="C20" s="269">
        <f>'3. Statement of pipeline assets'!D23</f>
        <v>-0.45573585934471339</v>
      </c>
      <c r="D20" s="269">
        <f>'3. Statement of pipeline assets'!E23</f>
        <v>1.9672130001708865E-3</v>
      </c>
    </row>
    <row r="21" spans="2:4" x14ac:dyDescent="0.2">
      <c r="B21" s="127" t="s">
        <v>142</v>
      </c>
      <c r="C21" s="269">
        <f>'3. Statement of pipeline assets'!D30</f>
        <v>-0.23931290686596185</v>
      </c>
      <c r="D21" s="269">
        <f>'3. Statement of pipeline assets'!E30</f>
        <v>3.2786873634904623E-4</v>
      </c>
    </row>
    <row r="22" spans="2:4" x14ac:dyDescent="0.2">
      <c r="B22" s="127" t="s">
        <v>144</v>
      </c>
      <c r="C22" s="269">
        <f>'3. Statement of pipeline assets'!D37</f>
        <v>0.25867479539010674</v>
      </c>
      <c r="D22" s="269">
        <f>'3. Statement of pipeline assets'!E37</f>
        <v>-4.4262291630730033E-3</v>
      </c>
    </row>
    <row r="23" spans="2:4" x14ac:dyDescent="0.2">
      <c r="B23" s="127" t="s">
        <v>86</v>
      </c>
      <c r="C23" s="269">
        <f>'3. Statement of pipeline assets'!D44</f>
        <v>0.43908447896683356</v>
      </c>
      <c r="D23" s="269">
        <f>'3. Statement of pipeline assets'!E44</f>
        <v>3.2786884912638925E-3</v>
      </c>
    </row>
    <row r="24" spans="2:4" x14ac:dyDescent="0.2">
      <c r="B24" s="127" t="s">
        <v>146</v>
      </c>
      <c r="C24" s="269">
        <f>'3. Statement of pipeline assets'!D51</f>
        <v>9.2774251475930214E-2</v>
      </c>
      <c r="D24" s="269">
        <f>'3. Statement of pipeline assets'!E51</f>
        <v>0</v>
      </c>
    </row>
    <row r="25" spans="2:4" x14ac:dyDescent="0.2">
      <c r="B25" s="127" t="s">
        <v>1</v>
      </c>
      <c r="C25" s="269">
        <f>'3. Statement of pipeline assets'!D58</f>
        <v>-4.1369560756720603E-2</v>
      </c>
      <c r="D25" s="269">
        <f>'3. Statement of pipeline assets'!E58</f>
        <v>2.7868853649124503E-3</v>
      </c>
    </row>
    <row r="26" spans="2:4" x14ac:dyDescent="0.2">
      <c r="B26" s="127" t="s">
        <v>148</v>
      </c>
      <c r="C26" s="269">
        <f>'3. Statement of pipeline assets'!D65</f>
        <v>0.27089149531093426</v>
      </c>
      <c r="D26" s="269">
        <f>'3. Statement of pipeline assets'!E65</f>
        <v>2.9103830456733704E-11</v>
      </c>
    </row>
    <row r="27" spans="2:4" x14ac:dyDescent="0.2">
      <c r="B27" s="127" t="s">
        <v>232</v>
      </c>
      <c r="C27" s="269">
        <f>'3. Statement of pipeline assets'!D72</f>
        <v>-0.42278106929734349</v>
      </c>
      <c r="D27" s="269">
        <f>'3. Statement of pipeline assets'!E72</f>
        <v>2.4046686943620443E-2</v>
      </c>
    </row>
    <row r="28" spans="2:4" x14ac:dyDescent="0.2">
      <c r="B28" s="127" t="s">
        <v>311</v>
      </c>
      <c r="C28" s="269">
        <f>'3. Statement of pipeline assets'!D79</f>
        <v>4.6566128730773926E-10</v>
      </c>
      <c r="D28" s="269">
        <f>'3. Statement of pipeline assets'!E79</f>
        <v>0</v>
      </c>
    </row>
    <row r="29" spans="2:4" x14ac:dyDescent="0.2">
      <c r="B29" s="127" t="s">
        <v>150</v>
      </c>
      <c r="C29" s="269">
        <f>'3. Statement of pipeline assets'!D80</f>
        <v>2704258.5022015646</v>
      </c>
      <c r="D29" s="269">
        <f>'3. Statement of pipeline assets'!E80</f>
        <v>3253480.7222015648</v>
      </c>
    </row>
    <row r="30" spans="2:4" x14ac:dyDescent="0.2">
      <c r="B30" s="230" t="s">
        <v>431</v>
      </c>
      <c r="C30" s="270">
        <f>'3. Statement of pipeline assets'!D81</f>
        <v>2704258.5157998218</v>
      </c>
      <c r="D30" s="270">
        <f>'3. Statement of pipeline assets'!E81</f>
        <v>3253480.7491946314</v>
      </c>
    </row>
    <row r="31" spans="2:4" x14ac:dyDescent="0.2">
      <c r="B31" s="127" t="s">
        <v>432</v>
      </c>
      <c r="C31" s="269">
        <f>'3. Statement of pipeline assets'!D89</f>
        <v>0</v>
      </c>
      <c r="D31" s="269">
        <f>'3. Statement of pipeline assets'!E89</f>
        <v>0</v>
      </c>
    </row>
    <row r="32" spans="2:4" x14ac:dyDescent="0.2">
      <c r="B32" s="127" t="s">
        <v>433</v>
      </c>
      <c r="C32" s="269">
        <f>'3. Statement of pipeline assets'!D96</f>
        <v>0</v>
      </c>
      <c r="D32" s="269">
        <f>'3. Statement of pipeline assets'!E96</f>
        <v>0</v>
      </c>
    </row>
    <row r="33" spans="1:4" x14ac:dyDescent="0.2">
      <c r="A33" s="39"/>
      <c r="B33" s="127" t="s">
        <v>434</v>
      </c>
      <c r="C33" s="269">
        <f>'3. Statement of pipeline assets'!D97</f>
        <v>0</v>
      </c>
      <c r="D33" s="269">
        <f>'3. Statement of pipeline assets'!E97</f>
        <v>0</v>
      </c>
    </row>
    <row r="34" spans="1:4" x14ac:dyDescent="0.2">
      <c r="A34" s="39"/>
      <c r="B34" s="127" t="s">
        <v>435</v>
      </c>
      <c r="C34" s="269">
        <f>'3. Statement of pipeline assets'!D98</f>
        <v>5279853.5669999998</v>
      </c>
      <c r="D34" s="269">
        <f>'3. Statement of pipeline assets'!E98</f>
        <v>5535642.8799020918</v>
      </c>
    </row>
    <row r="35" spans="1:4" x14ac:dyDescent="0.2">
      <c r="B35" s="127" t="s">
        <v>436</v>
      </c>
      <c r="C35" s="269">
        <f>'3. Statement of pipeline assets'!D99</f>
        <v>0</v>
      </c>
      <c r="D35" s="269">
        <f>'3. Statement of pipeline assets'!E99</f>
        <v>0</v>
      </c>
    </row>
    <row r="36" spans="1:4" x14ac:dyDescent="0.2">
      <c r="B36" s="231" t="s">
        <v>437</v>
      </c>
      <c r="C36" s="270">
        <f>'3. Statement of pipeline assets'!D100</f>
        <v>5279853.5669999998</v>
      </c>
      <c r="D36" s="270">
        <f>'3. Statement of pipeline assets'!E100</f>
        <v>5535642.8799020918</v>
      </c>
    </row>
    <row r="37" spans="1:4" ht="15" x14ac:dyDescent="0.25">
      <c r="B37" s="232" t="s">
        <v>438</v>
      </c>
      <c r="C37" s="270">
        <f>'3. Statement of pipeline assets'!D101</f>
        <v>7984112.0827998221</v>
      </c>
      <c r="D37" s="270">
        <f>'3. Statement of pipeline assets'!E101</f>
        <v>8789123.6290967241</v>
      </c>
    </row>
    <row r="38" spans="1:4" x14ac:dyDescent="0.2">
      <c r="B38" s="229" t="s">
        <v>439</v>
      </c>
      <c r="C38" s="234">
        <f>'1.1 Financial performance'!C10</f>
        <v>0.16200181879414738</v>
      </c>
      <c r="D38" s="233"/>
    </row>
    <row r="39" spans="1:4" x14ac:dyDescent="0.2">
      <c r="B39" s="361"/>
    </row>
    <row r="40" spans="1:4" x14ac:dyDescent="0.2">
      <c r="B40" s="361"/>
    </row>
    <row r="41" spans="1:4" s="356" customFormat="1" ht="25.5" x14ac:dyDescent="0.2">
      <c r="B41" s="226" t="s">
        <v>440</v>
      </c>
      <c r="C41" s="227" t="s">
        <v>429</v>
      </c>
      <c r="D41" s="238">
        <f>VALUE(RIGHT(TEXT(Yearending,"dd/mm/yyyy"),4))</f>
        <v>2026</v>
      </c>
    </row>
    <row r="42" spans="1:4" x14ac:dyDescent="0.2">
      <c r="B42" s="235" t="s">
        <v>441</v>
      </c>
      <c r="C42" s="269">
        <f>'4. Recovered capital'!E16</f>
        <v>198292464.76295033</v>
      </c>
      <c r="D42" s="199"/>
    </row>
    <row r="43" spans="1:4" x14ac:dyDescent="0.2">
      <c r="B43" s="235" t="s">
        <v>442</v>
      </c>
      <c r="C43" s="269">
        <f>'4. Recovered capital'!E23</f>
        <v>5852830.9410506692</v>
      </c>
      <c r="D43" s="199"/>
    </row>
    <row r="44" spans="1:4" ht="15" x14ac:dyDescent="0.25">
      <c r="B44" s="198" t="s">
        <v>95</v>
      </c>
      <c r="C44" s="270">
        <f>'4. Recovered capital'!E24</f>
        <v>204145295.70400101</v>
      </c>
      <c r="D44" s="303"/>
    </row>
    <row r="45" spans="1:4" x14ac:dyDescent="0.2">
      <c r="B45" s="240" t="s">
        <v>203</v>
      </c>
      <c r="C45" s="237"/>
      <c r="D45" s="227"/>
    </row>
    <row r="46" spans="1:4" x14ac:dyDescent="0.2">
      <c r="B46" s="127" t="s">
        <v>116</v>
      </c>
      <c r="C46" s="271">
        <f>'4. Recovered capital'!E26</f>
        <v>299410889.90344036</v>
      </c>
      <c r="D46" s="269">
        <f>IFERROR(INDEX('4. Recovered capital'!$F$8:$BK$34,MATCH($B46,'4. Recovered capital'!$D$8:$D$34,0),MATCH(D$41,'4. Recovered capital'!$F$8:$BK$8,0)),)</f>
        <v>20000304.08376414</v>
      </c>
    </row>
    <row r="47" spans="1:4" x14ac:dyDescent="0.2">
      <c r="B47" s="127" t="s">
        <v>117</v>
      </c>
      <c r="C47" s="271">
        <f>'4. Recovered capital'!E27</f>
        <v>-231409268.85897785</v>
      </c>
      <c r="D47" s="269">
        <f>IFERROR(INDEX('4. Recovered capital'!$F$8:$BK$34,MATCH($B47,'4. Recovered capital'!$D$8:$D$34,0),MATCH(D$41,'4. Recovered capital'!$F$8:$BK$8,0)),)</f>
        <v>-9215065.7728646472</v>
      </c>
    </row>
    <row r="48" spans="1:4" x14ac:dyDescent="0.2">
      <c r="B48" s="127" t="s">
        <v>118</v>
      </c>
      <c r="C48" s="271">
        <f>'4. Recovered capital'!E28</f>
        <v>0</v>
      </c>
      <c r="D48" s="269">
        <f>IFERROR(INDEX('4. Recovered capital'!$F$8:$BK$34,MATCH($B48,'4. Recovered capital'!$D$8:$D$34,0),MATCH(D$41,'4. Recovered capital'!$F$8:$BK$8,0)),)</f>
        <v>0</v>
      </c>
    </row>
    <row r="49" spans="2:82" x14ac:dyDescent="0.2">
      <c r="B49" s="127" t="s">
        <v>317</v>
      </c>
      <c r="C49" s="271">
        <f>'4. Recovered capital'!E29</f>
        <v>-146278.27905466332</v>
      </c>
      <c r="D49" s="269">
        <f>IFERROR(INDEX('4. Recovered capital'!$F$8:$BK$34,MATCH($B49,'4. Recovered capital'!$D$8:$D$34,0),MATCH(D$41,'4. Recovered capital'!$F$8:$BK$8,0)),)</f>
        <v>-18417.321401404519</v>
      </c>
    </row>
    <row r="50" spans="2:82" x14ac:dyDescent="0.2">
      <c r="B50" s="127" t="s">
        <v>164</v>
      </c>
      <c r="C50" s="271">
        <f>'4. Recovered capital'!E30</f>
        <v>-966439384.90662098</v>
      </c>
      <c r="D50" s="269">
        <f>IFERROR(INDEX('4. Recovered capital'!$F$8:$BK$34,MATCH($B50,'4. Recovered capital'!$D$8:$D$34,0),MATCH(D$41,'4. Recovered capital'!$F$8:$BK$8,0)),)</f>
        <v>-106320560.18354449</v>
      </c>
    </row>
    <row r="51" spans="2:82" x14ac:dyDescent="0.2">
      <c r="B51" s="240" t="s">
        <v>443</v>
      </c>
      <c r="C51" s="271">
        <f>'4. Recovered capital'!E31</f>
        <v>-898584042.14121306</v>
      </c>
      <c r="D51" s="269">
        <f>IFERROR(INDEX('4. Recovered capital'!$F$8:$BK$34,MATCH($B51,'4. Recovered capital'!$D$8:$D$34,0),MATCH(D$41,'4. Recovered capital'!$F$8:$BK$8,0)),)</f>
        <v>-95553739.194046393</v>
      </c>
    </row>
    <row r="52" spans="2:82" ht="15" x14ac:dyDescent="0.25">
      <c r="B52" s="232" t="s">
        <v>204</v>
      </c>
      <c r="C52" s="272">
        <f>'4. Recovered capital'!E32</f>
        <v>1102729337.8452141</v>
      </c>
      <c r="D52" s="270">
        <f>IFERROR(INDEX('4. Recovered capital'!$F$8:$BK$34,MATCH($B52,'4. Recovered capital'!$D$8:$D$34,0),MATCH(D$41,'4. Recovered capital'!$F$8:$BK$8,0)),)</f>
        <v>105353027.70634814</v>
      </c>
    </row>
    <row r="53" spans="2:82" x14ac:dyDescent="0.2">
      <c r="B53" s="240" t="s">
        <v>444</v>
      </c>
      <c r="C53" s="363"/>
      <c r="D53" s="269">
        <f>IFERROR(INDEX('4. Recovered capital'!$F$8:$BK$34,MATCH($B53,'4. Recovered capital'!$D$8:$D$34,0),MATCH(D$41,'4. Recovered capital'!$F$8:$BK$8,0)),)</f>
        <v>997376310.13886571</v>
      </c>
    </row>
    <row r="54" spans="2:82" x14ac:dyDescent="0.2">
      <c r="B54" s="240" t="s">
        <v>445</v>
      </c>
      <c r="C54" s="364"/>
      <c r="D54" s="236">
        <f>IFERROR(INDEX('4. Recovered capital'!$F$8:$BK$34,MATCH($B54,'4. Recovered capital'!$D$8:$D$34,0),MATCH(D$41,'4. Recovered capital'!$F$8:$BK$8,0)),)</f>
        <v>0.10660024616861148</v>
      </c>
    </row>
    <row r="55" spans="2:82" x14ac:dyDescent="0.2">
      <c r="B55" s="361"/>
    </row>
    <row r="56" spans="2:82" x14ac:dyDescent="0.2">
      <c r="B56" s="365"/>
    </row>
    <row r="57" spans="2:82" x14ac:dyDescent="0.2">
      <c r="B57" s="227" t="s">
        <v>446</v>
      </c>
      <c r="C57" s="238">
        <f>D57-1</f>
        <v>2022</v>
      </c>
      <c r="D57" s="238">
        <f>E57-1</f>
        <v>2023</v>
      </c>
      <c r="E57" s="238">
        <f>F57-1</f>
        <v>2024</v>
      </c>
      <c r="F57" s="238">
        <f>G57-1</f>
        <v>2025</v>
      </c>
      <c r="G57" s="238">
        <f>VALUE(RIGHT(TEXT(Yearending,"dd/mm/yyyy"),4))</f>
        <v>2026</v>
      </c>
      <c r="BQ57" s="367"/>
      <c r="BR57" s="367"/>
      <c r="BS57" s="367"/>
      <c r="BT57" s="367"/>
      <c r="BU57" s="367"/>
      <c r="BV57" s="367"/>
      <c r="BW57" s="367"/>
      <c r="BX57" s="367"/>
      <c r="BY57" s="367"/>
      <c r="BZ57" s="367"/>
      <c r="CA57" s="367"/>
      <c r="CB57" s="367"/>
      <c r="CC57" s="367"/>
      <c r="CD57" s="367"/>
    </row>
    <row r="58" spans="2:82" x14ac:dyDescent="0.2">
      <c r="B58" s="127" t="s">
        <v>116</v>
      </c>
      <c r="C58" s="239">
        <f>IFERROR(INDEX('4. Recovered capital'!$F$8:$BH$32,MATCH($B58,'4. Recovered capital'!$D$8:$D$32,0),MATCH(C$57,'4. Recovered capital'!$F$8:$BH$8,0))/INDEX('4. Recovered capital'!$F$8:$BH$32,MATCH($B58,'4. Recovered capital'!$D$8:$D$32,0),MATCH(C$57-1,'4. Recovered capital'!$F$8:$BH$8,0))-1,"NA")</f>
        <v>-0.38164400587104219</v>
      </c>
      <c r="D58" s="239">
        <f>IFERROR(INDEX('4. Recovered capital'!$F$8:$BK$32,MATCH($B58,'4. Recovered capital'!$D$8:$D$32,0),MATCH(D$57,'4. Recovered capital'!$F$8:$BK$8,0))/INDEX('4. Recovered capital'!$F$8:$BK$32,MATCH($B58,'4. Recovered capital'!$D$8:$D$32,0),MATCH(D$57-1,'4. Recovered capital'!$F$8:$BK$8,0))-1,"NA")</f>
        <v>-9.9701043413418788E-2</v>
      </c>
      <c r="E58" s="239">
        <f>IFERROR(INDEX('4. Recovered capital'!$F$8:$BK$32,MATCH($B58,'4. Recovered capital'!$D$8:$D$32,0),MATCH(E$57,'4. Recovered capital'!$F$8:$BK$8,0))/INDEX('4. Recovered capital'!$F$8:$BK$32,MATCH($B58,'4. Recovered capital'!$D$8:$D$32,0),MATCH(E$57-1,'4. Recovered capital'!$F$8:$BK$8,0))-1,"NA")</f>
        <v>0.55849947128381427</v>
      </c>
      <c r="F58" s="239">
        <f>IFERROR(INDEX('4. Recovered capital'!$F$8:$BK$32,MATCH($B58,'4. Recovered capital'!$D$8:$D$32,0),MATCH(F$57,'4. Recovered capital'!$F$8:$BK$8,0))/INDEX('4. Recovered capital'!$F$8:$BK$32,MATCH($B58,'4. Recovered capital'!$D$8:$D$32,0),MATCH(F$57-1,'4. Recovered capital'!$F$8:$BK$8,0))-1,"NA")</f>
        <v>0.14213803141834136</v>
      </c>
      <c r="G58" s="239">
        <f>IFERROR(INDEX('4. Recovered capital'!$F$8:$BK$32,MATCH($B58,'4. Recovered capital'!$D$8:$D$32,0),MATCH(G$57,'4. Recovered capital'!$F$8:$BK$8,0))/INDEX('4. Recovered capital'!$F$8:$BK$32,MATCH($B58,'4. Recovered capital'!$D$8:$D$32,0),MATCH(G$57-1,'4. Recovered capital'!$F$8:$BK$8,0))-1,"NA")</f>
        <v>5.9615549401166978E-2</v>
      </c>
    </row>
    <row r="59" spans="2:82" x14ac:dyDescent="0.2">
      <c r="B59" s="127" t="s">
        <v>117</v>
      </c>
      <c r="C59" s="239">
        <f>IFERROR(INDEX('4. Recovered capital'!$F$8:$BH$32,MATCH($B59,'4. Recovered capital'!$D$8:$D$32,0),MATCH(C$57,'4. Recovered capital'!$F$8:$BH$8,0))/INDEX('4. Recovered capital'!$F$8:$BH$32,MATCH($B59,'4. Recovered capital'!$D$8:$D$32,0),MATCH(C$57-1,'4. Recovered capital'!$F$8:$BH$8,0))-1,"NA")</f>
        <v>0.1345069767610565</v>
      </c>
      <c r="D59" s="239">
        <f>IFERROR(INDEX('4. Recovered capital'!$F$8:$BK$32,MATCH($B59,'4. Recovered capital'!$D$8:$D$32,0),MATCH(D$57,'4. Recovered capital'!$F$8:$BK$8,0))/INDEX('4. Recovered capital'!$F$8:$BK$32,MATCH($B59,'4. Recovered capital'!$D$8:$D$32,0),MATCH(D$57-1,'4. Recovered capital'!$F$8:$BK$8,0))-1,"NA")</f>
        <v>-1.3357420948537202E-2</v>
      </c>
      <c r="E59" s="239">
        <f>IFERROR(INDEX('4. Recovered capital'!$F$8:$BK$32,MATCH($B59,'4. Recovered capital'!$D$8:$D$32,0),MATCH(E$57,'4. Recovered capital'!$F$8:$BK$8,0))/INDEX('4. Recovered capital'!$F$8:$BK$32,MATCH($B59,'4. Recovered capital'!$D$8:$D$32,0),MATCH(E$57-1,'4. Recovered capital'!$F$8:$BK$8,0))-1,"NA")</f>
        <v>0.13439533285489191</v>
      </c>
      <c r="F59" s="239">
        <f>IFERROR(INDEX('4. Recovered capital'!$F$8:$BK$32,MATCH($B59,'4. Recovered capital'!$D$8:$D$32,0),MATCH(F$57,'4. Recovered capital'!$F$8:$BK$8,0))/INDEX('4. Recovered capital'!$F$8:$BK$32,MATCH($B59,'4. Recovered capital'!$D$8:$D$32,0),MATCH(F$57-1,'4. Recovered capital'!$F$8:$BK$8,0))-1,"NA")</f>
        <v>6.1293463568762974E-2</v>
      </c>
      <c r="G59" s="239">
        <f>IFERROR(INDEX('4. Recovered capital'!$F$8:$BK$32,MATCH($B59,'4. Recovered capital'!$D$8:$D$32,0),MATCH(G$57,'4. Recovered capital'!$F$8:$BK$8,0))/INDEX('4. Recovered capital'!$F$8:$BK$32,MATCH($B59,'4. Recovered capital'!$D$8:$D$32,0),MATCH(G$57-1,'4. Recovered capital'!$F$8:$BK$8,0))-1,"NA")</f>
        <v>-1.7607546973977817E-2</v>
      </c>
    </row>
    <row r="60" spans="2:82" x14ac:dyDescent="0.2">
      <c r="B60" s="127" t="s">
        <v>118</v>
      </c>
      <c r="C60" s="239" t="str">
        <f>IFERROR(INDEX('4. Recovered capital'!$F$8:$BH$32,MATCH($B60,'4. Recovered capital'!$D$8:$D$32,0),MATCH(C$57,'4. Recovered capital'!$F$8:$BH$8,0))/INDEX('4. Recovered capital'!$F$8:$BH$32,MATCH($B60,'4. Recovered capital'!$D$8:$D$32,0),MATCH(C$57-1,'4. Recovered capital'!$F$8:$BH$8,0))-1,"NA")</f>
        <v>NA</v>
      </c>
      <c r="D60" s="239" t="str">
        <f>IFERROR(INDEX('4. Recovered capital'!$F$8:$BK$32,MATCH($B60,'4. Recovered capital'!$D$8:$D$32,0),MATCH(D$57,'4. Recovered capital'!$F$8:$BK$8,0))/INDEX('4. Recovered capital'!$F$8:$BK$32,MATCH($B60,'4. Recovered capital'!$D$8:$D$32,0),MATCH(D$57-1,'4. Recovered capital'!$F$8:$BK$8,0))-1,"NA")</f>
        <v>NA</v>
      </c>
      <c r="E60" s="239" t="str">
        <f>IFERROR(INDEX('4. Recovered capital'!$F$8:$BK$32,MATCH($B60,'4. Recovered capital'!$D$8:$D$32,0),MATCH(E$57,'4. Recovered capital'!$F$8:$BK$8,0))/INDEX('4. Recovered capital'!$F$8:$BK$32,MATCH($B60,'4. Recovered capital'!$D$8:$D$32,0),MATCH(E$57-1,'4. Recovered capital'!$F$8:$BK$8,0))-1,"NA")</f>
        <v>NA</v>
      </c>
      <c r="F60" s="239" t="str">
        <f>IFERROR(INDEX('4. Recovered capital'!$F$8:$BK$32,MATCH($B60,'4. Recovered capital'!$D$8:$D$32,0),MATCH(F$57,'4. Recovered capital'!$F$8:$BK$8,0))/INDEX('4. Recovered capital'!$F$8:$BK$32,MATCH($B60,'4. Recovered capital'!$D$8:$D$32,0),MATCH(F$57-1,'4. Recovered capital'!$F$8:$BK$8,0))-1,"NA")</f>
        <v>NA</v>
      </c>
      <c r="G60" s="239" t="str">
        <f>IFERROR(INDEX('4. Recovered capital'!$F$8:$BK$32,MATCH($B60,'4. Recovered capital'!$D$8:$D$32,0),MATCH(G$57,'4. Recovered capital'!$F$8:$BK$8,0))/INDEX('4. Recovered capital'!$F$8:$BK$32,MATCH($B60,'4. Recovered capital'!$D$8:$D$32,0),MATCH(G$57-1,'4. Recovered capital'!$F$8:$BK$8,0))-1,"NA")</f>
        <v>NA</v>
      </c>
    </row>
    <row r="61" spans="2:82" x14ac:dyDescent="0.2">
      <c r="B61" s="127" t="s">
        <v>317</v>
      </c>
      <c r="C61" s="239">
        <f>IFERROR(INDEX('4. Recovered capital'!$F$8:$BH$32,MATCH($B61,'4. Recovered capital'!$D$8:$D$32,0),MATCH(C$57,'4. Recovered capital'!$F$8:$BH$8,0))/INDEX('4. Recovered capital'!$F$8:$BH$32,MATCH($B61,'4. Recovered capital'!$D$8:$D$32,0),MATCH(C$57-1,'4. Recovered capital'!$F$8:$BH$8,0))-1,"NA")</f>
        <v>-0.5689261044848668</v>
      </c>
      <c r="D61" s="239">
        <f>IFERROR(INDEX('4. Recovered capital'!$F$8:$BK$32,MATCH($B61,'4. Recovered capital'!$D$8:$D$32,0),MATCH(D$57,'4. Recovered capital'!$F$8:$BK$8,0))/INDEX('4. Recovered capital'!$F$8:$BK$32,MATCH($B61,'4. Recovered capital'!$D$8:$D$32,0),MATCH(D$57-1,'4. Recovered capital'!$F$8:$BK$8,0))-1,"NA")</f>
        <v>2.1210446190793872</v>
      </c>
      <c r="E61" s="239">
        <f>IFERROR(INDEX('4. Recovered capital'!$F$8:$BK$32,MATCH($B61,'4. Recovered capital'!$D$8:$D$32,0),MATCH(E$57,'4. Recovered capital'!$F$8:$BK$8,0))/INDEX('4. Recovered capital'!$F$8:$BK$32,MATCH($B61,'4. Recovered capital'!$D$8:$D$32,0),MATCH(E$57-1,'4. Recovered capital'!$F$8:$BK$8,0))-1,"NA")</f>
        <v>6.5684816618222008E-2</v>
      </c>
      <c r="F61" s="239">
        <f>IFERROR(INDEX('4. Recovered capital'!$F$8:$BK$32,MATCH($B61,'4. Recovered capital'!$D$8:$D$32,0),MATCH(F$57,'4. Recovered capital'!$F$8:$BK$8,0))/INDEX('4. Recovered capital'!$F$8:$BK$32,MATCH($B61,'4. Recovered capital'!$D$8:$D$32,0),MATCH(F$57-1,'4. Recovered capital'!$F$8:$BK$8,0))-1,"NA")</f>
        <v>-0.36482729515733392</v>
      </c>
      <c r="G61" s="239">
        <f>IFERROR(INDEX('4. Recovered capital'!$F$8:$BK$32,MATCH($B61,'4. Recovered capital'!$D$8:$D$32,0),MATCH(G$57,'4. Recovered capital'!$F$8:$BK$8,0))/INDEX('4. Recovered capital'!$F$8:$BK$32,MATCH($B61,'4. Recovered capital'!$D$8:$D$32,0),MATCH(G$57-1,'4. Recovered capital'!$F$8:$BK$8,0))-1,"NA")</f>
        <v>0</v>
      </c>
    </row>
    <row r="62" spans="2:82" x14ac:dyDescent="0.2">
      <c r="B62" s="127" t="s">
        <v>164</v>
      </c>
      <c r="C62" s="239">
        <f>IFERROR(INDEX('4. Recovered capital'!$F$8:$BH$32,MATCH($B62,'4. Recovered capital'!$D$8:$D$32,0),MATCH(C$57,'4. Recovered capital'!$F$8:$BH$8,0))/INDEX('4. Recovered capital'!$F$8:$BH$32,MATCH($B62,'4. Recovered capital'!$D$8:$D$32,0),MATCH(C$57-1,'4. Recovered capital'!$F$8:$BH$8,0))-1,"NA")</f>
        <v>0.33588043352198538</v>
      </c>
      <c r="D62" s="239">
        <f>IFERROR(INDEX('4. Recovered capital'!$F$8:$BK$32,MATCH($B62,'4. Recovered capital'!$D$8:$D$32,0),MATCH(D$57,'4. Recovered capital'!$F$8:$BK$8,0))/INDEX('4. Recovered capital'!$F$8:$BK$32,MATCH($B62,'4. Recovered capital'!$D$8:$D$32,0),MATCH(D$57-1,'4. Recovered capital'!$F$8:$BK$8,0))-1,"NA")</f>
        <v>0.13519577915885761</v>
      </c>
      <c r="E62" s="239">
        <f>IFERROR(INDEX('4. Recovered capital'!$F$8:$BK$32,MATCH($B62,'4. Recovered capital'!$D$8:$D$32,0),MATCH(E$57,'4. Recovered capital'!$F$8:$BK$8,0))/INDEX('4. Recovered capital'!$F$8:$BK$32,MATCH($B62,'4. Recovered capital'!$D$8:$D$32,0),MATCH(E$57-1,'4. Recovered capital'!$F$8:$BK$8,0))-1,"NA")</f>
        <v>0.14544894664501129</v>
      </c>
      <c r="F62" s="239">
        <f>IFERROR(INDEX('4. Recovered capital'!$F$8:$BK$32,MATCH($B62,'4. Recovered capital'!$D$8:$D$32,0),MATCH(F$57,'4. Recovered capital'!$F$8:$BK$8,0))/INDEX('4. Recovered capital'!$F$8:$BK$32,MATCH($B62,'4. Recovered capital'!$D$8:$D$32,0),MATCH(F$57-1,'4. Recovered capital'!$F$8:$BK$8,0))-1,"NA")</f>
        <v>0.15676314413521442</v>
      </c>
      <c r="G62" s="239">
        <f>IFERROR(INDEX('4. Recovered capital'!$F$8:$BK$32,MATCH($B62,'4. Recovered capital'!$D$8:$D$32,0),MATCH(G$57,'4. Recovered capital'!$F$8:$BK$8,0))/INDEX('4. Recovered capital'!$F$8:$BK$32,MATCH($B62,'4. Recovered capital'!$D$8:$D$32,0),MATCH(G$57-1,'4. Recovered capital'!$F$8:$BK$8,0))-1,"NA")</f>
        <v>0.12587375824646907</v>
      </c>
    </row>
    <row r="63" spans="2:82" x14ac:dyDescent="0.2">
      <c r="B63" s="127" t="s">
        <v>165</v>
      </c>
      <c r="C63" s="239">
        <f>IFERROR(INDEX('4. Recovered capital'!$F$8:$BH$32,MATCH($B63,'4. Recovered capital'!$D$8:$D$32,0),MATCH(C$57,'4. Recovered capital'!$F$8:$BH$8,0))/INDEX('4. Recovered capital'!$F$8:$BH$32,MATCH($B63,'4. Recovered capital'!$D$8:$D$32,0),MATCH(C$57-1,'4. Recovered capital'!$F$8:$BH$8,0))-1,"NA")</f>
        <v>0.68649554663525048</v>
      </c>
      <c r="D63" s="239">
        <f>IFERROR(INDEX('4. Recovered capital'!$F$8:$BK$32,MATCH($B63,'4. Recovered capital'!$D$8:$D$32,0),MATCH(D$57,'4. Recovered capital'!$F$8:$BK$8,0))/INDEX('4. Recovered capital'!$F$8:$BK$32,MATCH($B63,'4. Recovered capital'!$D$8:$D$32,0),MATCH(D$57-1,'4. Recovered capital'!$F$8:$BK$8,0))-1,"NA")</f>
        <v>0.16254028851516966</v>
      </c>
      <c r="E63" s="239">
        <f>IFERROR(INDEX('4. Recovered capital'!$F$8:$BK$32,MATCH($B63,'4. Recovered capital'!$D$8:$D$32,0),MATCH(E$57,'4. Recovered capital'!$F$8:$BK$8,0))/INDEX('4. Recovered capital'!$F$8:$BK$32,MATCH($B63,'4. Recovered capital'!$D$8:$D$32,0),MATCH(E$57-1,'4. Recovered capital'!$F$8:$BK$8,0))-1,"NA")</f>
        <v>8.020511505814909E-2</v>
      </c>
      <c r="F63" s="239">
        <f>IFERROR(INDEX('4. Recovered capital'!$F$8:$BK$32,MATCH($B63,'4. Recovered capital'!$D$8:$D$32,0),MATCH(F$57,'4. Recovered capital'!$F$8:$BK$8,0))/INDEX('4. Recovered capital'!$F$8:$BK$32,MATCH($B63,'4. Recovered capital'!$D$8:$D$32,0),MATCH(F$57-1,'4. Recovered capital'!$F$8:$BK$8,0))-1,"NA")</f>
        <v>0.14841960279504018</v>
      </c>
      <c r="G63" s="239">
        <f>IFERROR(INDEX('4. Recovered capital'!$F$8:$BK$32,MATCH($B63,'4. Recovered capital'!$D$8:$D$32,0),MATCH(G$57,'4. Recovered capital'!$F$8:$BK$8,0))/INDEX('4. Recovered capital'!$F$8:$BK$32,MATCH($B63,'4. Recovered capital'!$D$8:$D$32,0),MATCH(G$57-1,'4. Recovered capital'!$F$8:$BK$8,0))-1,"NA")</f>
        <v>0.1247252037050397</v>
      </c>
    </row>
    <row r="64" spans="2:82" x14ac:dyDescent="0.2">
      <c r="B64" s="361"/>
    </row>
    <row r="65" spans="2:8" x14ac:dyDescent="0.2">
      <c r="B65" s="361"/>
    </row>
    <row r="66" spans="2:8" s="356" customFormat="1" x14ac:dyDescent="0.2">
      <c r="B66" s="227" t="s">
        <v>447</v>
      </c>
      <c r="C66" s="555" t="s">
        <v>111</v>
      </c>
      <c r="D66" s="555"/>
      <c r="E66" s="555"/>
      <c r="F66" s="556" t="s">
        <v>112</v>
      </c>
      <c r="G66" s="556"/>
      <c r="H66" s="556"/>
    </row>
    <row r="67" spans="2:8" s="356" customFormat="1" ht="25.5" x14ac:dyDescent="0.2">
      <c r="B67" s="227" t="s">
        <v>32</v>
      </c>
      <c r="C67" s="227" t="s">
        <v>448</v>
      </c>
      <c r="D67" s="227" t="s">
        <v>449</v>
      </c>
      <c r="E67" s="227" t="s">
        <v>450</v>
      </c>
      <c r="F67" s="227" t="s">
        <v>448</v>
      </c>
      <c r="G67" s="227" t="s">
        <v>451</v>
      </c>
      <c r="H67" s="227" t="s">
        <v>450</v>
      </c>
    </row>
    <row r="68" spans="2:8" x14ac:dyDescent="0.2">
      <c r="B68" s="242" t="s">
        <v>33</v>
      </c>
      <c r="C68" s="127"/>
      <c r="D68" s="227"/>
      <c r="E68" s="227"/>
      <c r="F68" s="227"/>
      <c r="G68" s="227"/>
      <c r="H68" s="227"/>
    </row>
    <row r="69" spans="2:8" x14ac:dyDescent="0.2">
      <c r="B69" s="127" t="s">
        <v>153</v>
      </c>
      <c r="C69" s="227"/>
      <c r="D69" s="227"/>
      <c r="E69" s="227"/>
      <c r="F69" s="227"/>
      <c r="G69" s="227"/>
      <c r="H69" s="227"/>
    </row>
    <row r="70" spans="2:8" x14ac:dyDescent="0.2">
      <c r="B70" s="241" t="s">
        <v>452</v>
      </c>
      <c r="C70" s="269">
        <f>'5. Weighted average price'!M12</f>
        <v>12508.113989999998</v>
      </c>
      <c r="D70" s="269">
        <f>'5. Weighted average price'!N12</f>
        <v>20423.974999999999</v>
      </c>
      <c r="E70" s="301">
        <f>'5. Weighted average price'!O12</f>
        <v>0.61242309540625661</v>
      </c>
      <c r="F70" s="269">
        <f>'5. Weighted average price'!P12</f>
        <v>627.55123000000003</v>
      </c>
      <c r="G70" s="269">
        <f>'5. Weighted average price'!Q12</f>
        <v>3217.6683820000007</v>
      </c>
      <c r="H70" s="301">
        <f>'5. Weighted average price'!R12</f>
        <v>0.1950329106351022</v>
      </c>
    </row>
    <row r="71" spans="2:8" x14ac:dyDescent="0.2">
      <c r="B71" s="241" t="s">
        <v>453</v>
      </c>
      <c r="C71" s="269">
        <f>'5. Weighted average price'!T12</f>
        <v>0</v>
      </c>
      <c r="D71" s="269">
        <f>'5. Weighted average price'!U12</f>
        <v>0</v>
      </c>
      <c r="E71" s="301">
        <f>'5. Weighted average price'!V12</f>
        <v>0</v>
      </c>
      <c r="F71" s="269">
        <f>'5. Weighted average price'!W12</f>
        <v>0</v>
      </c>
      <c r="G71" s="269">
        <f>'5. Weighted average price'!X12</f>
        <v>0</v>
      </c>
      <c r="H71" s="301">
        <f>'5. Weighted average price'!Y12</f>
        <v>0</v>
      </c>
    </row>
    <row r="72" spans="2:8" x14ac:dyDescent="0.2">
      <c r="B72" s="241" t="s">
        <v>454</v>
      </c>
      <c r="C72" s="269">
        <f>'5. Weighted average price'!Z12</f>
        <v>0</v>
      </c>
      <c r="D72" s="269">
        <f>'5. Weighted average price'!AA12</f>
        <v>0</v>
      </c>
      <c r="E72" s="301">
        <f>'5. Weighted average price'!AB12</f>
        <v>0</v>
      </c>
      <c r="F72" s="269">
        <f>'5. Weighted average price'!AC12</f>
        <v>0</v>
      </c>
      <c r="G72" s="269">
        <f>'5. Weighted average price'!AD12</f>
        <v>0</v>
      </c>
      <c r="H72" s="301">
        <f>'5. Weighted average price'!AE12</f>
        <v>0</v>
      </c>
    </row>
    <row r="73" spans="2:8" x14ac:dyDescent="0.2">
      <c r="B73" s="241" t="s">
        <v>455</v>
      </c>
      <c r="C73" s="269">
        <f>'5. Weighted average price'!AF12</f>
        <v>0</v>
      </c>
      <c r="D73" s="269">
        <f>'5. Weighted average price'!AG12</f>
        <v>0</v>
      </c>
      <c r="E73" s="301">
        <f>'5. Weighted average price'!AH12</f>
        <v>0</v>
      </c>
      <c r="F73" s="269">
        <f>'5. Weighted average price'!AI12</f>
        <v>0</v>
      </c>
      <c r="G73" s="269">
        <f>'5. Weighted average price'!AJ12</f>
        <v>0</v>
      </c>
      <c r="H73" s="301">
        <f>'5. Weighted average price'!AK12</f>
        <v>0</v>
      </c>
    </row>
    <row r="74" spans="2:8" x14ac:dyDescent="0.2">
      <c r="B74" s="241" t="s">
        <v>456</v>
      </c>
      <c r="C74" s="269">
        <f>'5. Weighted average price'!AM12</f>
        <v>0</v>
      </c>
      <c r="D74" s="269">
        <f>'5. Weighted average price'!AN12</f>
        <v>0</v>
      </c>
      <c r="E74" s="301">
        <f>'5. Weighted average price'!AO12</f>
        <v>0</v>
      </c>
      <c r="F74" s="269">
        <f>'5. Weighted average price'!AP12</f>
        <v>0</v>
      </c>
      <c r="G74" s="269">
        <f>'5. Weighted average price'!AQ12</f>
        <v>0</v>
      </c>
      <c r="H74" s="301">
        <f>'5. Weighted average price'!AR12</f>
        <v>0</v>
      </c>
    </row>
    <row r="75" spans="2:8" x14ac:dyDescent="0.2">
      <c r="B75" s="241" t="s">
        <v>457</v>
      </c>
      <c r="C75" s="269">
        <f>'5. Weighted average price'!AS12</f>
        <v>0</v>
      </c>
      <c r="D75" s="269">
        <f>'5. Weighted average price'!AT12</f>
        <v>0</v>
      </c>
      <c r="E75" s="301">
        <f>'5. Weighted average price'!AU12</f>
        <v>0</v>
      </c>
      <c r="F75" s="269">
        <f>'5. Weighted average price'!AV12</f>
        <v>0</v>
      </c>
      <c r="G75" s="269">
        <f>'5. Weighted average price'!AW12</f>
        <v>0</v>
      </c>
      <c r="H75" s="301">
        <f>'5. Weighted average price'!AX12</f>
        <v>0</v>
      </c>
    </row>
    <row r="76" spans="2:8" x14ac:dyDescent="0.2">
      <c r="B76" s="241" t="s">
        <v>458</v>
      </c>
      <c r="C76" s="269">
        <f>'5. Weighted average price'!AY12</f>
        <v>0</v>
      </c>
      <c r="D76" s="269">
        <f>'5. Weighted average price'!AZ12</f>
        <v>0</v>
      </c>
      <c r="E76" s="301">
        <f>'5. Weighted average price'!BA12</f>
        <v>0</v>
      </c>
      <c r="F76" s="269">
        <f>'5. Weighted average price'!BB12</f>
        <v>0</v>
      </c>
      <c r="G76" s="269">
        <f>'5. Weighted average price'!BC12</f>
        <v>0</v>
      </c>
      <c r="H76" s="301">
        <f>'5. Weighted average price'!BD12</f>
        <v>0</v>
      </c>
    </row>
    <row r="77" spans="2:8" x14ac:dyDescent="0.2">
      <c r="B77" s="241" t="s">
        <v>459</v>
      </c>
      <c r="C77" s="269">
        <f>'5. Weighted average price'!BE12</f>
        <v>0</v>
      </c>
      <c r="D77" s="269">
        <f>'5. Weighted average price'!BF12</f>
        <v>0</v>
      </c>
      <c r="E77" s="301">
        <f>'5. Weighted average price'!BG12</f>
        <v>0</v>
      </c>
      <c r="F77" s="269">
        <f>'5. Weighted average price'!BH12</f>
        <v>0</v>
      </c>
      <c r="G77" s="269">
        <f>'5. Weighted average price'!BI12</f>
        <v>0</v>
      </c>
      <c r="H77" s="301">
        <f>'5. Weighted average price'!BJ12</f>
        <v>0</v>
      </c>
    </row>
    <row r="78" spans="2:8" x14ac:dyDescent="0.2">
      <c r="B78" s="127" t="s">
        <v>201</v>
      </c>
      <c r="C78" s="127"/>
      <c r="D78" s="127"/>
      <c r="E78" s="302"/>
      <c r="F78" s="127"/>
      <c r="G78" s="127"/>
      <c r="H78" s="302"/>
    </row>
    <row r="79" spans="2:8" x14ac:dyDescent="0.2">
      <c r="B79" s="241" t="s">
        <v>452</v>
      </c>
      <c r="C79" s="399">
        <f>'5. Weighted average price'!M13</f>
        <v>0</v>
      </c>
      <c r="D79" s="399">
        <f>'5. Weighted average price'!N13</f>
        <v>0</v>
      </c>
      <c r="E79" s="400">
        <f>'5. Weighted average price'!O13</f>
        <v>0</v>
      </c>
      <c r="F79" s="399">
        <f>'5. Weighted average price'!P13</f>
        <v>1181.1903199999997</v>
      </c>
      <c r="G79" s="399">
        <f>'5. Weighted average price'!Q13</f>
        <v>1790.9516439999998</v>
      </c>
      <c r="H79" s="400">
        <f>'5. Weighted average price'!R13</f>
        <v>0.65953222352886698</v>
      </c>
    </row>
    <row r="80" spans="2:8" x14ac:dyDescent="0.2">
      <c r="B80" s="241" t="s">
        <v>453</v>
      </c>
      <c r="C80" s="399">
        <f>'5. Weighted average price'!T13</f>
        <v>0</v>
      </c>
      <c r="D80" s="399">
        <f>'5. Weighted average price'!U13</f>
        <v>0</v>
      </c>
      <c r="E80" s="400">
        <f>'5. Weighted average price'!V13</f>
        <v>0</v>
      </c>
      <c r="F80" s="399">
        <f>'5. Weighted average price'!W13</f>
        <v>0</v>
      </c>
      <c r="G80" s="399">
        <f>'5. Weighted average price'!X13</f>
        <v>0</v>
      </c>
      <c r="H80" s="400">
        <f>'5. Weighted average price'!Y13</f>
        <v>0</v>
      </c>
    </row>
    <row r="81" spans="2:8" x14ac:dyDescent="0.2">
      <c r="B81" s="241" t="s">
        <v>454</v>
      </c>
      <c r="C81" s="399">
        <f>'5. Weighted average price'!Z13</f>
        <v>0</v>
      </c>
      <c r="D81" s="399">
        <f>'5. Weighted average price'!AA13</f>
        <v>0</v>
      </c>
      <c r="E81" s="400">
        <f>'5. Weighted average price'!AB13</f>
        <v>0</v>
      </c>
      <c r="F81" s="399">
        <f>'5. Weighted average price'!AC13</f>
        <v>0</v>
      </c>
      <c r="G81" s="399">
        <f>'5. Weighted average price'!AD13</f>
        <v>0</v>
      </c>
      <c r="H81" s="400">
        <f>'5. Weighted average price'!AE13</f>
        <v>0</v>
      </c>
    </row>
    <row r="82" spans="2:8" x14ac:dyDescent="0.2">
      <c r="B82" s="241" t="s">
        <v>455</v>
      </c>
      <c r="C82" s="399">
        <f>'5. Weighted average price'!AF13</f>
        <v>0</v>
      </c>
      <c r="D82" s="399">
        <f>'5. Weighted average price'!AG13</f>
        <v>0</v>
      </c>
      <c r="E82" s="400">
        <f>'5. Weighted average price'!AH13</f>
        <v>0</v>
      </c>
      <c r="F82" s="399">
        <f>'5. Weighted average price'!AI13</f>
        <v>0</v>
      </c>
      <c r="G82" s="399">
        <f>'5. Weighted average price'!AJ13</f>
        <v>0</v>
      </c>
      <c r="H82" s="400">
        <f>'5. Weighted average price'!AK13</f>
        <v>0</v>
      </c>
    </row>
    <row r="83" spans="2:8" x14ac:dyDescent="0.2">
      <c r="B83" s="241" t="s">
        <v>456</v>
      </c>
      <c r="C83" s="399">
        <f>'5. Weighted average price'!AM13</f>
        <v>0</v>
      </c>
      <c r="D83" s="399">
        <f>'5. Weighted average price'!AN13</f>
        <v>0</v>
      </c>
      <c r="E83" s="400">
        <f>'5. Weighted average price'!AO13</f>
        <v>0</v>
      </c>
      <c r="F83" s="399">
        <f>'5. Weighted average price'!AP13</f>
        <v>0</v>
      </c>
      <c r="G83" s="399">
        <f>'5. Weighted average price'!AQ13</f>
        <v>0</v>
      </c>
      <c r="H83" s="400">
        <f>'5. Weighted average price'!AR13</f>
        <v>0</v>
      </c>
    </row>
    <row r="84" spans="2:8" x14ac:dyDescent="0.2">
      <c r="B84" s="241" t="s">
        <v>457</v>
      </c>
      <c r="C84" s="399">
        <f>'5. Weighted average price'!AS13</f>
        <v>0</v>
      </c>
      <c r="D84" s="399">
        <f>'5. Weighted average price'!AT13</f>
        <v>0</v>
      </c>
      <c r="E84" s="400">
        <f>'5. Weighted average price'!AU13</f>
        <v>0</v>
      </c>
      <c r="F84" s="399">
        <f>'5. Weighted average price'!AV13</f>
        <v>0</v>
      </c>
      <c r="G84" s="399">
        <f>'5. Weighted average price'!AW13</f>
        <v>0</v>
      </c>
      <c r="H84" s="400">
        <f>'5. Weighted average price'!AX13</f>
        <v>0</v>
      </c>
    </row>
    <row r="85" spans="2:8" x14ac:dyDescent="0.2">
      <c r="B85" s="241" t="s">
        <v>458</v>
      </c>
      <c r="C85" s="399">
        <f>'5. Weighted average price'!AY13</f>
        <v>0</v>
      </c>
      <c r="D85" s="399">
        <f>'5. Weighted average price'!AZ13</f>
        <v>0</v>
      </c>
      <c r="E85" s="400">
        <f>'5. Weighted average price'!BA13</f>
        <v>0</v>
      </c>
      <c r="F85" s="399">
        <f>'5. Weighted average price'!BB13</f>
        <v>0</v>
      </c>
      <c r="G85" s="399">
        <f>'5. Weighted average price'!BC13</f>
        <v>0</v>
      </c>
      <c r="H85" s="400">
        <f>'5. Weighted average price'!BD13</f>
        <v>0</v>
      </c>
    </row>
    <row r="86" spans="2:8" x14ac:dyDescent="0.2">
      <c r="B86" s="241" t="s">
        <v>459</v>
      </c>
      <c r="C86" s="399">
        <f>'5. Weighted average price'!BE13</f>
        <v>0</v>
      </c>
      <c r="D86" s="399">
        <f>'5. Weighted average price'!BF13</f>
        <v>0</v>
      </c>
      <c r="E86" s="400">
        <f>'5. Weighted average price'!BG13</f>
        <v>0</v>
      </c>
      <c r="F86" s="399">
        <f>'5. Weighted average price'!BH13</f>
        <v>0</v>
      </c>
      <c r="G86" s="399">
        <f>'5. Weighted average price'!BI13</f>
        <v>0</v>
      </c>
      <c r="H86" s="400">
        <f>'5. Weighted average price'!BJ13</f>
        <v>0</v>
      </c>
    </row>
    <row r="87" spans="2:8" x14ac:dyDescent="0.2">
      <c r="B87" s="127" t="s">
        <v>35</v>
      </c>
      <c r="C87" s="127"/>
      <c r="D87" s="127"/>
      <c r="E87" s="302"/>
      <c r="F87" s="127"/>
      <c r="G87" s="127"/>
      <c r="H87" s="302"/>
    </row>
    <row r="88" spans="2:8" x14ac:dyDescent="0.2">
      <c r="B88" s="241" t="s">
        <v>452</v>
      </c>
      <c r="C88" s="269">
        <f>'5. Weighted average price'!M14</f>
        <v>0</v>
      </c>
      <c r="D88" s="269">
        <f>'5. Weighted average price'!N14</f>
        <v>0</v>
      </c>
      <c r="E88" s="301">
        <f>'5. Weighted average price'!O14</f>
        <v>0</v>
      </c>
      <c r="F88" s="269">
        <f>'5. Weighted average price'!P14</f>
        <v>0</v>
      </c>
      <c r="G88" s="269">
        <f>'5. Weighted average price'!Q14</f>
        <v>0</v>
      </c>
      <c r="H88" s="301">
        <f>'5. Weighted average price'!R14</f>
        <v>0</v>
      </c>
    </row>
    <row r="89" spans="2:8" x14ac:dyDescent="0.2">
      <c r="B89" s="241" t="s">
        <v>453</v>
      </c>
      <c r="C89" s="269">
        <f>'5. Weighted average price'!T14</f>
        <v>0</v>
      </c>
      <c r="D89" s="269">
        <f>'5. Weighted average price'!U14</f>
        <v>0</v>
      </c>
      <c r="E89" s="301">
        <f>'5. Weighted average price'!V14</f>
        <v>0</v>
      </c>
      <c r="F89" s="269">
        <f>'5. Weighted average price'!W14</f>
        <v>0</v>
      </c>
      <c r="G89" s="269">
        <f>'5. Weighted average price'!X14</f>
        <v>0</v>
      </c>
      <c r="H89" s="301">
        <f>'5. Weighted average price'!Y14</f>
        <v>0</v>
      </c>
    </row>
    <row r="90" spans="2:8" x14ac:dyDescent="0.2">
      <c r="B90" s="241" t="s">
        <v>454</v>
      </c>
      <c r="C90" s="269">
        <f>'5. Weighted average price'!Z14</f>
        <v>0</v>
      </c>
      <c r="D90" s="269">
        <f>'5. Weighted average price'!AA14</f>
        <v>0</v>
      </c>
      <c r="E90" s="301">
        <f>'5. Weighted average price'!AB14</f>
        <v>0</v>
      </c>
      <c r="F90" s="269">
        <f>'5. Weighted average price'!AC14</f>
        <v>0</v>
      </c>
      <c r="G90" s="269">
        <f>'5. Weighted average price'!AD14</f>
        <v>0</v>
      </c>
      <c r="H90" s="301">
        <f>'5. Weighted average price'!AE14</f>
        <v>0</v>
      </c>
    </row>
    <row r="91" spans="2:8" x14ac:dyDescent="0.2">
      <c r="B91" s="241" t="s">
        <v>455</v>
      </c>
      <c r="C91" s="269">
        <f>'5. Weighted average price'!AF14</f>
        <v>0</v>
      </c>
      <c r="D91" s="269">
        <f>'5. Weighted average price'!AG14</f>
        <v>0</v>
      </c>
      <c r="E91" s="301">
        <f>'5. Weighted average price'!AH14</f>
        <v>0</v>
      </c>
      <c r="F91" s="269">
        <f>'5. Weighted average price'!AI14</f>
        <v>0</v>
      </c>
      <c r="G91" s="269">
        <f>'5. Weighted average price'!AJ14</f>
        <v>0</v>
      </c>
      <c r="H91" s="301">
        <f>'5. Weighted average price'!AK14</f>
        <v>0</v>
      </c>
    </row>
    <row r="92" spans="2:8" x14ac:dyDescent="0.2">
      <c r="B92" s="241" t="s">
        <v>456</v>
      </c>
      <c r="C92" s="269">
        <f>'5. Weighted average price'!AM14</f>
        <v>0</v>
      </c>
      <c r="D92" s="269">
        <f>'5. Weighted average price'!AN14</f>
        <v>0</v>
      </c>
      <c r="E92" s="301">
        <f>'5. Weighted average price'!AO14</f>
        <v>0</v>
      </c>
      <c r="F92" s="269">
        <f>'5. Weighted average price'!AP14</f>
        <v>0</v>
      </c>
      <c r="G92" s="269">
        <f>'5. Weighted average price'!AQ14</f>
        <v>0</v>
      </c>
      <c r="H92" s="301">
        <f>'5. Weighted average price'!AR14</f>
        <v>0</v>
      </c>
    </row>
    <row r="93" spans="2:8" x14ac:dyDescent="0.2">
      <c r="B93" s="241" t="s">
        <v>457</v>
      </c>
      <c r="C93" s="269">
        <f>'5. Weighted average price'!AS14</f>
        <v>0</v>
      </c>
      <c r="D93" s="269">
        <f>'5. Weighted average price'!AT14</f>
        <v>0</v>
      </c>
      <c r="E93" s="301">
        <f>'5. Weighted average price'!AU14</f>
        <v>0</v>
      </c>
      <c r="F93" s="269">
        <f>'5. Weighted average price'!AV14</f>
        <v>0</v>
      </c>
      <c r="G93" s="269">
        <f>'5. Weighted average price'!AW14</f>
        <v>0</v>
      </c>
      <c r="H93" s="301">
        <f>'5. Weighted average price'!AX14</f>
        <v>0</v>
      </c>
    </row>
    <row r="94" spans="2:8" x14ac:dyDescent="0.2">
      <c r="B94" s="241" t="s">
        <v>458</v>
      </c>
      <c r="C94" s="269">
        <f>'5. Weighted average price'!AY14</f>
        <v>0</v>
      </c>
      <c r="D94" s="269">
        <f>'5. Weighted average price'!AZ14</f>
        <v>0</v>
      </c>
      <c r="E94" s="301">
        <f>'5. Weighted average price'!BA14</f>
        <v>0</v>
      </c>
      <c r="F94" s="269">
        <f>'5. Weighted average price'!BB14</f>
        <v>0</v>
      </c>
      <c r="G94" s="269">
        <f>'5. Weighted average price'!BC14</f>
        <v>0</v>
      </c>
      <c r="H94" s="301">
        <f>'5. Weighted average price'!BD14</f>
        <v>0</v>
      </c>
    </row>
    <row r="95" spans="2:8" x14ac:dyDescent="0.2">
      <c r="B95" s="241" t="s">
        <v>459</v>
      </c>
      <c r="C95" s="269">
        <f>'5. Weighted average price'!BE14</f>
        <v>0</v>
      </c>
      <c r="D95" s="269">
        <f>'5. Weighted average price'!BF14</f>
        <v>0</v>
      </c>
      <c r="E95" s="301">
        <f>'5. Weighted average price'!BG14</f>
        <v>0</v>
      </c>
      <c r="F95" s="269">
        <f>'5. Weighted average price'!BH14</f>
        <v>0</v>
      </c>
      <c r="G95" s="269">
        <f>'5. Weighted average price'!BI14</f>
        <v>0</v>
      </c>
      <c r="H95" s="301">
        <f>'5. Weighted average price'!BJ14</f>
        <v>0</v>
      </c>
    </row>
    <row r="96" spans="2:8" x14ac:dyDescent="0.2">
      <c r="B96" s="242" t="s">
        <v>228</v>
      </c>
      <c r="C96" s="127"/>
      <c r="D96" s="127"/>
      <c r="E96" s="302"/>
      <c r="F96" s="127"/>
      <c r="G96" s="127"/>
      <c r="H96" s="302"/>
    </row>
    <row r="97" spans="2:8" x14ac:dyDescent="0.2">
      <c r="B97" s="243" t="s">
        <v>226</v>
      </c>
      <c r="C97" s="269">
        <f>'5. Weighted average price'!F16</f>
        <v>0</v>
      </c>
      <c r="D97" s="269">
        <f>'5. Weighted average price'!G16</f>
        <v>0</v>
      </c>
      <c r="E97" s="301">
        <f>'5. Weighted average price'!H16</f>
        <v>0</v>
      </c>
      <c r="F97" s="269">
        <f>'5. Weighted average price'!I16</f>
        <v>0</v>
      </c>
      <c r="G97" s="269">
        <f>'5. Weighted average price'!J16</f>
        <v>0</v>
      </c>
      <c r="H97" s="301">
        <f>'5. Weighted average price'!K16</f>
        <v>0</v>
      </c>
    </row>
    <row r="98" spans="2:8" x14ac:dyDescent="0.2">
      <c r="B98" s="242" t="s">
        <v>36</v>
      </c>
      <c r="C98" s="127"/>
      <c r="D98" s="127"/>
      <c r="E98" s="302"/>
      <c r="F98" s="127"/>
      <c r="G98" s="127"/>
      <c r="H98" s="302"/>
    </row>
    <row r="99" spans="2:8" x14ac:dyDescent="0.2">
      <c r="B99" s="243" t="s">
        <v>227</v>
      </c>
      <c r="C99" s="269">
        <f>'5. Weighted average price'!F18</f>
        <v>0</v>
      </c>
      <c r="D99" s="269">
        <f>'5. Weighted average price'!G18</f>
        <v>0</v>
      </c>
      <c r="E99" s="301">
        <f>'5. Weighted average price'!H18</f>
        <v>0</v>
      </c>
      <c r="F99" s="269">
        <f>'5. Weighted average price'!I18</f>
        <v>0</v>
      </c>
      <c r="G99" s="269">
        <f>'5. Weighted average price'!J18</f>
        <v>0</v>
      </c>
      <c r="H99" s="301">
        <f>'5. Weighted average price'!K18</f>
        <v>0</v>
      </c>
    </row>
    <row r="100" spans="2:8" x14ac:dyDescent="0.2">
      <c r="B100" s="242" t="s">
        <v>460</v>
      </c>
      <c r="C100" s="269">
        <f>'5. Weighted average price'!F19</f>
        <v>0</v>
      </c>
      <c r="D100" s="366"/>
      <c r="E100" s="366"/>
      <c r="F100" s="269">
        <f>'5. Weighted average price'!I19</f>
        <v>0.17008999999999999</v>
      </c>
      <c r="G100" s="366"/>
      <c r="H100" s="366"/>
    </row>
    <row r="101" spans="2:8" x14ac:dyDescent="0.2">
      <c r="B101" s="361"/>
      <c r="F101" s="39"/>
    </row>
    <row r="102" spans="2:8" x14ac:dyDescent="0.2">
      <c r="B102" s="361"/>
      <c r="C102" s="365"/>
    </row>
    <row r="103" spans="2:8" ht="25.5" x14ac:dyDescent="0.2">
      <c r="B103" s="227" t="s">
        <v>461</v>
      </c>
      <c r="C103" s="227" t="s">
        <v>462</v>
      </c>
      <c r="D103" s="227" t="s">
        <v>535</v>
      </c>
    </row>
    <row r="104" spans="2:8" ht="25.5" x14ac:dyDescent="0.2">
      <c r="B104" s="127" t="s">
        <v>463</v>
      </c>
      <c r="C104" s="269">
        <f>C37</f>
        <v>7984112.0827998221</v>
      </c>
      <c r="D104" s="269">
        <f>C52</f>
        <v>1102729337.8452141</v>
      </c>
    </row>
    <row r="105" spans="2:8" x14ac:dyDescent="0.2">
      <c r="B105" s="127" t="s">
        <v>464</v>
      </c>
      <c r="C105" s="239">
        <f>IFERROR('3. Statement of pipeline assets'!D100/'3. Statement of pipeline assets'!D101,0)</f>
        <v>0.66129502094220238</v>
      </c>
      <c r="D105" s="239">
        <f>IFERROR('4. Recovered capital'!E23/'4. Recovered capital'!E24,0)</f>
        <v>2.8669928057205585E-2</v>
      </c>
    </row>
    <row r="106" spans="2:8" x14ac:dyDescent="0.2">
      <c r="B106" s="127" t="s">
        <v>465</v>
      </c>
      <c r="C106" s="239">
        <f>IFERROR('3. Statement of pipeline assets'!D81/'3. Statement of pipeline assets'!D101,0)</f>
        <v>0.33870497905779751</v>
      </c>
      <c r="D106" s="239">
        <f>IFERROR('4. Recovered capital'!E16/'4. Recovered capital'!E24,0)</f>
        <v>0.97133007194279442</v>
      </c>
    </row>
    <row r="107" spans="2:8" ht="25.5" x14ac:dyDescent="0.2">
      <c r="B107" s="127"/>
      <c r="C107" s="227" t="s">
        <v>466</v>
      </c>
      <c r="D107" s="364"/>
    </row>
    <row r="108" spans="2:8" x14ac:dyDescent="0.2">
      <c r="B108" s="127" t="s">
        <v>467</v>
      </c>
      <c r="C108" s="244">
        <f>IFERROR('2. Revenues and expenses'!D16/'2. Revenues and expenses'!D20,0)</f>
        <v>1</v>
      </c>
      <c r="D108" s="364"/>
    </row>
    <row r="109" spans="2:8" x14ac:dyDescent="0.2">
      <c r="B109" s="127" t="s">
        <v>468</v>
      </c>
      <c r="C109" s="244">
        <f>IFERROR('2. Revenues and expenses'!D19/'2. Revenues and expenses'!D20,0)</f>
        <v>0</v>
      </c>
      <c r="D109" s="364"/>
    </row>
    <row r="110" spans="2:8" x14ac:dyDescent="0.2">
      <c r="B110" s="127" t="s">
        <v>469</v>
      </c>
      <c r="C110" s="244">
        <f>IFERROR('2. Revenues and expenses'!D30/'2. Revenues and expenses'!D42,0)</f>
        <v>0.42628651192875289</v>
      </c>
      <c r="D110" s="364"/>
    </row>
    <row r="111" spans="2:8" x14ac:dyDescent="0.2">
      <c r="B111" s="127" t="s">
        <v>470</v>
      </c>
      <c r="C111" s="244">
        <f>IFERROR('2. Revenues and expenses'!D41/'2. Revenues and expenses'!D42,0)</f>
        <v>0.57371348807124711</v>
      </c>
      <c r="D111" s="364"/>
    </row>
    <row r="112" spans="2:8" x14ac:dyDescent="0.2">
      <c r="B112" s="361"/>
    </row>
    <row r="113" spans="2:5" x14ac:dyDescent="0.2">
      <c r="B113" s="361"/>
    </row>
    <row r="114" spans="2:5" ht="25.5" x14ac:dyDescent="0.2">
      <c r="B114" s="227" t="s">
        <v>471</v>
      </c>
      <c r="C114" s="227" t="s">
        <v>466</v>
      </c>
      <c r="D114" s="227" t="s">
        <v>472</v>
      </c>
    </row>
    <row r="115" spans="2:5" x14ac:dyDescent="0.2">
      <c r="B115" s="127" t="s">
        <v>473</v>
      </c>
      <c r="C115" s="269">
        <f>'2. Revenues and expenses'!F24</f>
        <v>0</v>
      </c>
      <c r="D115" s="269">
        <f>'3.3 Depreciation amortisation'!N53</f>
        <v>-3984862.4399999995</v>
      </c>
      <c r="E115" s="407"/>
    </row>
    <row r="116" spans="2:5" x14ac:dyDescent="0.2">
      <c r="B116" s="127" t="s">
        <v>474</v>
      </c>
      <c r="C116" s="269">
        <f>'2. Revenues and expenses'!F35+'2.4 Shared costs'!H20</f>
        <v>0</v>
      </c>
      <c r="D116" s="269">
        <f>'3.3 Depreciation amortisation'!M91</f>
        <v>-797205.99202959624</v>
      </c>
      <c r="E116" s="407"/>
    </row>
  </sheetData>
  <mergeCells count="2">
    <mergeCell ref="C66:E66"/>
    <mergeCell ref="F66:H66"/>
  </mergeCells>
  <pageMargins left="0.7" right="0.7" top="0.75" bottom="0.75" header="0.3" footer="0.3"/>
  <pageSetup paperSize="9"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6CBE00-1999-4AD4-A583-F55E8A753133}">
  <sheetPr codeName="Sheet8"/>
  <dimension ref="A3:R2457"/>
  <sheetViews>
    <sheetView workbookViewId="0"/>
  </sheetViews>
  <sheetFormatPr defaultRowHeight="12.75" x14ac:dyDescent="0.2"/>
  <sheetData>
    <row r="3" spans="1:18" x14ac:dyDescent="0.2">
      <c r="A3" t="s">
        <v>2448</v>
      </c>
      <c r="B3" t="s">
        <v>2449</v>
      </c>
      <c r="C3" t="s">
        <v>2450</v>
      </c>
    </row>
    <row r="4" spans="1:18" x14ac:dyDescent="0.2">
      <c r="A4">
        <v>1</v>
      </c>
      <c r="B4">
        <v>7</v>
      </c>
      <c r="C4">
        <v>13</v>
      </c>
    </row>
    <row r="5" spans="1:18" x14ac:dyDescent="0.2">
      <c r="A5" t="s">
        <v>1709</v>
      </c>
      <c r="B5">
        <v>1</v>
      </c>
      <c r="C5">
        <v>0</v>
      </c>
      <c r="D5">
        <v>447</v>
      </c>
      <c r="E5" t="s">
        <v>2464</v>
      </c>
      <c r="F5">
        <v>452</v>
      </c>
      <c r="G5">
        <v>0</v>
      </c>
      <c r="H5">
        <v>1</v>
      </c>
      <c r="I5">
        <v>0</v>
      </c>
      <c r="J5">
        <v>176</v>
      </c>
      <c r="K5" t="s">
        <v>1641</v>
      </c>
      <c r="L5">
        <v>195</v>
      </c>
      <c r="M5">
        <v>3495048.81</v>
      </c>
      <c r="N5">
        <v>1</v>
      </c>
      <c r="O5">
        <v>10327.5</v>
      </c>
      <c r="P5">
        <v>11</v>
      </c>
      <c r="Q5" t="s">
        <v>2438</v>
      </c>
      <c r="R5">
        <v>24</v>
      </c>
    </row>
    <row r="6" spans="1:18" x14ac:dyDescent="0.2">
      <c r="A6" t="s">
        <v>1709</v>
      </c>
      <c r="B6">
        <v>2</v>
      </c>
      <c r="C6">
        <v>0</v>
      </c>
      <c r="D6">
        <v>448</v>
      </c>
      <c r="E6" t="s">
        <v>2464</v>
      </c>
      <c r="F6">
        <v>453</v>
      </c>
      <c r="G6">
        <v>0</v>
      </c>
      <c r="H6">
        <v>2</v>
      </c>
      <c r="I6">
        <v>0</v>
      </c>
      <c r="J6">
        <v>177</v>
      </c>
      <c r="K6" t="s">
        <v>2209</v>
      </c>
      <c r="L6">
        <v>196</v>
      </c>
      <c r="M6">
        <v>0</v>
      </c>
      <c r="N6">
        <v>2</v>
      </c>
      <c r="O6">
        <v>0</v>
      </c>
      <c r="P6">
        <v>555</v>
      </c>
      <c r="Q6" t="s">
        <v>2439</v>
      </c>
      <c r="R6">
        <v>25</v>
      </c>
    </row>
    <row r="7" spans="1:18" x14ac:dyDescent="0.2">
      <c r="A7" t="s">
        <v>1709</v>
      </c>
      <c r="B7">
        <v>3</v>
      </c>
      <c r="C7">
        <v>0</v>
      </c>
      <c r="D7">
        <v>449</v>
      </c>
      <c r="E7" t="s">
        <v>2464</v>
      </c>
      <c r="F7">
        <v>454</v>
      </c>
      <c r="G7">
        <v>0</v>
      </c>
      <c r="H7">
        <v>3</v>
      </c>
      <c r="I7">
        <v>0</v>
      </c>
      <c r="J7">
        <v>178</v>
      </c>
      <c r="K7" t="s">
        <v>1612</v>
      </c>
      <c r="L7">
        <v>197</v>
      </c>
      <c r="M7">
        <v>110621.8</v>
      </c>
      <c r="N7">
        <v>3</v>
      </c>
      <c r="O7">
        <v>110621.8</v>
      </c>
      <c r="P7">
        <v>556</v>
      </c>
      <c r="Q7" t="s">
        <v>2440</v>
      </c>
      <c r="R7">
        <v>26</v>
      </c>
    </row>
    <row r="8" spans="1:18" x14ac:dyDescent="0.2">
      <c r="A8" t="s">
        <v>1709</v>
      </c>
      <c r="B8">
        <v>4</v>
      </c>
      <c r="C8">
        <v>0</v>
      </c>
      <c r="D8">
        <v>450</v>
      </c>
      <c r="E8" t="s">
        <v>2464</v>
      </c>
      <c r="F8">
        <v>455</v>
      </c>
      <c r="G8">
        <v>0</v>
      </c>
      <c r="H8">
        <v>4</v>
      </c>
      <c r="I8">
        <v>0</v>
      </c>
      <c r="J8">
        <v>179</v>
      </c>
      <c r="K8" t="s">
        <v>2211</v>
      </c>
      <c r="L8">
        <v>198</v>
      </c>
      <c r="M8">
        <v>90929.2</v>
      </c>
      <c r="N8">
        <v>4</v>
      </c>
      <c r="O8">
        <v>99559.62</v>
      </c>
      <c r="P8">
        <v>557</v>
      </c>
      <c r="Q8" t="s">
        <v>2441</v>
      </c>
      <c r="R8">
        <v>27</v>
      </c>
    </row>
    <row r="9" spans="1:18" x14ac:dyDescent="0.2">
      <c r="A9" t="s">
        <v>1709</v>
      </c>
      <c r="B9">
        <v>5</v>
      </c>
      <c r="C9">
        <v>0</v>
      </c>
      <c r="D9">
        <v>451</v>
      </c>
      <c r="E9" t="s">
        <v>1605</v>
      </c>
      <c r="F9">
        <v>456</v>
      </c>
      <c r="G9">
        <v>0</v>
      </c>
      <c r="H9">
        <v>5</v>
      </c>
      <c r="I9">
        <v>0</v>
      </c>
      <c r="J9">
        <v>180</v>
      </c>
      <c r="K9" t="s">
        <v>1662</v>
      </c>
      <c r="L9">
        <v>199</v>
      </c>
      <c r="M9">
        <v>196865.2</v>
      </c>
      <c r="N9">
        <v>5</v>
      </c>
      <c r="O9">
        <v>81160.3</v>
      </c>
      <c r="P9">
        <v>558</v>
      </c>
      <c r="Q9" t="s">
        <v>2442</v>
      </c>
      <c r="R9">
        <v>28</v>
      </c>
    </row>
    <row r="10" spans="1:18" x14ac:dyDescent="0.2">
      <c r="A10" t="s">
        <v>1709</v>
      </c>
      <c r="B10">
        <v>6</v>
      </c>
      <c r="C10">
        <v>0</v>
      </c>
      <c r="D10">
        <v>1430</v>
      </c>
      <c r="E10" t="s">
        <v>2452</v>
      </c>
      <c r="F10">
        <v>457</v>
      </c>
      <c r="G10">
        <v>0</v>
      </c>
      <c r="H10">
        <v>6</v>
      </c>
      <c r="I10">
        <v>0</v>
      </c>
      <c r="J10">
        <v>181</v>
      </c>
      <c r="K10" t="s">
        <v>2213</v>
      </c>
      <c r="L10">
        <v>200</v>
      </c>
      <c r="M10">
        <v>728164.62</v>
      </c>
      <c r="N10">
        <v>6</v>
      </c>
      <c r="O10">
        <v>1215.4100000000001</v>
      </c>
      <c r="P10">
        <v>559</v>
      </c>
      <c r="Q10" t="s">
        <v>2443</v>
      </c>
      <c r="R10">
        <v>29</v>
      </c>
    </row>
    <row r="11" spans="1:18" x14ac:dyDescent="0.2">
      <c r="A11" t="s">
        <v>1709</v>
      </c>
      <c r="B11">
        <v>7</v>
      </c>
      <c r="C11">
        <v>0</v>
      </c>
      <c r="D11">
        <v>1431</v>
      </c>
      <c r="E11" t="s">
        <v>1550</v>
      </c>
      <c r="F11">
        <v>458</v>
      </c>
      <c r="G11">
        <v>0</v>
      </c>
      <c r="H11">
        <v>7</v>
      </c>
      <c r="I11">
        <v>0</v>
      </c>
      <c r="J11">
        <v>182</v>
      </c>
      <c r="K11" t="s">
        <v>2215</v>
      </c>
      <c r="L11">
        <v>201</v>
      </c>
      <c r="M11">
        <v>1096436.92</v>
      </c>
      <c r="N11">
        <v>7</v>
      </c>
      <c r="O11">
        <v>1208.5899999999999</v>
      </c>
      <c r="P11">
        <v>560</v>
      </c>
      <c r="Q11" t="s">
        <v>2444</v>
      </c>
      <c r="R11">
        <v>30</v>
      </c>
    </row>
    <row r="12" spans="1:18" x14ac:dyDescent="0.2">
      <c r="A12" t="s">
        <v>1709</v>
      </c>
      <c r="B12">
        <v>8</v>
      </c>
      <c r="C12">
        <v>0</v>
      </c>
      <c r="D12">
        <v>1432</v>
      </c>
      <c r="E12" t="s">
        <v>1565</v>
      </c>
      <c r="F12">
        <v>459</v>
      </c>
      <c r="G12">
        <v>0</v>
      </c>
      <c r="H12">
        <v>8</v>
      </c>
      <c r="I12">
        <v>0</v>
      </c>
      <c r="J12">
        <v>183</v>
      </c>
      <c r="K12" t="s">
        <v>2217</v>
      </c>
      <c r="L12">
        <v>202</v>
      </c>
      <c r="M12">
        <v>0</v>
      </c>
      <c r="N12">
        <v>8</v>
      </c>
      <c r="O12">
        <v>49274.62</v>
      </c>
      <c r="P12">
        <v>561</v>
      </c>
      <c r="Q12" t="s">
        <v>2445</v>
      </c>
      <c r="R12">
        <v>31</v>
      </c>
    </row>
    <row r="13" spans="1:18" x14ac:dyDescent="0.2">
      <c r="A13" t="s">
        <v>1709</v>
      </c>
      <c r="B13">
        <v>9</v>
      </c>
      <c r="C13">
        <v>0</v>
      </c>
      <c r="D13">
        <v>1442</v>
      </c>
      <c r="E13" t="s">
        <v>1711</v>
      </c>
      <c r="F13">
        <v>460</v>
      </c>
      <c r="G13">
        <v>0</v>
      </c>
      <c r="H13">
        <v>9</v>
      </c>
      <c r="I13">
        <v>0</v>
      </c>
      <c r="J13">
        <v>184</v>
      </c>
      <c r="K13" t="s">
        <v>2219</v>
      </c>
      <c r="L13">
        <v>203</v>
      </c>
      <c r="M13">
        <v>10147950.460000001</v>
      </c>
      <c r="N13">
        <v>9</v>
      </c>
      <c r="O13">
        <v>86539.33</v>
      </c>
      <c r="P13">
        <v>562</v>
      </c>
      <c r="Q13" t="s">
        <v>2446</v>
      </c>
      <c r="R13">
        <v>32</v>
      </c>
    </row>
    <row r="14" spans="1:18" x14ac:dyDescent="0.2">
      <c r="A14" t="s">
        <v>1709</v>
      </c>
      <c r="B14">
        <v>10</v>
      </c>
      <c r="C14">
        <v>0</v>
      </c>
      <c r="D14">
        <v>1445</v>
      </c>
      <c r="E14" t="s">
        <v>1600</v>
      </c>
      <c r="F14">
        <v>461</v>
      </c>
      <c r="G14">
        <v>0</v>
      </c>
      <c r="H14">
        <v>10</v>
      </c>
      <c r="I14">
        <v>0</v>
      </c>
      <c r="J14">
        <v>185</v>
      </c>
      <c r="K14" t="s">
        <v>2221</v>
      </c>
      <c r="L14">
        <v>204</v>
      </c>
      <c r="M14">
        <v>5839648.4400000004</v>
      </c>
      <c r="N14">
        <v>10</v>
      </c>
      <c r="O14">
        <v>57717.34</v>
      </c>
      <c r="P14">
        <v>563</v>
      </c>
      <c r="Q14" t="s">
        <v>2447</v>
      </c>
      <c r="R14">
        <v>33</v>
      </c>
    </row>
    <row r="15" spans="1:18" x14ac:dyDescent="0.2">
      <c r="A15" t="s">
        <v>1709</v>
      </c>
      <c r="B15">
        <v>11</v>
      </c>
      <c r="C15">
        <v>0</v>
      </c>
      <c r="D15">
        <v>1454</v>
      </c>
      <c r="E15" t="s">
        <v>1713</v>
      </c>
      <c r="F15">
        <v>462</v>
      </c>
      <c r="G15">
        <v>0</v>
      </c>
      <c r="H15">
        <v>11</v>
      </c>
      <c r="I15">
        <v>0</v>
      </c>
      <c r="J15">
        <v>186</v>
      </c>
      <c r="K15" t="s">
        <v>2223</v>
      </c>
      <c r="L15">
        <v>205</v>
      </c>
      <c r="M15">
        <v>3485581.93</v>
      </c>
      <c r="N15">
        <v>655</v>
      </c>
      <c r="O15">
        <v>8008.77</v>
      </c>
      <c r="P15">
        <v>564</v>
      </c>
      <c r="Q15" t="s">
        <v>2477</v>
      </c>
      <c r="R15">
        <v>34</v>
      </c>
    </row>
    <row r="16" spans="1:18" x14ac:dyDescent="0.2">
      <c r="A16" t="s">
        <v>1709</v>
      </c>
      <c r="B16">
        <v>12</v>
      </c>
      <c r="C16">
        <v>0</v>
      </c>
      <c r="D16">
        <v>1457</v>
      </c>
      <c r="E16" t="s">
        <v>1715</v>
      </c>
      <c r="F16">
        <v>463</v>
      </c>
      <c r="G16">
        <v>0</v>
      </c>
      <c r="H16">
        <v>12</v>
      </c>
      <c r="I16">
        <v>0</v>
      </c>
      <c r="J16">
        <v>187</v>
      </c>
      <c r="K16" t="s">
        <v>1517</v>
      </c>
      <c r="L16">
        <v>206</v>
      </c>
      <c r="M16">
        <v>9466.8799999999992</v>
      </c>
      <c r="N16">
        <v>656</v>
      </c>
      <c r="O16">
        <v>130341.68</v>
      </c>
      <c r="P16">
        <v>565</v>
      </c>
      <c r="Q16" t="s">
        <v>2464</v>
      </c>
      <c r="R16">
        <v>567</v>
      </c>
    </row>
    <row r="17" spans="1:18" x14ac:dyDescent="0.2">
      <c r="A17" t="s">
        <v>1709</v>
      </c>
      <c r="B17">
        <v>13</v>
      </c>
      <c r="C17">
        <v>0</v>
      </c>
      <c r="D17">
        <v>1460</v>
      </c>
      <c r="E17" t="s">
        <v>1717</v>
      </c>
      <c r="F17">
        <v>464</v>
      </c>
      <c r="G17">
        <v>0</v>
      </c>
      <c r="H17">
        <v>13</v>
      </c>
      <c r="I17">
        <v>0</v>
      </c>
      <c r="J17">
        <v>188</v>
      </c>
      <c r="K17" t="s">
        <v>2210</v>
      </c>
      <c r="L17">
        <v>207</v>
      </c>
      <c r="M17">
        <v>110621.8</v>
      </c>
      <c r="N17">
        <v>659</v>
      </c>
      <c r="O17">
        <v>0</v>
      </c>
      <c r="P17">
        <v>566</v>
      </c>
      <c r="Q17" t="s">
        <v>2489</v>
      </c>
      <c r="R17">
        <v>568</v>
      </c>
    </row>
    <row r="18" spans="1:18" x14ac:dyDescent="0.2">
      <c r="A18" t="s">
        <v>1709</v>
      </c>
      <c r="B18">
        <v>14</v>
      </c>
      <c r="C18">
        <v>0</v>
      </c>
      <c r="D18">
        <v>1461</v>
      </c>
      <c r="E18" t="s">
        <v>1719</v>
      </c>
      <c r="F18">
        <v>465</v>
      </c>
      <c r="G18">
        <v>0</v>
      </c>
      <c r="H18">
        <v>14</v>
      </c>
      <c r="I18">
        <v>0</v>
      </c>
      <c r="J18">
        <v>189</v>
      </c>
      <c r="K18" t="s">
        <v>1553</v>
      </c>
      <c r="L18">
        <v>208</v>
      </c>
      <c r="M18">
        <v>1551.3</v>
      </c>
      <c r="N18">
        <v>661</v>
      </c>
      <c r="Q18" t="s">
        <v>2488</v>
      </c>
      <c r="R18">
        <v>569</v>
      </c>
    </row>
    <row r="19" spans="1:18" x14ac:dyDescent="0.2">
      <c r="A19" t="s">
        <v>1709</v>
      </c>
      <c r="B19">
        <v>15</v>
      </c>
      <c r="E19" t="s">
        <v>1721</v>
      </c>
      <c r="F19">
        <v>466</v>
      </c>
      <c r="G19">
        <v>0</v>
      </c>
      <c r="H19">
        <v>15</v>
      </c>
      <c r="I19">
        <v>0</v>
      </c>
      <c r="J19">
        <v>190</v>
      </c>
      <c r="K19" t="s">
        <v>2212</v>
      </c>
      <c r="L19">
        <v>209</v>
      </c>
      <c r="M19">
        <v>1387.04</v>
      </c>
      <c r="N19">
        <v>662</v>
      </c>
      <c r="Q19" t="s">
        <v>2487</v>
      </c>
      <c r="R19">
        <v>570</v>
      </c>
    </row>
    <row r="20" spans="1:18" x14ac:dyDescent="0.2">
      <c r="A20" t="s">
        <v>1709</v>
      </c>
      <c r="B20">
        <v>16</v>
      </c>
      <c r="E20" t="s">
        <v>1723</v>
      </c>
      <c r="F20">
        <v>467</v>
      </c>
      <c r="G20">
        <v>0</v>
      </c>
      <c r="H20">
        <v>16</v>
      </c>
      <c r="I20">
        <v>0</v>
      </c>
      <c r="J20">
        <v>191</v>
      </c>
      <c r="K20" t="s">
        <v>1569</v>
      </c>
      <c r="L20">
        <v>210</v>
      </c>
      <c r="M20">
        <v>87990.86</v>
      </c>
      <c r="N20">
        <v>663</v>
      </c>
      <c r="Q20" t="s">
        <v>2486</v>
      </c>
      <c r="R20">
        <v>571</v>
      </c>
    </row>
    <row r="21" spans="1:18" x14ac:dyDescent="0.2">
      <c r="A21" t="s">
        <v>1709</v>
      </c>
      <c r="B21">
        <v>17</v>
      </c>
      <c r="E21" t="s">
        <v>1725</v>
      </c>
      <c r="F21">
        <v>468</v>
      </c>
      <c r="G21">
        <v>0</v>
      </c>
      <c r="H21">
        <v>17</v>
      </c>
      <c r="I21">
        <v>0</v>
      </c>
      <c r="J21">
        <v>192</v>
      </c>
      <c r="K21" t="s">
        <v>2214</v>
      </c>
      <c r="L21">
        <v>211</v>
      </c>
      <c r="M21">
        <v>107191.01</v>
      </c>
      <c r="N21">
        <v>667</v>
      </c>
      <c r="Q21" t="s">
        <v>2485</v>
      </c>
      <c r="R21">
        <v>572</v>
      </c>
    </row>
    <row r="22" spans="1:18" x14ac:dyDescent="0.2">
      <c r="A22" t="s">
        <v>1709</v>
      </c>
      <c r="B22">
        <v>18</v>
      </c>
      <c r="E22" t="s">
        <v>1727</v>
      </c>
      <c r="F22">
        <v>469</v>
      </c>
      <c r="G22">
        <v>0</v>
      </c>
      <c r="H22">
        <v>18</v>
      </c>
      <c r="I22">
        <v>0</v>
      </c>
      <c r="J22">
        <v>193</v>
      </c>
      <c r="K22" t="s">
        <v>2408</v>
      </c>
      <c r="L22">
        <v>212</v>
      </c>
      <c r="M22">
        <v>89674.19</v>
      </c>
      <c r="N22">
        <v>668</v>
      </c>
      <c r="Q22" t="s">
        <v>2484</v>
      </c>
      <c r="R22">
        <v>573</v>
      </c>
    </row>
    <row r="23" spans="1:18" x14ac:dyDescent="0.2">
      <c r="A23" t="s">
        <v>1709</v>
      </c>
      <c r="B23">
        <v>19</v>
      </c>
      <c r="E23" t="s">
        <v>1729</v>
      </c>
      <c r="F23">
        <v>470</v>
      </c>
      <c r="G23">
        <v>0</v>
      </c>
      <c r="H23">
        <v>19</v>
      </c>
      <c r="I23">
        <v>0</v>
      </c>
      <c r="J23">
        <v>194</v>
      </c>
      <c r="K23" t="s">
        <v>2411</v>
      </c>
      <c r="L23">
        <v>213</v>
      </c>
      <c r="M23">
        <v>184.87</v>
      </c>
      <c r="N23">
        <v>671</v>
      </c>
      <c r="Q23" t="s">
        <v>2483</v>
      </c>
      <c r="R23">
        <v>574</v>
      </c>
    </row>
    <row r="24" spans="1:18" x14ac:dyDescent="0.2">
      <c r="A24" t="s">
        <v>1709</v>
      </c>
      <c r="B24">
        <v>20</v>
      </c>
      <c r="E24" t="s">
        <v>1731</v>
      </c>
      <c r="F24">
        <v>471</v>
      </c>
      <c r="G24">
        <v>0</v>
      </c>
      <c r="H24">
        <v>20</v>
      </c>
      <c r="K24" t="s">
        <v>2216</v>
      </c>
      <c r="L24">
        <v>214</v>
      </c>
      <c r="M24">
        <v>138489.42000000001</v>
      </c>
      <c r="N24">
        <v>672</v>
      </c>
      <c r="Q24" t="s">
        <v>2482</v>
      </c>
      <c r="R24">
        <v>575</v>
      </c>
    </row>
    <row r="25" spans="1:18" x14ac:dyDescent="0.2">
      <c r="A25" t="s">
        <v>1709</v>
      </c>
      <c r="B25">
        <v>21</v>
      </c>
      <c r="E25" t="s">
        <v>1733</v>
      </c>
      <c r="F25">
        <v>472</v>
      </c>
      <c r="G25">
        <v>0</v>
      </c>
      <c r="H25">
        <v>21</v>
      </c>
      <c r="K25" t="s">
        <v>2218</v>
      </c>
      <c r="L25">
        <v>215</v>
      </c>
      <c r="M25">
        <v>589490.32999999996</v>
      </c>
      <c r="N25">
        <v>673</v>
      </c>
      <c r="Q25" t="s">
        <v>2481</v>
      </c>
      <c r="R25">
        <v>576</v>
      </c>
    </row>
    <row r="26" spans="1:18" x14ac:dyDescent="0.2">
      <c r="A26" t="s">
        <v>1709</v>
      </c>
      <c r="B26">
        <v>22</v>
      </c>
      <c r="E26" t="s">
        <v>1735</v>
      </c>
      <c r="F26">
        <v>473</v>
      </c>
      <c r="G26">
        <v>0</v>
      </c>
      <c r="H26">
        <v>22</v>
      </c>
      <c r="K26" t="s">
        <v>2220</v>
      </c>
      <c r="L26">
        <v>216</v>
      </c>
      <c r="M26">
        <v>0</v>
      </c>
      <c r="N26">
        <v>677</v>
      </c>
      <c r="Q26" t="s">
        <v>2480</v>
      </c>
      <c r="R26">
        <v>577</v>
      </c>
    </row>
    <row r="27" spans="1:18" x14ac:dyDescent="0.2">
      <c r="A27" t="s">
        <v>1709</v>
      </c>
      <c r="B27">
        <v>23</v>
      </c>
      <c r="E27" t="s">
        <v>1737</v>
      </c>
      <c r="F27">
        <v>474</v>
      </c>
      <c r="G27">
        <v>0</v>
      </c>
      <c r="H27">
        <v>23</v>
      </c>
      <c r="K27" t="s">
        <v>2222</v>
      </c>
      <c r="L27">
        <v>217</v>
      </c>
      <c r="M27">
        <v>234561.6</v>
      </c>
      <c r="N27">
        <v>678</v>
      </c>
      <c r="Q27" t="s">
        <v>2479</v>
      </c>
      <c r="R27">
        <v>578</v>
      </c>
    </row>
    <row r="28" spans="1:18" x14ac:dyDescent="0.2">
      <c r="A28" t="s">
        <v>1709</v>
      </c>
      <c r="B28">
        <v>24</v>
      </c>
      <c r="E28" t="s">
        <v>1573</v>
      </c>
      <c r="F28">
        <v>475</v>
      </c>
      <c r="G28">
        <v>0</v>
      </c>
      <c r="H28">
        <v>24</v>
      </c>
      <c r="K28" t="s">
        <v>2224</v>
      </c>
      <c r="L28">
        <v>218</v>
      </c>
      <c r="M28">
        <v>2123.4899999999998</v>
      </c>
      <c r="N28">
        <v>679</v>
      </c>
      <c r="Q28" t="s">
        <v>1521</v>
      </c>
      <c r="R28">
        <v>657</v>
      </c>
    </row>
    <row r="29" spans="1:18" x14ac:dyDescent="0.2">
      <c r="A29" t="s">
        <v>1709</v>
      </c>
      <c r="B29">
        <v>25</v>
      </c>
      <c r="E29" t="s">
        <v>1739</v>
      </c>
      <c r="F29">
        <v>476</v>
      </c>
      <c r="G29">
        <v>0</v>
      </c>
      <c r="H29">
        <v>25</v>
      </c>
      <c r="K29" t="s">
        <v>2202</v>
      </c>
      <c r="L29">
        <v>219</v>
      </c>
      <c r="M29">
        <v>1210.78</v>
      </c>
      <c r="N29">
        <v>680</v>
      </c>
      <c r="Q29" t="s">
        <v>1593</v>
      </c>
      <c r="R29">
        <v>658</v>
      </c>
    </row>
    <row r="30" spans="1:18" x14ac:dyDescent="0.2">
      <c r="A30" t="s">
        <v>1709</v>
      </c>
      <c r="B30">
        <v>26</v>
      </c>
      <c r="E30" t="s">
        <v>1741</v>
      </c>
      <c r="F30">
        <v>477</v>
      </c>
      <c r="G30">
        <v>0</v>
      </c>
      <c r="H30">
        <v>26</v>
      </c>
      <c r="K30" t="s">
        <v>2204</v>
      </c>
      <c r="L30">
        <v>220</v>
      </c>
      <c r="M30">
        <v>187252.12</v>
      </c>
      <c r="N30">
        <v>681</v>
      </c>
      <c r="Q30" t="s">
        <v>1529</v>
      </c>
      <c r="R30">
        <v>660</v>
      </c>
    </row>
    <row r="31" spans="1:18" x14ac:dyDescent="0.2">
      <c r="A31" t="s">
        <v>1709</v>
      </c>
      <c r="B31">
        <v>27</v>
      </c>
      <c r="E31" t="s">
        <v>1743</v>
      </c>
      <c r="F31">
        <v>478</v>
      </c>
      <c r="G31">
        <v>0</v>
      </c>
      <c r="H31">
        <v>27</v>
      </c>
      <c r="K31" t="s">
        <v>2206</v>
      </c>
      <c r="L31">
        <v>221</v>
      </c>
      <c r="M31">
        <v>64540.67</v>
      </c>
      <c r="N31">
        <v>682</v>
      </c>
      <c r="Q31" t="s">
        <v>1560</v>
      </c>
      <c r="R31">
        <v>664</v>
      </c>
    </row>
    <row r="32" spans="1:18" x14ac:dyDescent="0.2">
      <c r="A32" t="s">
        <v>1709</v>
      </c>
      <c r="B32">
        <v>28</v>
      </c>
      <c r="E32" t="s">
        <v>1745</v>
      </c>
      <c r="F32">
        <v>479</v>
      </c>
      <c r="G32">
        <v>0</v>
      </c>
      <c r="H32">
        <v>28</v>
      </c>
      <c r="K32" t="s">
        <v>2208</v>
      </c>
      <c r="L32">
        <v>222</v>
      </c>
      <c r="M32">
        <v>0</v>
      </c>
      <c r="N32">
        <v>683</v>
      </c>
      <c r="Q32" t="s">
        <v>1524</v>
      </c>
      <c r="R32">
        <v>665</v>
      </c>
    </row>
    <row r="33" spans="1:18" x14ac:dyDescent="0.2">
      <c r="A33" t="s">
        <v>1709</v>
      </c>
      <c r="B33">
        <v>29</v>
      </c>
      <c r="E33" t="s">
        <v>1747</v>
      </c>
      <c r="F33">
        <v>480</v>
      </c>
      <c r="G33">
        <v>0</v>
      </c>
      <c r="H33">
        <v>29</v>
      </c>
      <c r="K33" t="s">
        <v>2409</v>
      </c>
      <c r="L33">
        <v>223</v>
      </c>
      <c r="M33">
        <v>18234.759999999998</v>
      </c>
      <c r="N33">
        <v>684</v>
      </c>
      <c r="Q33" t="s">
        <v>1527</v>
      </c>
      <c r="R33">
        <v>666</v>
      </c>
    </row>
    <row r="34" spans="1:18" x14ac:dyDescent="0.2">
      <c r="A34" t="s">
        <v>1709</v>
      </c>
      <c r="B34">
        <v>30</v>
      </c>
      <c r="E34" t="s">
        <v>1749</v>
      </c>
      <c r="F34">
        <v>481</v>
      </c>
      <c r="G34">
        <v>0</v>
      </c>
      <c r="H34">
        <v>30</v>
      </c>
      <c r="K34" t="s">
        <v>2410</v>
      </c>
      <c r="L34">
        <v>224</v>
      </c>
      <c r="M34">
        <v>205513.69</v>
      </c>
      <c r="N34">
        <v>685</v>
      </c>
      <c r="Q34" t="s">
        <v>1528</v>
      </c>
      <c r="R34">
        <v>669</v>
      </c>
    </row>
    <row r="35" spans="1:18" x14ac:dyDescent="0.2">
      <c r="A35" t="s">
        <v>1709</v>
      </c>
      <c r="B35">
        <v>31</v>
      </c>
      <c r="E35" t="s">
        <v>1704</v>
      </c>
      <c r="F35">
        <v>482</v>
      </c>
      <c r="G35">
        <v>0</v>
      </c>
      <c r="H35">
        <v>31</v>
      </c>
      <c r="K35" t="s">
        <v>1512</v>
      </c>
      <c r="L35">
        <v>225</v>
      </c>
      <c r="M35">
        <v>267288.7</v>
      </c>
      <c r="N35">
        <v>686</v>
      </c>
      <c r="Q35" t="s">
        <v>1566</v>
      </c>
      <c r="R35">
        <v>670</v>
      </c>
    </row>
    <row r="36" spans="1:18" x14ac:dyDescent="0.2">
      <c r="A36" t="s">
        <v>1709</v>
      </c>
      <c r="B36">
        <v>32</v>
      </c>
      <c r="E36" t="s">
        <v>1751</v>
      </c>
      <c r="F36">
        <v>483</v>
      </c>
      <c r="G36">
        <v>0</v>
      </c>
      <c r="H36">
        <v>32</v>
      </c>
      <c r="K36" t="s">
        <v>2201</v>
      </c>
      <c r="L36">
        <v>226</v>
      </c>
      <c r="M36">
        <v>1753.06</v>
      </c>
      <c r="N36">
        <v>687</v>
      </c>
      <c r="Q36" t="s">
        <v>2362</v>
      </c>
      <c r="R36">
        <v>674</v>
      </c>
    </row>
    <row r="37" spans="1:18" x14ac:dyDescent="0.2">
      <c r="A37" t="s">
        <v>1709</v>
      </c>
      <c r="B37">
        <v>33</v>
      </c>
      <c r="E37" t="s">
        <v>1753</v>
      </c>
      <c r="F37">
        <v>484</v>
      </c>
      <c r="G37">
        <v>0</v>
      </c>
      <c r="H37">
        <v>33</v>
      </c>
      <c r="K37" t="s">
        <v>2203</v>
      </c>
      <c r="L37">
        <v>227</v>
      </c>
      <c r="M37">
        <v>2342.98</v>
      </c>
      <c r="N37">
        <v>688</v>
      </c>
      <c r="Q37" t="s">
        <v>2370</v>
      </c>
      <c r="R37">
        <v>675</v>
      </c>
    </row>
    <row r="38" spans="1:18" x14ac:dyDescent="0.2">
      <c r="A38" t="s">
        <v>1709</v>
      </c>
      <c r="B38">
        <v>34</v>
      </c>
      <c r="E38" t="s">
        <v>1755</v>
      </c>
      <c r="F38">
        <v>485</v>
      </c>
      <c r="G38">
        <v>0</v>
      </c>
      <c r="H38">
        <v>34</v>
      </c>
      <c r="K38" t="s">
        <v>2205</v>
      </c>
      <c r="L38">
        <v>228</v>
      </c>
      <c r="M38">
        <v>78949.039999999994</v>
      </c>
      <c r="N38">
        <v>689</v>
      </c>
      <c r="Q38" t="s">
        <v>2372</v>
      </c>
      <c r="R38">
        <v>676</v>
      </c>
    </row>
    <row r="39" spans="1:18" x14ac:dyDescent="0.2">
      <c r="A39" t="s">
        <v>1709</v>
      </c>
      <c r="B39">
        <v>35</v>
      </c>
      <c r="E39" t="s">
        <v>1757</v>
      </c>
      <c r="F39">
        <v>486</v>
      </c>
      <c r="G39">
        <v>0</v>
      </c>
      <c r="H39">
        <v>35</v>
      </c>
      <c r="K39" t="s">
        <v>2207</v>
      </c>
      <c r="L39">
        <v>229</v>
      </c>
      <c r="M39">
        <v>1525.72</v>
      </c>
      <c r="N39">
        <v>690</v>
      </c>
      <c r="Q39" t="s">
        <v>1568</v>
      </c>
      <c r="R39">
        <v>694</v>
      </c>
    </row>
    <row r="40" spans="1:18" x14ac:dyDescent="0.2">
      <c r="A40" t="s">
        <v>1709</v>
      </c>
      <c r="B40">
        <v>36</v>
      </c>
      <c r="E40" t="s">
        <v>1759</v>
      </c>
      <c r="F40">
        <v>487</v>
      </c>
      <c r="G40">
        <v>0</v>
      </c>
      <c r="H40">
        <v>36</v>
      </c>
      <c r="K40" t="s">
        <v>2408</v>
      </c>
      <c r="L40">
        <v>230</v>
      </c>
      <c r="M40">
        <v>31329.77</v>
      </c>
      <c r="N40">
        <v>691</v>
      </c>
      <c r="Q40" t="s">
        <v>1518</v>
      </c>
      <c r="R40">
        <v>695</v>
      </c>
    </row>
    <row r="41" spans="1:18" x14ac:dyDescent="0.2">
      <c r="A41" t="s">
        <v>1709</v>
      </c>
      <c r="B41">
        <v>37</v>
      </c>
      <c r="E41" t="s">
        <v>1761</v>
      </c>
      <c r="F41">
        <v>488</v>
      </c>
      <c r="G41">
        <v>0</v>
      </c>
      <c r="H41">
        <v>37</v>
      </c>
      <c r="K41" t="s">
        <v>1368</v>
      </c>
      <c r="L41">
        <v>231</v>
      </c>
      <c r="M41">
        <v>0.08</v>
      </c>
      <c r="N41">
        <v>692</v>
      </c>
      <c r="Q41" t="s">
        <v>1599</v>
      </c>
      <c r="R41">
        <v>696</v>
      </c>
    </row>
    <row r="42" spans="1:18" x14ac:dyDescent="0.2">
      <c r="A42" t="s">
        <v>1709</v>
      </c>
      <c r="B42">
        <v>38</v>
      </c>
      <c r="E42" t="s">
        <v>1763</v>
      </c>
      <c r="F42">
        <v>489</v>
      </c>
      <c r="G42">
        <v>0</v>
      </c>
      <c r="H42">
        <v>38</v>
      </c>
      <c r="K42" t="s">
        <v>1369</v>
      </c>
      <c r="L42">
        <v>232</v>
      </c>
      <c r="M42">
        <v>-189.54</v>
      </c>
      <c r="N42">
        <v>693</v>
      </c>
      <c r="Q42" t="s">
        <v>1513</v>
      </c>
      <c r="R42">
        <v>697</v>
      </c>
    </row>
    <row r="43" spans="1:18" x14ac:dyDescent="0.2">
      <c r="A43" t="s">
        <v>1709</v>
      </c>
      <c r="B43">
        <v>39</v>
      </c>
      <c r="E43" t="s">
        <v>1765</v>
      </c>
      <c r="F43">
        <v>490</v>
      </c>
      <c r="G43">
        <v>0</v>
      </c>
      <c r="H43">
        <v>39</v>
      </c>
      <c r="K43" t="s">
        <v>1366</v>
      </c>
      <c r="L43">
        <v>233</v>
      </c>
      <c r="M43">
        <v>10147950.460000001</v>
      </c>
      <c r="N43">
        <v>711</v>
      </c>
      <c r="Q43" t="s">
        <v>1556</v>
      </c>
      <c r="R43">
        <v>698</v>
      </c>
    </row>
    <row r="44" spans="1:18" x14ac:dyDescent="0.2">
      <c r="A44" t="s">
        <v>1709</v>
      </c>
      <c r="B44">
        <v>40</v>
      </c>
      <c r="E44" t="s">
        <v>1767</v>
      </c>
      <c r="F44">
        <v>491</v>
      </c>
      <c r="G44">
        <v>0</v>
      </c>
      <c r="H44">
        <v>40</v>
      </c>
      <c r="K44" t="s">
        <v>1371</v>
      </c>
      <c r="L44">
        <v>234</v>
      </c>
      <c r="M44">
        <v>0</v>
      </c>
      <c r="N44">
        <v>712</v>
      </c>
      <c r="Q44" t="s">
        <v>1526</v>
      </c>
      <c r="R44">
        <v>699</v>
      </c>
    </row>
    <row r="45" spans="1:18" x14ac:dyDescent="0.2">
      <c r="A45" t="s">
        <v>1709</v>
      </c>
      <c r="B45">
        <v>41</v>
      </c>
      <c r="E45" t="s">
        <v>1769</v>
      </c>
      <c r="F45">
        <v>492</v>
      </c>
      <c r="G45">
        <v>0</v>
      </c>
      <c r="H45">
        <v>41</v>
      </c>
      <c r="K45" t="s">
        <v>1367</v>
      </c>
      <c r="L45">
        <v>235</v>
      </c>
      <c r="M45">
        <v>424.44</v>
      </c>
      <c r="N45">
        <v>715</v>
      </c>
      <c r="Q45" t="s">
        <v>1557</v>
      </c>
      <c r="R45">
        <v>700</v>
      </c>
    </row>
    <row r="46" spans="1:18" x14ac:dyDescent="0.2">
      <c r="A46" t="s">
        <v>1709</v>
      </c>
      <c r="B46">
        <v>42</v>
      </c>
      <c r="E46" t="s">
        <v>1771</v>
      </c>
      <c r="F46">
        <v>493</v>
      </c>
      <c r="G46">
        <v>0</v>
      </c>
      <c r="H46">
        <v>42</v>
      </c>
      <c r="K46" t="s">
        <v>1365</v>
      </c>
      <c r="L46">
        <v>236</v>
      </c>
      <c r="M46">
        <v>1015193.2</v>
      </c>
      <c r="N46">
        <v>716</v>
      </c>
      <c r="Q46" t="s">
        <v>1558</v>
      </c>
      <c r="R46">
        <v>701</v>
      </c>
    </row>
    <row r="47" spans="1:18" x14ac:dyDescent="0.2">
      <c r="A47" t="s">
        <v>1709</v>
      </c>
      <c r="B47">
        <v>43</v>
      </c>
      <c r="E47" t="s">
        <v>1773</v>
      </c>
      <c r="F47">
        <v>494</v>
      </c>
      <c r="G47">
        <v>0</v>
      </c>
      <c r="H47">
        <v>43</v>
      </c>
      <c r="K47" t="s">
        <v>1364</v>
      </c>
      <c r="L47">
        <v>237</v>
      </c>
      <c r="M47">
        <v>3562.3</v>
      </c>
      <c r="N47">
        <v>717</v>
      </c>
      <c r="Q47" t="s">
        <v>1514</v>
      </c>
      <c r="R47">
        <v>702</v>
      </c>
    </row>
    <row r="48" spans="1:18" x14ac:dyDescent="0.2">
      <c r="A48" t="s">
        <v>1709</v>
      </c>
      <c r="B48">
        <v>44</v>
      </c>
      <c r="E48" t="s">
        <v>1775</v>
      </c>
      <c r="F48">
        <v>495</v>
      </c>
      <c r="G48">
        <v>0</v>
      </c>
      <c r="H48">
        <v>44</v>
      </c>
      <c r="K48" t="s">
        <v>2412</v>
      </c>
      <c r="L48">
        <v>238</v>
      </c>
      <c r="M48">
        <v>2413.87</v>
      </c>
      <c r="N48">
        <v>718</v>
      </c>
      <c r="Q48" t="s">
        <v>1563</v>
      </c>
      <c r="R48">
        <v>703</v>
      </c>
    </row>
    <row r="49" spans="1:18" x14ac:dyDescent="0.2">
      <c r="A49" t="s">
        <v>1709</v>
      </c>
      <c r="B49">
        <v>45</v>
      </c>
      <c r="E49" t="s">
        <v>1777</v>
      </c>
      <c r="F49">
        <v>496</v>
      </c>
      <c r="G49">
        <v>0</v>
      </c>
      <c r="H49">
        <v>45</v>
      </c>
      <c r="K49" t="s">
        <v>2413</v>
      </c>
      <c r="L49">
        <v>239</v>
      </c>
      <c r="M49">
        <v>4681712.78</v>
      </c>
      <c r="N49">
        <v>719</v>
      </c>
      <c r="Q49" t="s">
        <v>1559</v>
      </c>
      <c r="R49">
        <v>704</v>
      </c>
    </row>
    <row r="50" spans="1:18" x14ac:dyDescent="0.2">
      <c r="A50" t="s">
        <v>1709</v>
      </c>
      <c r="B50">
        <v>46</v>
      </c>
      <c r="E50" t="s">
        <v>1779</v>
      </c>
      <c r="F50">
        <v>497</v>
      </c>
      <c r="G50">
        <v>0</v>
      </c>
      <c r="H50">
        <v>46</v>
      </c>
      <c r="K50" t="s">
        <v>2414</v>
      </c>
      <c r="L50">
        <v>240</v>
      </c>
      <c r="M50">
        <v>7737.48</v>
      </c>
      <c r="N50">
        <v>720</v>
      </c>
      <c r="Q50" t="s">
        <v>2252</v>
      </c>
      <c r="R50">
        <v>705</v>
      </c>
    </row>
    <row r="51" spans="1:18" x14ac:dyDescent="0.2">
      <c r="A51" t="s">
        <v>1709</v>
      </c>
      <c r="B51">
        <v>47</v>
      </c>
      <c r="E51" t="s">
        <v>1781</v>
      </c>
      <c r="F51">
        <v>498</v>
      </c>
      <c r="G51">
        <v>0</v>
      </c>
      <c r="H51">
        <v>47</v>
      </c>
      <c r="K51" t="s">
        <v>2415</v>
      </c>
      <c r="L51">
        <v>241</v>
      </c>
      <c r="M51">
        <v>73580.05</v>
      </c>
      <c r="N51">
        <v>721</v>
      </c>
      <c r="Q51" t="s">
        <v>1705</v>
      </c>
      <c r="R51">
        <v>706</v>
      </c>
    </row>
    <row r="52" spans="1:18" x14ac:dyDescent="0.2">
      <c r="A52" t="s">
        <v>1709</v>
      </c>
      <c r="B52">
        <v>48</v>
      </c>
      <c r="E52" t="s">
        <v>1783</v>
      </c>
      <c r="F52">
        <v>499</v>
      </c>
      <c r="G52">
        <v>0</v>
      </c>
      <c r="H52">
        <v>48</v>
      </c>
      <c r="K52" t="s">
        <v>1495</v>
      </c>
      <c r="L52">
        <v>242</v>
      </c>
      <c r="M52">
        <v>55024.32</v>
      </c>
      <c r="N52">
        <v>722</v>
      </c>
      <c r="Q52" t="s">
        <v>2254</v>
      </c>
      <c r="R52">
        <v>707</v>
      </c>
    </row>
    <row r="53" spans="1:18" x14ac:dyDescent="0.2">
      <c r="A53" t="s">
        <v>1709</v>
      </c>
      <c r="B53">
        <v>49</v>
      </c>
      <c r="E53" t="s">
        <v>1785</v>
      </c>
      <c r="F53">
        <v>500</v>
      </c>
      <c r="G53">
        <v>0</v>
      </c>
      <c r="H53">
        <v>49</v>
      </c>
      <c r="K53" t="s">
        <v>1494</v>
      </c>
      <c r="L53">
        <v>243</v>
      </c>
      <c r="Q53" t="s">
        <v>2258</v>
      </c>
      <c r="R53">
        <v>708</v>
      </c>
    </row>
    <row r="54" spans="1:18" x14ac:dyDescent="0.2">
      <c r="A54" t="s">
        <v>1709</v>
      </c>
      <c r="B54">
        <v>50</v>
      </c>
      <c r="E54" t="s">
        <v>1787</v>
      </c>
      <c r="F54">
        <v>501</v>
      </c>
      <c r="G54">
        <v>0</v>
      </c>
      <c r="H54">
        <v>50</v>
      </c>
      <c r="K54" t="s">
        <v>1497</v>
      </c>
      <c r="L54">
        <v>244</v>
      </c>
      <c r="Q54" t="s">
        <v>2386</v>
      </c>
      <c r="R54">
        <v>709</v>
      </c>
    </row>
    <row r="55" spans="1:18" x14ac:dyDescent="0.2">
      <c r="A55" t="s">
        <v>1709</v>
      </c>
      <c r="B55">
        <v>51</v>
      </c>
      <c r="E55" t="s">
        <v>1789</v>
      </c>
      <c r="F55">
        <v>502</v>
      </c>
      <c r="G55">
        <v>0</v>
      </c>
      <c r="H55">
        <v>51</v>
      </c>
      <c r="K55" t="s">
        <v>1496</v>
      </c>
      <c r="L55">
        <v>245</v>
      </c>
      <c r="Q55" t="s">
        <v>1546</v>
      </c>
      <c r="R55">
        <v>710</v>
      </c>
    </row>
    <row r="56" spans="1:18" x14ac:dyDescent="0.2">
      <c r="A56" t="s">
        <v>1709</v>
      </c>
      <c r="B56">
        <v>52</v>
      </c>
      <c r="E56" t="s">
        <v>1791</v>
      </c>
      <c r="F56">
        <v>503</v>
      </c>
      <c r="G56">
        <v>0</v>
      </c>
      <c r="H56">
        <v>52</v>
      </c>
      <c r="K56" t="s">
        <v>1492</v>
      </c>
      <c r="L56">
        <v>246</v>
      </c>
      <c r="Q56" t="s">
        <v>1522</v>
      </c>
      <c r="R56">
        <v>713</v>
      </c>
    </row>
    <row r="57" spans="1:18" x14ac:dyDescent="0.2">
      <c r="A57" t="s">
        <v>1709</v>
      </c>
      <c r="B57">
        <v>53</v>
      </c>
      <c r="E57" t="s">
        <v>1793</v>
      </c>
      <c r="F57">
        <v>504</v>
      </c>
      <c r="G57">
        <v>0</v>
      </c>
      <c r="H57">
        <v>53</v>
      </c>
      <c r="K57" t="s">
        <v>1493</v>
      </c>
      <c r="L57">
        <v>247</v>
      </c>
      <c r="Q57" t="s">
        <v>1594</v>
      </c>
      <c r="R57">
        <v>714</v>
      </c>
    </row>
    <row r="58" spans="1:18" x14ac:dyDescent="0.2">
      <c r="A58" t="s">
        <v>1709</v>
      </c>
      <c r="B58">
        <v>54</v>
      </c>
      <c r="E58" t="s">
        <v>1530</v>
      </c>
      <c r="F58">
        <v>505</v>
      </c>
      <c r="G58">
        <v>0</v>
      </c>
      <c r="H58">
        <v>54</v>
      </c>
      <c r="K58" t="s">
        <v>1455</v>
      </c>
      <c r="L58">
        <v>248</v>
      </c>
      <c r="Q58" t="s">
        <v>1564</v>
      </c>
      <c r="R58">
        <v>723</v>
      </c>
    </row>
    <row r="59" spans="1:18" x14ac:dyDescent="0.2">
      <c r="A59" t="s">
        <v>1709</v>
      </c>
      <c r="B59">
        <v>55</v>
      </c>
      <c r="E59" t="s">
        <v>1795</v>
      </c>
      <c r="F59">
        <v>506</v>
      </c>
      <c r="G59">
        <v>0</v>
      </c>
      <c r="H59">
        <v>55</v>
      </c>
      <c r="K59" t="s">
        <v>1457</v>
      </c>
      <c r="L59">
        <v>249</v>
      </c>
      <c r="Q59" t="s">
        <v>2465</v>
      </c>
      <c r="R59">
        <v>724</v>
      </c>
    </row>
    <row r="60" spans="1:18" x14ac:dyDescent="0.2">
      <c r="A60" t="s">
        <v>1709</v>
      </c>
      <c r="B60">
        <v>56</v>
      </c>
      <c r="E60" t="s">
        <v>1797</v>
      </c>
      <c r="F60">
        <v>507</v>
      </c>
      <c r="G60">
        <v>0</v>
      </c>
      <c r="H60">
        <v>56</v>
      </c>
      <c r="K60" t="s">
        <v>1380</v>
      </c>
      <c r="L60">
        <v>250</v>
      </c>
      <c r="Q60" t="s">
        <v>2471</v>
      </c>
      <c r="R60">
        <v>725</v>
      </c>
    </row>
    <row r="61" spans="1:18" x14ac:dyDescent="0.2">
      <c r="A61" t="s">
        <v>1709</v>
      </c>
      <c r="B61">
        <v>57</v>
      </c>
      <c r="E61" t="s">
        <v>1799</v>
      </c>
      <c r="F61">
        <v>508</v>
      </c>
      <c r="G61">
        <v>0</v>
      </c>
      <c r="H61">
        <v>57</v>
      </c>
      <c r="K61" t="s">
        <v>1448</v>
      </c>
      <c r="L61">
        <v>251</v>
      </c>
      <c r="Q61" t="s">
        <v>2478</v>
      </c>
      <c r="R61">
        <v>726</v>
      </c>
    </row>
    <row r="62" spans="1:18" x14ac:dyDescent="0.2">
      <c r="A62" t="s">
        <v>1709</v>
      </c>
      <c r="B62">
        <v>58</v>
      </c>
      <c r="E62" t="s">
        <v>1601</v>
      </c>
      <c r="F62">
        <v>509</v>
      </c>
      <c r="G62">
        <v>0</v>
      </c>
      <c r="H62">
        <v>58</v>
      </c>
      <c r="K62" t="s">
        <v>1453</v>
      </c>
      <c r="L62">
        <v>252</v>
      </c>
      <c r="Q62" t="s">
        <v>2467</v>
      </c>
      <c r="R62">
        <v>727</v>
      </c>
    </row>
    <row r="63" spans="1:18" x14ac:dyDescent="0.2">
      <c r="A63" t="s">
        <v>2405</v>
      </c>
      <c r="B63">
        <v>59</v>
      </c>
      <c r="E63" t="s">
        <v>1801</v>
      </c>
      <c r="F63">
        <v>510</v>
      </c>
      <c r="G63">
        <v>0</v>
      </c>
      <c r="H63">
        <v>59</v>
      </c>
      <c r="K63" t="s">
        <v>1430</v>
      </c>
      <c r="L63">
        <v>253</v>
      </c>
      <c r="Q63" t="s">
        <v>2468</v>
      </c>
      <c r="R63">
        <v>728</v>
      </c>
    </row>
    <row r="64" spans="1:18" x14ac:dyDescent="0.2">
      <c r="A64" t="s">
        <v>2405</v>
      </c>
      <c r="B64">
        <v>60</v>
      </c>
      <c r="E64" t="s">
        <v>1531</v>
      </c>
      <c r="F64">
        <v>511</v>
      </c>
      <c r="G64">
        <v>0</v>
      </c>
      <c r="H64">
        <v>60</v>
      </c>
      <c r="K64" t="s">
        <v>1432</v>
      </c>
      <c r="L64">
        <v>254</v>
      </c>
      <c r="Q64" t="s">
        <v>2469</v>
      </c>
      <c r="R64">
        <v>729</v>
      </c>
    </row>
    <row r="65" spans="1:18" x14ac:dyDescent="0.2">
      <c r="A65" t="s">
        <v>2405</v>
      </c>
      <c r="B65">
        <v>61</v>
      </c>
      <c r="E65" t="s">
        <v>1803</v>
      </c>
      <c r="F65">
        <v>512</v>
      </c>
      <c r="G65">
        <v>0</v>
      </c>
      <c r="H65">
        <v>61</v>
      </c>
      <c r="K65" t="s">
        <v>1435</v>
      </c>
      <c r="L65">
        <v>255</v>
      </c>
      <c r="Q65" t="s">
        <v>2473</v>
      </c>
      <c r="R65">
        <v>730</v>
      </c>
    </row>
    <row r="66" spans="1:18" x14ac:dyDescent="0.2">
      <c r="A66" t="s">
        <v>2405</v>
      </c>
      <c r="B66">
        <v>62</v>
      </c>
      <c r="E66" t="s">
        <v>1805</v>
      </c>
      <c r="F66">
        <v>513</v>
      </c>
      <c r="G66">
        <v>0</v>
      </c>
      <c r="H66">
        <v>62</v>
      </c>
      <c r="K66" t="s">
        <v>1420</v>
      </c>
      <c r="L66">
        <v>256</v>
      </c>
    </row>
    <row r="67" spans="1:18" x14ac:dyDescent="0.2">
      <c r="A67" t="s">
        <v>1709</v>
      </c>
      <c r="B67">
        <v>63</v>
      </c>
      <c r="E67" t="s">
        <v>1807</v>
      </c>
      <c r="F67">
        <v>514</v>
      </c>
      <c r="G67">
        <v>0</v>
      </c>
      <c r="H67">
        <v>63</v>
      </c>
      <c r="K67" t="s">
        <v>1414</v>
      </c>
      <c r="L67">
        <v>257</v>
      </c>
    </row>
    <row r="68" spans="1:18" x14ac:dyDescent="0.2">
      <c r="A68" t="s">
        <v>1709</v>
      </c>
      <c r="B68">
        <v>64</v>
      </c>
      <c r="E68" t="s">
        <v>1809</v>
      </c>
      <c r="F68">
        <v>515</v>
      </c>
      <c r="G68">
        <v>0</v>
      </c>
      <c r="H68">
        <v>64</v>
      </c>
      <c r="K68" t="s">
        <v>1404</v>
      </c>
      <c r="L68">
        <v>258</v>
      </c>
    </row>
    <row r="69" spans="1:18" x14ac:dyDescent="0.2">
      <c r="A69" t="s">
        <v>1709</v>
      </c>
      <c r="B69">
        <v>65</v>
      </c>
      <c r="E69" t="s">
        <v>1811</v>
      </c>
      <c r="F69">
        <v>516</v>
      </c>
      <c r="G69">
        <v>0</v>
      </c>
      <c r="H69">
        <v>65</v>
      </c>
      <c r="K69" t="s">
        <v>1405</v>
      </c>
      <c r="L69">
        <v>259</v>
      </c>
    </row>
    <row r="70" spans="1:18" x14ac:dyDescent="0.2">
      <c r="A70" t="s">
        <v>1709</v>
      </c>
      <c r="B70">
        <v>66</v>
      </c>
      <c r="E70" t="s">
        <v>1572</v>
      </c>
      <c r="F70">
        <v>517</v>
      </c>
      <c r="G70">
        <v>0</v>
      </c>
      <c r="H70">
        <v>66</v>
      </c>
      <c r="K70" t="s">
        <v>1410</v>
      </c>
      <c r="L70">
        <v>260</v>
      </c>
    </row>
    <row r="71" spans="1:18" x14ac:dyDescent="0.2">
      <c r="A71" t="s">
        <v>1709</v>
      </c>
      <c r="B71">
        <v>67</v>
      </c>
      <c r="E71" t="s">
        <v>1534</v>
      </c>
      <c r="F71">
        <v>518</v>
      </c>
      <c r="G71">
        <v>0</v>
      </c>
      <c r="H71">
        <v>67</v>
      </c>
      <c r="K71" t="s">
        <v>1447</v>
      </c>
      <c r="L71">
        <v>261</v>
      </c>
    </row>
    <row r="72" spans="1:18" x14ac:dyDescent="0.2">
      <c r="A72" t="s">
        <v>1709</v>
      </c>
      <c r="B72">
        <v>68</v>
      </c>
      <c r="E72" t="s">
        <v>1604</v>
      </c>
      <c r="F72">
        <v>519</v>
      </c>
      <c r="G72">
        <v>0</v>
      </c>
      <c r="H72">
        <v>68</v>
      </c>
      <c r="K72" t="s">
        <v>1372</v>
      </c>
      <c r="L72">
        <v>262</v>
      </c>
    </row>
    <row r="73" spans="1:18" x14ac:dyDescent="0.2">
      <c r="A73" t="s">
        <v>1709</v>
      </c>
      <c r="B73">
        <v>69</v>
      </c>
      <c r="E73" t="s">
        <v>1577</v>
      </c>
      <c r="F73">
        <v>520</v>
      </c>
      <c r="G73">
        <v>0</v>
      </c>
      <c r="H73">
        <v>69</v>
      </c>
      <c r="K73" t="s">
        <v>1373</v>
      </c>
      <c r="L73">
        <v>263</v>
      </c>
    </row>
    <row r="74" spans="1:18" x14ac:dyDescent="0.2">
      <c r="A74" t="s">
        <v>1709</v>
      </c>
      <c r="B74">
        <v>70</v>
      </c>
      <c r="E74" t="s">
        <v>1813</v>
      </c>
      <c r="F74">
        <v>521</v>
      </c>
      <c r="G74">
        <v>0</v>
      </c>
      <c r="H74">
        <v>70</v>
      </c>
      <c r="K74" t="s">
        <v>1374</v>
      </c>
      <c r="L74">
        <v>264</v>
      </c>
    </row>
    <row r="75" spans="1:18" x14ac:dyDescent="0.2">
      <c r="A75" t="s">
        <v>2405</v>
      </c>
      <c r="B75">
        <v>71</v>
      </c>
      <c r="E75" t="s">
        <v>1815</v>
      </c>
      <c r="F75">
        <v>522</v>
      </c>
      <c r="G75">
        <v>0</v>
      </c>
      <c r="H75">
        <v>71</v>
      </c>
      <c r="K75" t="s">
        <v>1386</v>
      </c>
      <c r="L75">
        <v>265</v>
      </c>
    </row>
    <row r="76" spans="1:18" x14ac:dyDescent="0.2">
      <c r="A76" t="s">
        <v>1709</v>
      </c>
      <c r="B76">
        <v>72</v>
      </c>
      <c r="E76" t="s">
        <v>1817</v>
      </c>
      <c r="F76">
        <v>523</v>
      </c>
      <c r="G76">
        <v>0</v>
      </c>
      <c r="H76">
        <v>72</v>
      </c>
      <c r="K76" t="s">
        <v>1433</v>
      </c>
      <c r="L76">
        <v>266</v>
      </c>
    </row>
    <row r="77" spans="1:18" x14ac:dyDescent="0.2">
      <c r="A77" t="s">
        <v>1709</v>
      </c>
      <c r="B77">
        <v>73</v>
      </c>
      <c r="E77" t="s">
        <v>1819</v>
      </c>
      <c r="F77">
        <v>524</v>
      </c>
      <c r="G77">
        <v>0</v>
      </c>
      <c r="H77">
        <v>73</v>
      </c>
      <c r="K77" t="s">
        <v>1445</v>
      </c>
      <c r="L77">
        <v>267</v>
      </c>
    </row>
    <row r="78" spans="1:18" x14ac:dyDescent="0.2">
      <c r="A78" t="s">
        <v>1709</v>
      </c>
      <c r="B78">
        <v>74</v>
      </c>
      <c r="E78" t="s">
        <v>1821</v>
      </c>
      <c r="F78">
        <v>525</v>
      </c>
      <c r="G78">
        <v>0</v>
      </c>
      <c r="H78">
        <v>74</v>
      </c>
      <c r="K78" t="s">
        <v>1403</v>
      </c>
      <c r="L78">
        <v>268</v>
      </c>
    </row>
    <row r="79" spans="1:18" x14ac:dyDescent="0.2">
      <c r="A79" t="s">
        <v>1709</v>
      </c>
      <c r="B79">
        <v>75</v>
      </c>
      <c r="E79" t="s">
        <v>1823</v>
      </c>
      <c r="F79">
        <v>526</v>
      </c>
      <c r="G79">
        <v>0</v>
      </c>
      <c r="H79">
        <v>75</v>
      </c>
      <c r="K79" t="s">
        <v>1429</v>
      </c>
      <c r="L79">
        <v>269</v>
      </c>
    </row>
    <row r="80" spans="1:18" x14ac:dyDescent="0.2">
      <c r="A80" t="s">
        <v>1709</v>
      </c>
      <c r="B80">
        <v>76</v>
      </c>
      <c r="E80" t="s">
        <v>1825</v>
      </c>
      <c r="F80">
        <v>527</v>
      </c>
      <c r="G80">
        <v>0</v>
      </c>
      <c r="H80">
        <v>76</v>
      </c>
      <c r="K80" t="s">
        <v>1437</v>
      </c>
      <c r="L80">
        <v>270</v>
      </c>
    </row>
    <row r="81" spans="1:12" x14ac:dyDescent="0.2">
      <c r="A81" t="s">
        <v>1709</v>
      </c>
      <c r="B81">
        <v>77</v>
      </c>
      <c r="E81" t="s">
        <v>1827</v>
      </c>
      <c r="F81">
        <v>528</v>
      </c>
      <c r="G81">
        <v>0</v>
      </c>
      <c r="H81">
        <v>77</v>
      </c>
      <c r="K81" t="s">
        <v>1439</v>
      </c>
      <c r="L81">
        <v>271</v>
      </c>
    </row>
    <row r="82" spans="1:12" x14ac:dyDescent="0.2">
      <c r="A82" t="s">
        <v>1709</v>
      </c>
      <c r="B82">
        <v>78</v>
      </c>
      <c r="E82" t="s">
        <v>1829</v>
      </c>
      <c r="F82">
        <v>529</v>
      </c>
      <c r="G82">
        <v>0</v>
      </c>
      <c r="H82">
        <v>78</v>
      </c>
      <c r="K82" t="s">
        <v>1442</v>
      </c>
      <c r="L82">
        <v>272</v>
      </c>
    </row>
    <row r="83" spans="1:12" x14ac:dyDescent="0.2">
      <c r="A83" t="s">
        <v>2405</v>
      </c>
      <c r="B83">
        <v>79</v>
      </c>
      <c r="E83" t="s">
        <v>1831</v>
      </c>
      <c r="F83">
        <v>530</v>
      </c>
      <c r="G83">
        <v>0</v>
      </c>
      <c r="H83">
        <v>79</v>
      </c>
      <c r="K83" t="s">
        <v>1443</v>
      </c>
      <c r="L83">
        <v>273</v>
      </c>
    </row>
    <row r="84" spans="1:12" x14ac:dyDescent="0.2">
      <c r="A84" t="s">
        <v>2405</v>
      </c>
      <c r="B84">
        <v>80</v>
      </c>
      <c r="E84" t="s">
        <v>1833</v>
      </c>
      <c r="F84">
        <v>531</v>
      </c>
      <c r="G84">
        <v>0</v>
      </c>
      <c r="H84">
        <v>80</v>
      </c>
      <c r="K84" t="s">
        <v>2416</v>
      </c>
      <c r="L84">
        <v>274</v>
      </c>
    </row>
    <row r="85" spans="1:12" x14ac:dyDescent="0.2">
      <c r="A85" t="s">
        <v>2405</v>
      </c>
      <c r="B85">
        <v>81</v>
      </c>
      <c r="E85" t="s">
        <v>1835</v>
      </c>
      <c r="F85">
        <v>532</v>
      </c>
      <c r="G85">
        <v>0</v>
      </c>
      <c r="H85">
        <v>81</v>
      </c>
      <c r="K85" t="s">
        <v>2417</v>
      </c>
      <c r="L85">
        <v>275</v>
      </c>
    </row>
    <row r="86" spans="1:12" x14ac:dyDescent="0.2">
      <c r="A86" t="s">
        <v>2405</v>
      </c>
      <c r="B86">
        <v>82</v>
      </c>
      <c r="E86" t="s">
        <v>1837</v>
      </c>
      <c r="F86">
        <v>533</v>
      </c>
      <c r="G86">
        <v>0</v>
      </c>
      <c r="H86">
        <v>82</v>
      </c>
      <c r="K86" t="s">
        <v>2418</v>
      </c>
      <c r="L86">
        <v>276</v>
      </c>
    </row>
    <row r="87" spans="1:12" x14ac:dyDescent="0.2">
      <c r="A87" t="s">
        <v>2405</v>
      </c>
      <c r="B87">
        <v>83</v>
      </c>
      <c r="E87" t="s">
        <v>1839</v>
      </c>
      <c r="F87">
        <v>534</v>
      </c>
      <c r="G87">
        <v>0</v>
      </c>
      <c r="H87">
        <v>83</v>
      </c>
      <c r="K87" t="s">
        <v>1375</v>
      </c>
      <c r="L87">
        <v>277</v>
      </c>
    </row>
    <row r="88" spans="1:12" x14ac:dyDescent="0.2">
      <c r="A88" t="s">
        <v>2405</v>
      </c>
      <c r="B88">
        <v>84</v>
      </c>
      <c r="E88" t="s">
        <v>1841</v>
      </c>
      <c r="F88">
        <v>535</v>
      </c>
      <c r="G88">
        <v>0</v>
      </c>
      <c r="H88">
        <v>84</v>
      </c>
      <c r="K88" t="s">
        <v>1376</v>
      </c>
      <c r="L88">
        <v>278</v>
      </c>
    </row>
    <row r="89" spans="1:12" x14ac:dyDescent="0.2">
      <c r="A89" t="s">
        <v>2405</v>
      </c>
      <c r="B89">
        <v>85</v>
      </c>
      <c r="E89" t="s">
        <v>1843</v>
      </c>
      <c r="F89">
        <v>536</v>
      </c>
      <c r="G89">
        <v>0</v>
      </c>
      <c r="H89">
        <v>85</v>
      </c>
      <c r="K89" t="s">
        <v>1377</v>
      </c>
      <c r="L89">
        <v>279</v>
      </c>
    </row>
    <row r="90" spans="1:12" x14ac:dyDescent="0.2">
      <c r="A90" t="s">
        <v>2405</v>
      </c>
      <c r="B90">
        <v>86</v>
      </c>
      <c r="E90" t="s">
        <v>1845</v>
      </c>
      <c r="F90">
        <v>537</v>
      </c>
      <c r="G90">
        <v>0</v>
      </c>
      <c r="H90">
        <v>86</v>
      </c>
      <c r="K90" t="s">
        <v>1378</v>
      </c>
      <c r="L90">
        <v>280</v>
      </c>
    </row>
    <row r="91" spans="1:12" x14ac:dyDescent="0.2">
      <c r="A91" t="s">
        <v>2405</v>
      </c>
      <c r="B91">
        <v>87</v>
      </c>
      <c r="E91" t="s">
        <v>1847</v>
      </c>
      <c r="F91">
        <v>538</v>
      </c>
      <c r="G91">
        <v>0</v>
      </c>
      <c r="H91">
        <v>87</v>
      </c>
      <c r="K91" t="s">
        <v>1379</v>
      </c>
      <c r="L91">
        <v>281</v>
      </c>
    </row>
    <row r="92" spans="1:12" x14ac:dyDescent="0.2">
      <c r="A92" t="s">
        <v>2405</v>
      </c>
      <c r="B92">
        <v>88</v>
      </c>
      <c r="E92" t="s">
        <v>1849</v>
      </c>
      <c r="F92">
        <v>539</v>
      </c>
      <c r="G92">
        <v>0</v>
      </c>
      <c r="H92">
        <v>88</v>
      </c>
      <c r="K92" t="s">
        <v>1423</v>
      </c>
      <c r="L92">
        <v>282</v>
      </c>
    </row>
    <row r="93" spans="1:12" x14ac:dyDescent="0.2">
      <c r="A93" t="s">
        <v>2405</v>
      </c>
      <c r="B93">
        <v>89</v>
      </c>
      <c r="E93" t="s">
        <v>1851</v>
      </c>
      <c r="F93">
        <v>540</v>
      </c>
      <c r="G93">
        <v>0</v>
      </c>
      <c r="H93">
        <v>89</v>
      </c>
      <c r="K93" t="s">
        <v>1424</v>
      </c>
      <c r="L93">
        <v>283</v>
      </c>
    </row>
    <row r="94" spans="1:12" x14ac:dyDescent="0.2">
      <c r="A94" t="s">
        <v>2405</v>
      </c>
      <c r="B94">
        <v>90</v>
      </c>
      <c r="E94" t="s">
        <v>1853</v>
      </c>
      <c r="F94">
        <v>541</v>
      </c>
      <c r="G94">
        <v>0</v>
      </c>
      <c r="H94">
        <v>90</v>
      </c>
      <c r="K94" t="s">
        <v>1438</v>
      </c>
      <c r="L94">
        <v>284</v>
      </c>
    </row>
    <row r="95" spans="1:12" x14ac:dyDescent="0.2">
      <c r="A95" t="s">
        <v>2405</v>
      </c>
      <c r="B95">
        <v>91</v>
      </c>
      <c r="E95" t="s">
        <v>1855</v>
      </c>
      <c r="F95">
        <v>542</v>
      </c>
      <c r="G95">
        <v>0</v>
      </c>
      <c r="H95">
        <v>91</v>
      </c>
      <c r="K95" t="s">
        <v>1440</v>
      </c>
      <c r="L95">
        <v>285</v>
      </c>
    </row>
    <row r="96" spans="1:12" x14ac:dyDescent="0.2">
      <c r="A96" t="s">
        <v>2405</v>
      </c>
      <c r="B96">
        <v>92</v>
      </c>
      <c r="E96" t="s">
        <v>1548</v>
      </c>
      <c r="F96">
        <v>543</v>
      </c>
      <c r="G96">
        <v>0</v>
      </c>
      <c r="H96">
        <v>92</v>
      </c>
      <c r="K96" t="s">
        <v>1444</v>
      </c>
      <c r="L96">
        <v>286</v>
      </c>
    </row>
    <row r="97" spans="1:12" x14ac:dyDescent="0.2">
      <c r="A97" t="s">
        <v>2405</v>
      </c>
      <c r="B97">
        <v>93</v>
      </c>
      <c r="E97" t="s">
        <v>1549</v>
      </c>
      <c r="F97">
        <v>544</v>
      </c>
      <c r="G97">
        <v>0</v>
      </c>
      <c r="H97">
        <v>93</v>
      </c>
      <c r="K97" t="s">
        <v>1446</v>
      </c>
      <c r="L97">
        <v>287</v>
      </c>
    </row>
    <row r="98" spans="1:12" x14ac:dyDescent="0.2">
      <c r="A98" t="s">
        <v>2405</v>
      </c>
      <c r="B98">
        <v>94</v>
      </c>
      <c r="E98" t="s">
        <v>1857</v>
      </c>
      <c r="F98">
        <v>545</v>
      </c>
      <c r="G98">
        <v>0</v>
      </c>
      <c r="H98">
        <v>94</v>
      </c>
      <c r="K98" t="s">
        <v>1456</v>
      </c>
      <c r="L98">
        <v>288</v>
      </c>
    </row>
    <row r="99" spans="1:12" x14ac:dyDescent="0.2">
      <c r="A99" t="s">
        <v>2405</v>
      </c>
      <c r="B99">
        <v>95</v>
      </c>
      <c r="E99" t="s">
        <v>1859</v>
      </c>
      <c r="F99">
        <v>546</v>
      </c>
      <c r="G99">
        <v>0</v>
      </c>
      <c r="H99">
        <v>95</v>
      </c>
      <c r="K99" t="s">
        <v>1458</v>
      </c>
      <c r="L99">
        <v>289</v>
      </c>
    </row>
    <row r="100" spans="1:12" x14ac:dyDescent="0.2">
      <c r="A100" t="s">
        <v>2405</v>
      </c>
      <c r="B100">
        <v>96</v>
      </c>
      <c r="E100" t="s">
        <v>1861</v>
      </c>
      <c r="F100">
        <v>547</v>
      </c>
      <c r="G100">
        <v>0</v>
      </c>
      <c r="H100">
        <v>96</v>
      </c>
      <c r="K100" t="s">
        <v>1459</v>
      </c>
      <c r="L100">
        <v>290</v>
      </c>
    </row>
    <row r="101" spans="1:12" x14ac:dyDescent="0.2">
      <c r="A101" t="s">
        <v>2405</v>
      </c>
      <c r="B101">
        <v>97</v>
      </c>
      <c r="E101" t="s">
        <v>1596</v>
      </c>
      <c r="F101">
        <v>548</v>
      </c>
      <c r="G101">
        <v>0</v>
      </c>
      <c r="H101">
        <v>97</v>
      </c>
      <c r="K101" t="s">
        <v>1460</v>
      </c>
      <c r="L101">
        <v>291</v>
      </c>
    </row>
    <row r="102" spans="1:12" x14ac:dyDescent="0.2">
      <c r="A102" t="s">
        <v>1709</v>
      </c>
      <c r="B102">
        <v>98</v>
      </c>
      <c r="E102" t="s">
        <v>1863</v>
      </c>
      <c r="F102">
        <v>549</v>
      </c>
      <c r="G102">
        <v>0</v>
      </c>
      <c r="H102">
        <v>98</v>
      </c>
      <c r="K102" t="s">
        <v>1474</v>
      </c>
      <c r="L102">
        <v>292</v>
      </c>
    </row>
    <row r="103" spans="1:12" x14ac:dyDescent="0.2">
      <c r="A103" t="s">
        <v>2405</v>
      </c>
      <c r="B103">
        <v>99</v>
      </c>
      <c r="E103" t="s">
        <v>1561</v>
      </c>
      <c r="F103">
        <v>550</v>
      </c>
      <c r="G103">
        <v>0</v>
      </c>
      <c r="H103">
        <v>99</v>
      </c>
      <c r="K103" t="s">
        <v>1449</v>
      </c>
      <c r="L103">
        <v>293</v>
      </c>
    </row>
    <row r="104" spans="1:12" x14ac:dyDescent="0.2">
      <c r="A104" t="s">
        <v>2405</v>
      </c>
      <c r="B104">
        <v>100</v>
      </c>
      <c r="E104" t="s">
        <v>1865</v>
      </c>
      <c r="F104">
        <v>551</v>
      </c>
      <c r="G104">
        <v>0</v>
      </c>
      <c r="H104">
        <v>100</v>
      </c>
      <c r="K104" t="s">
        <v>1450</v>
      </c>
      <c r="L104">
        <v>294</v>
      </c>
    </row>
    <row r="105" spans="1:12" x14ac:dyDescent="0.2">
      <c r="A105" t="s">
        <v>2405</v>
      </c>
      <c r="B105">
        <v>101</v>
      </c>
      <c r="E105" t="s">
        <v>1562</v>
      </c>
      <c r="F105">
        <v>552</v>
      </c>
      <c r="G105">
        <v>0</v>
      </c>
      <c r="H105">
        <v>101</v>
      </c>
      <c r="K105" t="s">
        <v>1451</v>
      </c>
      <c r="L105">
        <v>295</v>
      </c>
    </row>
    <row r="106" spans="1:12" x14ac:dyDescent="0.2">
      <c r="A106" t="s">
        <v>2405</v>
      </c>
      <c r="B106">
        <v>102</v>
      </c>
      <c r="E106" t="s">
        <v>1867</v>
      </c>
      <c r="F106">
        <v>553</v>
      </c>
      <c r="G106">
        <v>0</v>
      </c>
      <c r="H106">
        <v>102</v>
      </c>
      <c r="K106" t="s">
        <v>2419</v>
      </c>
      <c r="L106">
        <v>296</v>
      </c>
    </row>
    <row r="107" spans="1:12" x14ac:dyDescent="0.2">
      <c r="A107" t="s">
        <v>2405</v>
      </c>
      <c r="B107">
        <v>103</v>
      </c>
      <c r="E107" t="s">
        <v>1551</v>
      </c>
      <c r="F107">
        <v>554</v>
      </c>
      <c r="G107">
        <v>0</v>
      </c>
      <c r="H107">
        <v>103</v>
      </c>
      <c r="K107" t="s">
        <v>1452</v>
      </c>
      <c r="L107">
        <v>297</v>
      </c>
    </row>
    <row r="108" spans="1:12" x14ac:dyDescent="0.2">
      <c r="A108" t="s">
        <v>1709</v>
      </c>
      <c r="B108">
        <v>104</v>
      </c>
      <c r="E108" t="s">
        <v>1535</v>
      </c>
      <c r="F108">
        <v>555</v>
      </c>
      <c r="G108">
        <v>0</v>
      </c>
      <c r="H108">
        <v>104</v>
      </c>
      <c r="K108" t="s">
        <v>1454</v>
      </c>
      <c r="L108">
        <v>298</v>
      </c>
    </row>
    <row r="109" spans="1:12" x14ac:dyDescent="0.2">
      <c r="A109" t="s">
        <v>1709</v>
      </c>
      <c r="B109">
        <v>105</v>
      </c>
      <c r="E109" t="s">
        <v>1869</v>
      </c>
      <c r="F109">
        <v>556</v>
      </c>
      <c r="G109">
        <v>0</v>
      </c>
      <c r="H109">
        <v>105</v>
      </c>
      <c r="K109" t="s">
        <v>1428</v>
      </c>
      <c r="L109">
        <v>299</v>
      </c>
    </row>
    <row r="110" spans="1:12" x14ac:dyDescent="0.2">
      <c r="A110" t="s">
        <v>1709</v>
      </c>
      <c r="B110">
        <v>106</v>
      </c>
      <c r="E110" t="s">
        <v>1525</v>
      </c>
      <c r="F110">
        <v>557</v>
      </c>
      <c r="G110">
        <v>0</v>
      </c>
      <c r="H110">
        <v>106</v>
      </c>
      <c r="K110" t="s">
        <v>1415</v>
      </c>
      <c r="L110">
        <v>300</v>
      </c>
    </row>
    <row r="111" spans="1:12" x14ac:dyDescent="0.2">
      <c r="A111" t="s">
        <v>1709</v>
      </c>
      <c r="B111">
        <v>107</v>
      </c>
      <c r="E111" t="s">
        <v>1870</v>
      </c>
      <c r="F111">
        <v>558</v>
      </c>
      <c r="G111">
        <v>0</v>
      </c>
      <c r="H111">
        <v>107</v>
      </c>
      <c r="K111" t="s">
        <v>2420</v>
      </c>
      <c r="L111">
        <v>301</v>
      </c>
    </row>
    <row r="112" spans="1:12" x14ac:dyDescent="0.2">
      <c r="A112" t="s">
        <v>1709</v>
      </c>
      <c r="B112">
        <v>108</v>
      </c>
      <c r="E112" t="s">
        <v>1872</v>
      </c>
      <c r="F112">
        <v>559</v>
      </c>
      <c r="G112">
        <v>0</v>
      </c>
      <c r="H112">
        <v>108</v>
      </c>
      <c r="K112" t="s">
        <v>1416</v>
      </c>
      <c r="L112">
        <v>302</v>
      </c>
    </row>
    <row r="113" spans="1:12" x14ac:dyDescent="0.2">
      <c r="A113" t="s">
        <v>1709</v>
      </c>
      <c r="B113">
        <v>109</v>
      </c>
      <c r="E113" t="s">
        <v>1874</v>
      </c>
      <c r="F113">
        <v>560</v>
      </c>
      <c r="G113">
        <v>0</v>
      </c>
      <c r="H113">
        <v>109</v>
      </c>
      <c r="K113" t="s">
        <v>1417</v>
      </c>
      <c r="L113">
        <v>303</v>
      </c>
    </row>
    <row r="114" spans="1:12" x14ac:dyDescent="0.2">
      <c r="A114" t="s">
        <v>1709</v>
      </c>
      <c r="B114">
        <v>110</v>
      </c>
      <c r="E114" t="s">
        <v>1547</v>
      </c>
      <c r="F114">
        <v>561</v>
      </c>
      <c r="G114">
        <v>0</v>
      </c>
      <c r="H114">
        <v>110</v>
      </c>
      <c r="K114" t="s">
        <v>1418</v>
      </c>
      <c r="L114">
        <v>304</v>
      </c>
    </row>
    <row r="115" spans="1:12" x14ac:dyDescent="0.2">
      <c r="A115" t="s">
        <v>1709</v>
      </c>
      <c r="B115">
        <v>111</v>
      </c>
      <c r="E115" t="s">
        <v>1876</v>
      </c>
      <c r="F115">
        <v>562</v>
      </c>
      <c r="G115">
        <v>0</v>
      </c>
      <c r="H115">
        <v>111</v>
      </c>
      <c r="K115" t="s">
        <v>1419</v>
      </c>
      <c r="L115">
        <v>305</v>
      </c>
    </row>
    <row r="116" spans="1:12" x14ac:dyDescent="0.2">
      <c r="A116" t="s">
        <v>1709</v>
      </c>
      <c r="B116">
        <v>112</v>
      </c>
      <c r="E116" t="s">
        <v>1878</v>
      </c>
      <c r="F116">
        <v>563</v>
      </c>
      <c r="G116">
        <v>0</v>
      </c>
      <c r="H116">
        <v>112</v>
      </c>
      <c r="K116" t="s">
        <v>1406</v>
      </c>
      <c r="L116">
        <v>306</v>
      </c>
    </row>
    <row r="117" spans="1:12" x14ac:dyDescent="0.2">
      <c r="A117" t="s">
        <v>2405</v>
      </c>
      <c r="B117">
        <v>113</v>
      </c>
      <c r="E117" t="s">
        <v>1880</v>
      </c>
      <c r="F117">
        <v>564</v>
      </c>
      <c r="G117">
        <v>0</v>
      </c>
      <c r="H117">
        <v>113</v>
      </c>
      <c r="K117" t="s">
        <v>1407</v>
      </c>
      <c r="L117">
        <v>307</v>
      </c>
    </row>
    <row r="118" spans="1:12" x14ac:dyDescent="0.2">
      <c r="A118" t="s">
        <v>2405</v>
      </c>
      <c r="B118">
        <v>114</v>
      </c>
      <c r="E118" t="s">
        <v>1882</v>
      </c>
      <c r="F118">
        <v>565</v>
      </c>
      <c r="G118">
        <v>0</v>
      </c>
      <c r="H118">
        <v>114</v>
      </c>
      <c r="K118" t="s">
        <v>1408</v>
      </c>
      <c r="L118">
        <v>308</v>
      </c>
    </row>
    <row r="119" spans="1:12" x14ac:dyDescent="0.2">
      <c r="A119" t="s">
        <v>2405</v>
      </c>
      <c r="B119">
        <v>115</v>
      </c>
      <c r="E119" t="s">
        <v>1884</v>
      </c>
      <c r="F119">
        <v>566</v>
      </c>
      <c r="G119">
        <v>0</v>
      </c>
      <c r="H119">
        <v>115</v>
      </c>
      <c r="K119" t="s">
        <v>1409</v>
      </c>
      <c r="L119">
        <v>309</v>
      </c>
    </row>
    <row r="120" spans="1:12" x14ac:dyDescent="0.2">
      <c r="A120" t="s">
        <v>2405</v>
      </c>
      <c r="B120">
        <v>116</v>
      </c>
      <c r="E120" t="s">
        <v>1886</v>
      </c>
      <c r="F120">
        <v>567</v>
      </c>
      <c r="G120">
        <v>0</v>
      </c>
      <c r="H120">
        <v>116</v>
      </c>
      <c r="K120" t="s">
        <v>1411</v>
      </c>
      <c r="L120">
        <v>310</v>
      </c>
    </row>
    <row r="121" spans="1:12" x14ac:dyDescent="0.2">
      <c r="A121" t="s">
        <v>1709</v>
      </c>
      <c r="B121">
        <v>117</v>
      </c>
      <c r="E121" t="s">
        <v>1888</v>
      </c>
      <c r="F121">
        <v>568</v>
      </c>
      <c r="G121">
        <v>0</v>
      </c>
      <c r="H121">
        <v>117</v>
      </c>
      <c r="K121" t="s">
        <v>1413</v>
      </c>
      <c r="L121">
        <v>311</v>
      </c>
    </row>
    <row r="122" spans="1:12" x14ac:dyDescent="0.2">
      <c r="A122" t="s">
        <v>2405</v>
      </c>
      <c r="B122">
        <v>118</v>
      </c>
      <c r="E122" t="s">
        <v>1890</v>
      </c>
      <c r="F122">
        <v>569</v>
      </c>
      <c r="G122">
        <v>0</v>
      </c>
      <c r="H122">
        <v>118</v>
      </c>
      <c r="K122" t="s">
        <v>1381</v>
      </c>
      <c r="L122">
        <v>312</v>
      </c>
    </row>
    <row r="123" spans="1:12" x14ac:dyDescent="0.2">
      <c r="A123" t="s">
        <v>2405</v>
      </c>
      <c r="B123">
        <v>119</v>
      </c>
      <c r="E123" t="s">
        <v>1892</v>
      </c>
      <c r="F123">
        <v>570</v>
      </c>
      <c r="G123">
        <v>0</v>
      </c>
      <c r="H123">
        <v>119</v>
      </c>
      <c r="K123" t="s">
        <v>1382</v>
      </c>
      <c r="L123">
        <v>313</v>
      </c>
    </row>
    <row r="124" spans="1:12" x14ac:dyDescent="0.2">
      <c r="A124" t="s">
        <v>2405</v>
      </c>
      <c r="B124">
        <v>120</v>
      </c>
      <c r="E124" t="s">
        <v>1894</v>
      </c>
      <c r="F124">
        <v>571</v>
      </c>
      <c r="G124">
        <v>0</v>
      </c>
      <c r="H124">
        <v>120</v>
      </c>
      <c r="K124" t="s">
        <v>1383</v>
      </c>
      <c r="L124">
        <v>314</v>
      </c>
    </row>
    <row r="125" spans="1:12" x14ac:dyDescent="0.2">
      <c r="A125" t="s">
        <v>2405</v>
      </c>
      <c r="B125">
        <v>121</v>
      </c>
      <c r="E125" t="s">
        <v>1896</v>
      </c>
      <c r="F125">
        <v>572</v>
      </c>
      <c r="G125">
        <v>0</v>
      </c>
      <c r="H125">
        <v>121</v>
      </c>
      <c r="K125" t="s">
        <v>1384</v>
      </c>
      <c r="L125">
        <v>315</v>
      </c>
    </row>
    <row r="126" spans="1:12" x14ac:dyDescent="0.2">
      <c r="A126" t="s">
        <v>2405</v>
      </c>
      <c r="B126">
        <v>122</v>
      </c>
      <c r="E126" t="s">
        <v>1898</v>
      </c>
      <c r="F126">
        <v>573</v>
      </c>
      <c r="G126">
        <v>0</v>
      </c>
      <c r="H126">
        <v>122</v>
      </c>
      <c r="K126" t="s">
        <v>1385</v>
      </c>
      <c r="L126">
        <v>316</v>
      </c>
    </row>
    <row r="127" spans="1:12" x14ac:dyDescent="0.2">
      <c r="A127" t="s">
        <v>2405</v>
      </c>
      <c r="B127">
        <v>123</v>
      </c>
      <c r="E127" t="s">
        <v>1900</v>
      </c>
      <c r="F127">
        <v>574</v>
      </c>
      <c r="G127">
        <v>0</v>
      </c>
      <c r="H127">
        <v>123</v>
      </c>
      <c r="K127" t="s">
        <v>1390</v>
      </c>
      <c r="L127">
        <v>317</v>
      </c>
    </row>
    <row r="128" spans="1:12" x14ac:dyDescent="0.2">
      <c r="A128" t="s">
        <v>2405</v>
      </c>
      <c r="B128">
        <v>124</v>
      </c>
      <c r="E128" t="s">
        <v>1902</v>
      </c>
      <c r="F128">
        <v>575</v>
      </c>
      <c r="G128">
        <v>0</v>
      </c>
      <c r="H128">
        <v>124</v>
      </c>
      <c r="K128" t="s">
        <v>1421</v>
      </c>
      <c r="L128">
        <v>318</v>
      </c>
    </row>
    <row r="129" spans="1:12" x14ac:dyDescent="0.2">
      <c r="A129" t="s">
        <v>2405</v>
      </c>
      <c r="B129">
        <v>125</v>
      </c>
      <c r="E129" t="s">
        <v>1904</v>
      </c>
      <c r="F129">
        <v>576</v>
      </c>
      <c r="G129">
        <v>0</v>
      </c>
      <c r="H129">
        <v>125</v>
      </c>
      <c r="K129" t="s">
        <v>1422</v>
      </c>
      <c r="L129">
        <v>319</v>
      </c>
    </row>
    <row r="130" spans="1:12" x14ac:dyDescent="0.2">
      <c r="A130" t="s">
        <v>2405</v>
      </c>
      <c r="B130">
        <v>126</v>
      </c>
      <c r="E130" t="s">
        <v>1515</v>
      </c>
      <c r="F130">
        <v>577</v>
      </c>
      <c r="G130">
        <v>0</v>
      </c>
      <c r="H130">
        <v>126</v>
      </c>
      <c r="K130" t="s">
        <v>1425</v>
      </c>
      <c r="L130">
        <v>320</v>
      </c>
    </row>
    <row r="131" spans="1:12" x14ac:dyDescent="0.2">
      <c r="A131" t="s">
        <v>2405</v>
      </c>
      <c r="B131">
        <v>127</v>
      </c>
      <c r="E131" t="s">
        <v>1602</v>
      </c>
      <c r="F131">
        <v>578</v>
      </c>
      <c r="G131">
        <v>0</v>
      </c>
      <c r="H131">
        <v>127</v>
      </c>
      <c r="K131" t="s">
        <v>1426</v>
      </c>
      <c r="L131">
        <v>321</v>
      </c>
    </row>
    <row r="132" spans="1:12" x14ac:dyDescent="0.2">
      <c r="A132" t="s">
        <v>2405</v>
      </c>
      <c r="B132">
        <v>128</v>
      </c>
      <c r="E132" t="s">
        <v>1516</v>
      </c>
      <c r="F132">
        <v>579</v>
      </c>
      <c r="G132">
        <v>0</v>
      </c>
      <c r="H132">
        <v>128</v>
      </c>
      <c r="K132" t="s">
        <v>1427</v>
      </c>
      <c r="L132">
        <v>322</v>
      </c>
    </row>
    <row r="133" spans="1:12" x14ac:dyDescent="0.2">
      <c r="A133" t="s">
        <v>2405</v>
      </c>
      <c r="B133">
        <v>129</v>
      </c>
      <c r="E133" t="s">
        <v>1906</v>
      </c>
      <c r="F133">
        <v>580</v>
      </c>
      <c r="G133">
        <v>0</v>
      </c>
      <c r="H133">
        <v>129</v>
      </c>
      <c r="K133" t="s">
        <v>1431</v>
      </c>
      <c r="L133">
        <v>323</v>
      </c>
    </row>
    <row r="134" spans="1:12" x14ac:dyDescent="0.2">
      <c r="A134" t="s">
        <v>2405</v>
      </c>
      <c r="B134">
        <v>130</v>
      </c>
      <c r="E134" t="s">
        <v>1532</v>
      </c>
      <c r="F134">
        <v>581</v>
      </c>
      <c r="G134">
        <v>0</v>
      </c>
      <c r="H134">
        <v>130</v>
      </c>
      <c r="K134" t="s">
        <v>1434</v>
      </c>
      <c r="L134">
        <v>324</v>
      </c>
    </row>
    <row r="135" spans="1:12" x14ac:dyDescent="0.2">
      <c r="A135" t="s">
        <v>2405</v>
      </c>
      <c r="B135">
        <v>131</v>
      </c>
      <c r="E135" t="s">
        <v>1908</v>
      </c>
      <c r="F135">
        <v>582</v>
      </c>
      <c r="G135">
        <v>0</v>
      </c>
      <c r="H135">
        <v>131</v>
      </c>
      <c r="K135" t="s">
        <v>1436</v>
      </c>
      <c r="L135">
        <v>325</v>
      </c>
    </row>
    <row r="136" spans="1:12" x14ac:dyDescent="0.2">
      <c r="A136" t="s">
        <v>2405</v>
      </c>
      <c r="B136">
        <v>132</v>
      </c>
      <c r="E136" t="s">
        <v>1595</v>
      </c>
      <c r="F136">
        <v>583</v>
      </c>
      <c r="G136">
        <v>0</v>
      </c>
      <c r="H136">
        <v>132</v>
      </c>
      <c r="K136" t="s">
        <v>1441</v>
      </c>
      <c r="L136">
        <v>326</v>
      </c>
    </row>
    <row r="137" spans="1:12" x14ac:dyDescent="0.2">
      <c r="A137" t="s">
        <v>2405</v>
      </c>
      <c r="B137">
        <v>133</v>
      </c>
      <c r="E137" t="s">
        <v>1910</v>
      </c>
      <c r="F137">
        <v>584</v>
      </c>
      <c r="G137">
        <v>0</v>
      </c>
      <c r="H137">
        <v>133</v>
      </c>
      <c r="K137" t="s">
        <v>1412</v>
      </c>
      <c r="L137">
        <v>327</v>
      </c>
    </row>
    <row r="138" spans="1:12" x14ac:dyDescent="0.2">
      <c r="A138" t="s">
        <v>2405</v>
      </c>
      <c r="B138">
        <v>134</v>
      </c>
      <c r="E138" t="s">
        <v>1574</v>
      </c>
      <c r="F138">
        <v>585</v>
      </c>
      <c r="G138">
        <v>0</v>
      </c>
      <c r="H138">
        <v>134</v>
      </c>
      <c r="K138" t="s">
        <v>1387</v>
      </c>
      <c r="L138">
        <v>328</v>
      </c>
    </row>
    <row r="139" spans="1:12" x14ac:dyDescent="0.2">
      <c r="A139" t="s">
        <v>2405</v>
      </c>
      <c r="B139">
        <v>135</v>
      </c>
      <c r="E139" t="s">
        <v>1912</v>
      </c>
      <c r="F139">
        <v>586</v>
      </c>
      <c r="G139">
        <v>0</v>
      </c>
      <c r="H139">
        <v>135</v>
      </c>
      <c r="K139" t="s">
        <v>1388</v>
      </c>
      <c r="L139">
        <v>329</v>
      </c>
    </row>
    <row r="140" spans="1:12" x14ac:dyDescent="0.2">
      <c r="A140" t="s">
        <v>2405</v>
      </c>
      <c r="B140">
        <v>136</v>
      </c>
      <c r="E140" t="s">
        <v>1575</v>
      </c>
      <c r="F140">
        <v>587</v>
      </c>
      <c r="G140">
        <v>0</v>
      </c>
      <c r="H140">
        <v>136</v>
      </c>
      <c r="K140" t="s">
        <v>1389</v>
      </c>
      <c r="L140">
        <v>330</v>
      </c>
    </row>
    <row r="141" spans="1:12" x14ac:dyDescent="0.2">
      <c r="A141" t="s">
        <v>2405</v>
      </c>
      <c r="B141">
        <v>137</v>
      </c>
      <c r="E141" t="s">
        <v>1914</v>
      </c>
      <c r="F141">
        <v>588</v>
      </c>
      <c r="G141">
        <v>0</v>
      </c>
      <c r="H141">
        <v>137</v>
      </c>
      <c r="K141" t="s">
        <v>1391</v>
      </c>
      <c r="L141">
        <v>331</v>
      </c>
    </row>
    <row r="142" spans="1:12" x14ac:dyDescent="0.2">
      <c r="A142" t="s">
        <v>2406</v>
      </c>
      <c r="B142">
        <v>138</v>
      </c>
      <c r="E142" t="s">
        <v>1576</v>
      </c>
      <c r="F142">
        <v>589</v>
      </c>
      <c r="G142">
        <v>0</v>
      </c>
      <c r="H142">
        <v>138</v>
      </c>
      <c r="K142" t="s">
        <v>1392</v>
      </c>
      <c r="L142">
        <v>332</v>
      </c>
    </row>
    <row r="143" spans="1:12" x14ac:dyDescent="0.2">
      <c r="A143" t="s">
        <v>2406</v>
      </c>
      <c r="B143">
        <v>139</v>
      </c>
      <c r="E143" t="s">
        <v>1916</v>
      </c>
      <c r="F143">
        <v>590</v>
      </c>
      <c r="G143">
        <v>0</v>
      </c>
      <c r="H143">
        <v>139</v>
      </c>
      <c r="K143" t="s">
        <v>1393</v>
      </c>
      <c r="L143">
        <v>333</v>
      </c>
    </row>
    <row r="144" spans="1:12" x14ac:dyDescent="0.2">
      <c r="A144" t="s">
        <v>2406</v>
      </c>
      <c r="B144">
        <v>140</v>
      </c>
      <c r="E144" t="s">
        <v>1918</v>
      </c>
      <c r="F144">
        <v>591</v>
      </c>
      <c r="G144">
        <v>0</v>
      </c>
      <c r="H144">
        <v>140</v>
      </c>
      <c r="K144" t="s">
        <v>1394</v>
      </c>
      <c r="L144">
        <v>334</v>
      </c>
    </row>
    <row r="145" spans="1:12" x14ac:dyDescent="0.2">
      <c r="A145" t="s">
        <v>2406</v>
      </c>
      <c r="B145">
        <v>141</v>
      </c>
      <c r="E145" t="s">
        <v>1920</v>
      </c>
      <c r="F145">
        <v>592</v>
      </c>
      <c r="G145">
        <v>0</v>
      </c>
      <c r="H145">
        <v>141</v>
      </c>
      <c r="K145" t="s">
        <v>1395</v>
      </c>
      <c r="L145">
        <v>335</v>
      </c>
    </row>
    <row r="146" spans="1:12" x14ac:dyDescent="0.2">
      <c r="A146" t="s">
        <v>2406</v>
      </c>
      <c r="B146">
        <v>142</v>
      </c>
      <c r="E146" t="s">
        <v>1922</v>
      </c>
      <c r="F146">
        <v>593</v>
      </c>
      <c r="G146">
        <v>0</v>
      </c>
      <c r="H146">
        <v>142</v>
      </c>
      <c r="K146" t="s">
        <v>1396</v>
      </c>
      <c r="L146">
        <v>336</v>
      </c>
    </row>
    <row r="147" spans="1:12" x14ac:dyDescent="0.2">
      <c r="A147" t="s">
        <v>2406</v>
      </c>
      <c r="B147">
        <v>143</v>
      </c>
      <c r="E147" t="s">
        <v>1924</v>
      </c>
      <c r="F147">
        <v>594</v>
      </c>
      <c r="G147">
        <v>0</v>
      </c>
      <c r="H147">
        <v>143</v>
      </c>
      <c r="K147" t="s">
        <v>1397</v>
      </c>
      <c r="L147">
        <v>337</v>
      </c>
    </row>
    <row r="148" spans="1:12" x14ac:dyDescent="0.2">
      <c r="A148" t="s">
        <v>2406</v>
      </c>
      <c r="B148">
        <v>144</v>
      </c>
      <c r="E148" t="s">
        <v>1533</v>
      </c>
      <c r="F148">
        <v>595</v>
      </c>
      <c r="G148">
        <v>0</v>
      </c>
      <c r="H148">
        <v>144</v>
      </c>
      <c r="K148" t="s">
        <v>1398</v>
      </c>
      <c r="L148">
        <v>338</v>
      </c>
    </row>
    <row r="149" spans="1:12" x14ac:dyDescent="0.2">
      <c r="A149" t="s">
        <v>2406</v>
      </c>
      <c r="B149">
        <v>145</v>
      </c>
      <c r="E149" t="s">
        <v>1603</v>
      </c>
      <c r="F149">
        <v>596</v>
      </c>
      <c r="G149">
        <v>0</v>
      </c>
      <c r="H149">
        <v>145</v>
      </c>
      <c r="K149" t="s">
        <v>1399</v>
      </c>
      <c r="L149">
        <v>339</v>
      </c>
    </row>
    <row r="150" spans="1:12" x14ac:dyDescent="0.2">
      <c r="A150" t="s">
        <v>2406</v>
      </c>
      <c r="B150">
        <v>146</v>
      </c>
      <c r="E150" t="s">
        <v>1926</v>
      </c>
      <c r="F150">
        <v>597</v>
      </c>
      <c r="G150">
        <v>0</v>
      </c>
      <c r="H150">
        <v>146</v>
      </c>
      <c r="K150" t="s">
        <v>1400</v>
      </c>
      <c r="L150">
        <v>340</v>
      </c>
    </row>
    <row r="151" spans="1:12" x14ac:dyDescent="0.2">
      <c r="A151" t="s">
        <v>2406</v>
      </c>
      <c r="B151">
        <v>147</v>
      </c>
      <c r="E151" t="s">
        <v>1928</v>
      </c>
      <c r="F151">
        <v>598</v>
      </c>
      <c r="G151">
        <v>0</v>
      </c>
      <c r="H151">
        <v>147</v>
      </c>
      <c r="K151" t="s">
        <v>1401</v>
      </c>
      <c r="L151">
        <v>341</v>
      </c>
    </row>
    <row r="152" spans="1:12" x14ac:dyDescent="0.2">
      <c r="A152" t="s">
        <v>2406</v>
      </c>
      <c r="B152">
        <v>148</v>
      </c>
      <c r="E152" t="s">
        <v>1930</v>
      </c>
      <c r="F152">
        <v>599</v>
      </c>
      <c r="G152">
        <v>0</v>
      </c>
      <c r="H152">
        <v>148</v>
      </c>
      <c r="K152" t="s">
        <v>1402</v>
      </c>
      <c r="L152">
        <v>342</v>
      </c>
    </row>
    <row r="153" spans="1:12" x14ac:dyDescent="0.2">
      <c r="A153" t="s">
        <v>2406</v>
      </c>
      <c r="B153">
        <v>149</v>
      </c>
      <c r="E153" t="s">
        <v>1932</v>
      </c>
      <c r="F153">
        <v>600</v>
      </c>
      <c r="G153">
        <v>0</v>
      </c>
      <c r="H153">
        <v>149</v>
      </c>
      <c r="K153" t="s">
        <v>2421</v>
      </c>
      <c r="L153">
        <v>343</v>
      </c>
    </row>
    <row r="154" spans="1:12" x14ac:dyDescent="0.2">
      <c r="A154" t="s">
        <v>2406</v>
      </c>
      <c r="B154">
        <v>150</v>
      </c>
      <c r="E154" t="s">
        <v>1934</v>
      </c>
      <c r="F154">
        <v>601</v>
      </c>
      <c r="G154">
        <v>0</v>
      </c>
      <c r="H154">
        <v>150</v>
      </c>
      <c r="K154" t="s">
        <v>2422</v>
      </c>
      <c r="L154">
        <v>344</v>
      </c>
    </row>
    <row r="155" spans="1:12" x14ac:dyDescent="0.2">
      <c r="A155" t="s">
        <v>2406</v>
      </c>
      <c r="B155">
        <v>151</v>
      </c>
      <c r="E155" t="s">
        <v>1936</v>
      </c>
      <c r="F155">
        <v>602</v>
      </c>
      <c r="G155">
        <v>0</v>
      </c>
      <c r="H155">
        <v>151</v>
      </c>
      <c r="K155" t="s">
        <v>2423</v>
      </c>
      <c r="L155">
        <v>345</v>
      </c>
    </row>
    <row r="156" spans="1:12" x14ac:dyDescent="0.2">
      <c r="A156" t="s">
        <v>2406</v>
      </c>
      <c r="B156">
        <v>152</v>
      </c>
      <c r="E156" t="s">
        <v>1938</v>
      </c>
      <c r="F156">
        <v>603</v>
      </c>
      <c r="G156">
        <v>0</v>
      </c>
      <c r="H156">
        <v>152</v>
      </c>
      <c r="K156" t="s">
        <v>2424</v>
      </c>
      <c r="L156">
        <v>346</v>
      </c>
    </row>
    <row r="157" spans="1:12" x14ac:dyDescent="0.2">
      <c r="A157" t="s">
        <v>2406</v>
      </c>
      <c r="B157">
        <v>153</v>
      </c>
      <c r="E157" t="s">
        <v>1940</v>
      </c>
      <c r="F157">
        <v>604</v>
      </c>
      <c r="G157">
        <v>0</v>
      </c>
      <c r="H157">
        <v>153</v>
      </c>
      <c r="K157" t="s">
        <v>1489</v>
      </c>
      <c r="L157">
        <v>347</v>
      </c>
    </row>
    <row r="158" spans="1:12" x14ac:dyDescent="0.2">
      <c r="A158" t="s">
        <v>2406</v>
      </c>
      <c r="B158">
        <v>154</v>
      </c>
      <c r="E158" t="s">
        <v>1942</v>
      </c>
      <c r="F158">
        <v>605</v>
      </c>
      <c r="G158">
        <v>0</v>
      </c>
      <c r="H158">
        <v>154</v>
      </c>
      <c r="K158" t="s">
        <v>1490</v>
      </c>
      <c r="L158">
        <v>348</v>
      </c>
    </row>
    <row r="159" spans="1:12" x14ac:dyDescent="0.2">
      <c r="A159" t="s">
        <v>2406</v>
      </c>
      <c r="B159">
        <v>155</v>
      </c>
      <c r="E159" t="s">
        <v>1944</v>
      </c>
      <c r="F159">
        <v>606</v>
      </c>
      <c r="G159">
        <v>0</v>
      </c>
      <c r="H159">
        <v>155</v>
      </c>
      <c r="K159" t="s">
        <v>1499</v>
      </c>
      <c r="L159">
        <v>349</v>
      </c>
    </row>
    <row r="160" spans="1:12" x14ac:dyDescent="0.2">
      <c r="A160" t="s">
        <v>2406</v>
      </c>
      <c r="B160">
        <v>156</v>
      </c>
      <c r="E160" t="s">
        <v>1946</v>
      </c>
      <c r="F160">
        <v>607</v>
      </c>
      <c r="G160">
        <v>0</v>
      </c>
      <c r="H160">
        <v>156</v>
      </c>
      <c r="K160" t="s">
        <v>1491</v>
      </c>
      <c r="L160">
        <v>350</v>
      </c>
    </row>
    <row r="161" spans="1:12" x14ac:dyDescent="0.2">
      <c r="A161" t="s">
        <v>2406</v>
      </c>
      <c r="B161">
        <v>157</v>
      </c>
      <c r="E161" t="s">
        <v>1948</v>
      </c>
      <c r="F161">
        <v>608</v>
      </c>
      <c r="G161">
        <v>0</v>
      </c>
      <c r="H161">
        <v>157</v>
      </c>
      <c r="K161" t="s">
        <v>1486</v>
      </c>
      <c r="L161">
        <v>351</v>
      </c>
    </row>
    <row r="162" spans="1:12" x14ac:dyDescent="0.2">
      <c r="A162" t="s">
        <v>2406</v>
      </c>
      <c r="B162">
        <v>158</v>
      </c>
      <c r="E162" t="s">
        <v>1950</v>
      </c>
      <c r="F162">
        <v>609</v>
      </c>
      <c r="G162">
        <v>0</v>
      </c>
      <c r="H162">
        <v>158</v>
      </c>
      <c r="K162" t="s">
        <v>1487</v>
      </c>
      <c r="L162">
        <v>352</v>
      </c>
    </row>
    <row r="163" spans="1:12" x14ac:dyDescent="0.2">
      <c r="A163" t="s">
        <v>2406</v>
      </c>
      <c r="B163">
        <v>159</v>
      </c>
      <c r="E163" t="s">
        <v>2492</v>
      </c>
      <c r="F163">
        <v>610</v>
      </c>
      <c r="G163">
        <v>0</v>
      </c>
      <c r="H163">
        <v>159</v>
      </c>
      <c r="K163" t="s">
        <v>1488</v>
      </c>
      <c r="L163">
        <v>353</v>
      </c>
    </row>
    <row r="164" spans="1:12" x14ac:dyDescent="0.2">
      <c r="A164" t="s">
        <v>2406</v>
      </c>
      <c r="B164">
        <v>160</v>
      </c>
      <c r="E164" t="s">
        <v>1953</v>
      </c>
      <c r="F164">
        <v>611</v>
      </c>
      <c r="G164">
        <v>0</v>
      </c>
      <c r="H164">
        <v>160</v>
      </c>
      <c r="K164" t="s">
        <v>1475</v>
      </c>
      <c r="L164">
        <v>354</v>
      </c>
    </row>
    <row r="165" spans="1:12" x14ac:dyDescent="0.2">
      <c r="A165" t="s">
        <v>2406</v>
      </c>
      <c r="B165">
        <v>161</v>
      </c>
      <c r="E165" t="s">
        <v>1955</v>
      </c>
      <c r="F165">
        <v>612</v>
      </c>
      <c r="G165">
        <v>0</v>
      </c>
      <c r="H165">
        <v>161</v>
      </c>
      <c r="K165" t="s">
        <v>1370</v>
      </c>
      <c r="L165">
        <v>355</v>
      </c>
    </row>
    <row r="166" spans="1:12" x14ac:dyDescent="0.2">
      <c r="A166" t="s">
        <v>2406</v>
      </c>
      <c r="B166">
        <v>162</v>
      </c>
      <c r="E166" t="s">
        <v>1957</v>
      </c>
      <c r="F166">
        <v>613</v>
      </c>
      <c r="G166">
        <v>0</v>
      </c>
      <c r="H166">
        <v>162</v>
      </c>
      <c r="K166" t="s">
        <v>1476</v>
      </c>
      <c r="L166">
        <v>356</v>
      </c>
    </row>
    <row r="167" spans="1:12" x14ac:dyDescent="0.2">
      <c r="A167" t="s">
        <v>2406</v>
      </c>
      <c r="B167">
        <v>163</v>
      </c>
      <c r="E167" t="s">
        <v>1959</v>
      </c>
      <c r="F167">
        <v>614</v>
      </c>
      <c r="G167">
        <v>0</v>
      </c>
      <c r="H167">
        <v>163</v>
      </c>
      <c r="K167" t="s">
        <v>1477</v>
      </c>
      <c r="L167">
        <v>357</v>
      </c>
    </row>
    <row r="168" spans="1:12" x14ac:dyDescent="0.2">
      <c r="A168" t="s">
        <v>2406</v>
      </c>
      <c r="B168">
        <v>164</v>
      </c>
      <c r="E168" t="s">
        <v>1961</v>
      </c>
      <c r="F168">
        <v>615</v>
      </c>
      <c r="G168">
        <v>0</v>
      </c>
      <c r="H168">
        <v>164</v>
      </c>
      <c r="K168" t="s">
        <v>1478</v>
      </c>
      <c r="L168">
        <v>358</v>
      </c>
    </row>
    <row r="169" spans="1:12" x14ac:dyDescent="0.2">
      <c r="A169" t="s">
        <v>2406</v>
      </c>
      <c r="B169">
        <v>165</v>
      </c>
      <c r="E169" t="s">
        <v>1583</v>
      </c>
      <c r="F169">
        <v>616</v>
      </c>
      <c r="G169">
        <v>0</v>
      </c>
      <c r="H169">
        <v>165</v>
      </c>
      <c r="K169" t="s">
        <v>1479</v>
      </c>
      <c r="L169">
        <v>359</v>
      </c>
    </row>
    <row r="170" spans="1:12" x14ac:dyDescent="0.2">
      <c r="A170" t="s">
        <v>2406</v>
      </c>
      <c r="B170">
        <v>166</v>
      </c>
      <c r="E170" t="s">
        <v>1582</v>
      </c>
      <c r="F170">
        <v>617</v>
      </c>
      <c r="G170">
        <v>0</v>
      </c>
      <c r="H170">
        <v>166</v>
      </c>
      <c r="K170" t="s">
        <v>1480</v>
      </c>
      <c r="L170">
        <v>360</v>
      </c>
    </row>
    <row r="171" spans="1:12" x14ac:dyDescent="0.2">
      <c r="A171" t="s">
        <v>2406</v>
      </c>
      <c r="B171">
        <v>167</v>
      </c>
      <c r="E171" t="s">
        <v>1963</v>
      </c>
      <c r="F171">
        <v>618</v>
      </c>
      <c r="G171">
        <v>0</v>
      </c>
      <c r="H171">
        <v>167</v>
      </c>
      <c r="K171" t="s">
        <v>1481</v>
      </c>
      <c r="L171">
        <v>361</v>
      </c>
    </row>
    <row r="172" spans="1:12" x14ac:dyDescent="0.2">
      <c r="A172" t="s">
        <v>2406</v>
      </c>
      <c r="B172">
        <v>168</v>
      </c>
      <c r="E172" t="s">
        <v>1541</v>
      </c>
      <c r="F172">
        <v>619</v>
      </c>
      <c r="G172">
        <v>0</v>
      </c>
      <c r="H172">
        <v>168</v>
      </c>
      <c r="K172" t="s">
        <v>1482</v>
      </c>
      <c r="L172">
        <v>362</v>
      </c>
    </row>
    <row r="173" spans="1:12" x14ac:dyDescent="0.2">
      <c r="A173" t="s">
        <v>2406</v>
      </c>
      <c r="B173">
        <v>169</v>
      </c>
      <c r="E173" t="s">
        <v>1965</v>
      </c>
      <c r="F173">
        <v>620</v>
      </c>
      <c r="G173">
        <v>0</v>
      </c>
      <c r="H173">
        <v>169</v>
      </c>
      <c r="K173" t="s">
        <v>1498</v>
      </c>
      <c r="L173">
        <v>363</v>
      </c>
    </row>
    <row r="174" spans="1:12" x14ac:dyDescent="0.2">
      <c r="A174" t="s">
        <v>2406</v>
      </c>
      <c r="B174">
        <v>170</v>
      </c>
      <c r="E174" t="s">
        <v>1536</v>
      </c>
      <c r="F174">
        <v>621</v>
      </c>
      <c r="G174">
        <v>0</v>
      </c>
      <c r="H174">
        <v>170</v>
      </c>
      <c r="K174" t="s">
        <v>1500</v>
      </c>
      <c r="L174">
        <v>364</v>
      </c>
    </row>
    <row r="175" spans="1:12" x14ac:dyDescent="0.2">
      <c r="A175" t="s">
        <v>2406</v>
      </c>
      <c r="B175">
        <v>171</v>
      </c>
      <c r="E175" t="s">
        <v>1537</v>
      </c>
      <c r="F175">
        <v>622</v>
      </c>
      <c r="G175">
        <v>0</v>
      </c>
      <c r="H175">
        <v>171</v>
      </c>
      <c r="K175" t="s">
        <v>1503</v>
      </c>
      <c r="L175">
        <v>365</v>
      </c>
    </row>
    <row r="176" spans="1:12" x14ac:dyDescent="0.2">
      <c r="A176" t="s">
        <v>2406</v>
      </c>
      <c r="B176">
        <v>172</v>
      </c>
      <c r="E176" t="s">
        <v>1967</v>
      </c>
      <c r="F176">
        <v>623</v>
      </c>
      <c r="G176">
        <v>0</v>
      </c>
      <c r="H176">
        <v>172</v>
      </c>
      <c r="K176" t="s">
        <v>2425</v>
      </c>
      <c r="L176">
        <v>366</v>
      </c>
    </row>
    <row r="177" spans="1:12" x14ac:dyDescent="0.2">
      <c r="A177" t="s">
        <v>2406</v>
      </c>
      <c r="B177">
        <v>173</v>
      </c>
      <c r="E177" t="s">
        <v>1969</v>
      </c>
      <c r="F177">
        <v>624</v>
      </c>
      <c r="G177">
        <v>0</v>
      </c>
      <c r="H177">
        <v>173</v>
      </c>
      <c r="K177" t="s">
        <v>2426</v>
      </c>
      <c r="L177">
        <v>367</v>
      </c>
    </row>
    <row r="178" spans="1:12" x14ac:dyDescent="0.2">
      <c r="A178" t="s">
        <v>2406</v>
      </c>
      <c r="B178">
        <v>174</v>
      </c>
      <c r="E178" t="s">
        <v>1538</v>
      </c>
      <c r="F178">
        <v>625</v>
      </c>
      <c r="G178">
        <v>0</v>
      </c>
      <c r="H178">
        <v>174</v>
      </c>
      <c r="K178" t="s">
        <v>2427</v>
      </c>
      <c r="L178">
        <v>368</v>
      </c>
    </row>
    <row r="179" spans="1:12" x14ac:dyDescent="0.2">
      <c r="A179" t="s">
        <v>2406</v>
      </c>
      <c r="B179">
        <v>175</v>
      </c>
      <c r="E179" t="s">
        <v>1539</v>
      </c>
      <c r="F179">
        <v>626</v>
      </c>
      <c r="G179">
        <v>0</v>
      </c>
      <c r="H179">
        <v>175</v>
      </c>
      <c r="K179" t="s">
        <v>1483</v>
      </c>
      <c r="L179">
        <v>369</v>
      </c>
    </row>
    <row r="180" spans="1:12" x14ac:dyDescent="0.2">
      <c r="A180" t="s">
        <v>2406</v>
      </c>
      <c r="B180">
        <v>176</v>
      </c>
      <c r="E180" t="s">
        <v>1579</v>
      </c>
      <c r="F180">
        <v>627</v>
      </c>
      <c r="K180" t="s">
        <v>1363</v>
      </c>
      <c r="L180">
        <v>370</v>
      </c>
    </row>
    <row r="181" spans="1:12" x14ac:dyDescent="0.2">
      <c r="A181" t="s">
        <v>2406</v>
      </c>
      <c r="B181">
        <v>177</v>
      </c>
      <c r="E181" t="s">
        <v>1580</v>
      </c>
      <c r="F181">
        <v>628</v>
      </c>
      <c r="K181" t="s">
        <v>1484</v>
      </c>
      <c r="L181">
        <v>371</v>
      </c>
    </row>
    <row r="182" spans="1:12" x14ac:dyDescent="0.2">
      <c r="A182" t="s">
        <v>2406</v>
      </c>
      <c r="B182">
        <v>178</v>
      </c>
      <c r="E182" t="s">
        <v>1971</v>
      </c>
      <c r="F182">
        <v>629</v>
      </c>
      <c r="K182" t="s">
        <v>1485</v>
      </c>
      <c r="L182">
        <v>372</v>
      </c>
    </row>
    <row r="183" spans="1:12" x14ac:dyDescent="0.2">
      <c r="A183" t="s">
        <v>2406</v>
      </c>
      <c r="B183">
        <v>179</v>
      </c>
      <c r="E183" t="s">
        <v>1606</v>
      </c>
      <c r="F183">
        <v>630</v>
      </c>
      <c r="K183" t="s">
        <v>1505</v>
      </c>
      <c r="L183">
        <v>373</v>
      </c>
    </row>
    <row r="184" spans="1:12" x14ac:dyDescent="0.2">
      <c r="A184" t="s">
        <v>2406</v>
      </c>
      <c r="B184">
        <v>180</v>
      </c>
      <c r="E184" t="s">
        <v>1973</v>
      </c>
      <c r="F184">
        <v>631</v>
      </c>
      <c r="K184" t="s">
        <v>1506</v>
      </c>
      <c r="L184">
        <v>374</v>
      </c>
    </row>
    <row r="185" spans="1:12" x14ac:dyDescent="0.2">
      <c r="A185" t="s">
        <v>2406</v>
      </c>
      <c r="B185">
        <v>181</v>
      </c>
      <c r="E185" t="s">
        <v>1581</v>
      </c>
      <c r="F185">
        <v>632</v>
      </c>
      <c r="K185" t="s">
        <v>1507</v>
      </c>
      <c r="L185">
        <v>375</v>
      </c>
    </row>
    <row r="186" spans="1:12" x14ac:dyDescent="0.2">
      <c r="A186" t="s">
        <v>2406</v>
      </c>
      <c r="B186">
        <v>182</v>
      </c>
      <c r="E186" t="s">
        <v>1975</v>
      </c>
      <c r="F186">
        <v>633</v>
      </c>
      <c r="K186" t="s">
        <v>1508</v>
      </c>
      <c r="L186">
        <v>376</v>
      </c>
    </row>
    <row r="187" spans="1:12" x14ac:dyDescent="0.2">
      <c r="A187" t="s">
        <v>2406</v>
      </c>
      <c r="B187">
        <v>183</v>
      </c>
      <c r="E187" t="s">
        <v>1977</v>
      </c>
      <c r="F187">
        <v>634</v>
      </c>
      <c r="K187" t="s">
        <v>1509</v>
      </c>
      <c r="L187">
        <v>377</v>
      </c>
    </row>
    <row r="188" spans="1:12" x14ac:dyDescent="0.2">
      <c r="A188" t="s">
        <v>2406</v>
      </c>
      <c r="B188">
        <v>184</v>
      </c>
      <c r="E188" t="s">
        <v>1979</v>
      </c>
      <c r="F188">
        <v>635</v>
      </c>
      <c r="K188" t="s">
        <v>1510</v>
      </c>
      <c r="L188">
        <v>378</v>
      </c>
    </row>
    <row r="189" spans="1:12" x14ac:dyDescent="0.2">
      <c r="A189" t="s">
        <v>2406</v>
      </c>
      <c r="B189">
        <v>185</v>
      </c>
      <c r="E189" t="s">
        <v>1981</v>
      </c>
      <c r="F189">
        <v>636</v>
      </c>
      <c r="K189" t="s">
        <v>1511</v>
      </c>
      <c r="L189">
        <v>379</v>
      </c>
    </row>
    <row r="190" spans="1:12" x14ac:dyDescent="0.2">
      <c r="A190" t="s">
        <v>2406</v>
      </c>
      <c r="B190">
        <v>186</v>
      </c>
      <c r="E190" t="s">
        <v>1983</v>
      </c>
      <c r="F190">
        <v>637</v>
      </c>
      <c r="K190" t="s">
        <v>2428</v>
      </c>
      <c r="L190">
        <v>380</v>
      </c>
    </row>
    <row r="191" spans="1:12" x14ac:dyDescent="0.2">
      <c r="A191" t="s">
        <v>2406</v>
      </c>
      <c r="B191">
        <v>187</v>
      </c>
      <c r="E191" t="s">
        <v>1985</v>
      </c>
      <c r="F191">
        <v>638</v>
      </c>
      <c r="K191" t="s">
        <v>1504</v>
      </c>
      <c r="L191">
        <v>381</v>
      </c>
    </row>
    <row r="192" spans="1:12" x14ac:dyDescent="0.2">
      <c r="A192" t="s">
        <v>2406</v>
      </c>
      <c r="B192">
        <v>188</v>
      </c>
      <c r="E192" t="s">
        <v>1987</v>
      </c>
      <c r="F192">
        <v>639</v>
      </c>
      <c r="K192" t="s">
        <v>1501</v>
      </c>
      <c r="L192">
        <v>382</v>
      </c>
    </row>
    <row r="193" spans="1:12" x14ac:dyDescent="0.2">
      <c r="A193" t="s">
        <v>2406</v>
      </c>
      <c r="B193">
        <v>189</v>
      </c>
      <c r="E193" t="s">
        <v>1989</v>
      </c>
      <c r="F193">
        <v>640</v>
      </c>
      <c r="K193" t="s">
        <v>1502</v>
      </c>
      <c r="L193">
        <v>383</v>
      </c>
    </row>
    <row r="194" spans="1:12" x14ac:dyDescent="0.2">
      <c r="A194" t="s">
        <v>2406</v>
      </c>
      <c r="B194">
        <v>190</v>
      </c>
      <c r="E194" t="s">
        <v>1991</v>
      </c>
      <c r="F194">
        <v>641</v>
      </c>
      <c r="K194" t="s">
        <v>1462</v>
      </c>
      <c r="L194">
        <v>384</v>
      </c>
    </row>
    <row r="195" spans="1:12" x14ac:dyDescent="0.2">
      <c r="A195" t="s">
        <v>2406</v>
      </c>
      <c r="B195">
        <v>191</v>
      </c>
      <c r="E195" t="s">
        <v>1993</v>
      </c>
      <c r="F195">
        <v>642</v>
      </c>
      <c r="K195" t="s">
        <v>1463</v>
      </c>
      <c r="L195">
        <v>385</v>
      </c>
    </row>
    <row r="196" spans="1:12" x14ac:dyDescent="0.2">
      <c r="A196" t="s">
        <v>2406</v>
      </c>
      <c r="B196">
        <v>192</v>
      </c>
      <c r="E196" t="s">
        <v>1995</v>
      </c>
      <c r="F196">
        <v>643</v>
      </c>
      <c r="K196" t="s">
        <v>1464</v>
      </c>
      <c r="L196">
        <v>386</v>
      </c>
    </row>
    <row r="197" spans="1:12" x14ac:dyDescent="0.2">
      <c r="A197" t="s">
        <v>2406</v>
      </c>
      <c r="B197">
        <v>193</v>
      </c>
      <c r="E197" t="s">
        <v>1997</v>
      </c>
      <c r="F197">
        <v>644</v>
      </c>
      <c r="K197" t="s">
        <v>2429</v>
      </c>
      <c r="L197">
        <v>387</v>
      </c>
    </row>
    <row r="198" spans="1:12" x14ac:dyDescent="0.2">
      <c r="A198" t="s">
        <v>2406</v>
      </c>
      <c r="B198">
        <v>194</v>
      </c>
      <c r="E198" t="s">
        <v>1999</v>
      </c>
      <c r="F198">
        <v>645</v>
      </c>
      <c r="K198" t="s">
        <v>2430</v>
      </c>
      <c r="L198">
        <v>388</v>
      </c>
    </row>
    <row r="199" spans="1:12" x14ac:dyDescent="0.2">
      <c r="A199" t="s">
        <v>2406</v>
      </c>
      <c r="B199">
        <v>195</v>
      </c>
      <c r="E199" t="s">
        <v>2001</v>
      </c>
      <c r="F199">
        <v>646</v>
      </c>
      <c r="K199" t="s">
        <v>1461</v>
      </c>
      <c r="L199">
        <v>389</v>
      </c>
    </row>
    <row r="200" spans="1:12" x14ac:dyDescent="0.2">
      <c r="A200" t="s">
        <v>2406</v>
      </c>
      <c r="B200">
        <v>196</v>
      </c>
      <c r="E200" t="s">
        <v>2003</v>
      </c>
      <c r="F200">
        <v>647</v>
      </c>
      <c r="K200" t="s">
        <v>2431</v>
      </c>
      <c r="L200">
        <v>390</v>
      </c>
    </row>
    <row r="201" spans="1:12" x14ac:dyDescent="0.2">
      <c r="A201" t="s">
        <v>2406</v>
      </c>
      <c r="B201">
        <v>197</v>
      </c>
      <c r="E201" t="s">
        <v>2005</v>
      </c>
      <c r="F201">
        <v>648</v>
      </c>
      <c r="K201" t="s">
        <v>2432</v>
      </c>
      <c r="L201">
        <v>391</v>
      </c>
    </row>
    <row r="202" spans="1:12" x14ac:dyDescent="0.2">
      <c r="A202" t="s">
        <v>2406</v>
      </c>
      <c r="B202">
        <v>198</v>
      </c>
      <c r="E202" t="s">
        <v>2007</v>
      </c>
      <c r="F202">
        <v>649</v>
      </c>
      <c r="K202" t="s">
        <v>1465</v>
      </c>
      <c r="L202">
        <v>392</v>
      </c>
    </row>
    <row r="203" spans="1:12" x14ac:dyDescent="0.2">
      <c r="A203" t="s">
        <v>2406</v>
      </c>
      <c r="B203">
        <v>199</v>
      </c>
      <c r="E203" t="s">
        <v>2009</v>
      </c>
      <c r="F203">
        <v>650</v>
      </c>
      <c r="K203" t="s">
        <v>1466</v>
      </c>
      <c r="L203">
        <v>393</v>
      </c>
    </row>
    <row r="204" spans="1:12" x14ac:dyDescent="0.2">
      <c r="A204" t="s">
        <v>2406</v>
      </c>
      <c r="B204">
        <v>200</v>
      </c>
      <c r="E204" t="s">
        <v>2011</v>
      </c>
      <c r="F204">
        <v>651</v>
      </c>
      <c r="K204" t="s">
        <v>1467</v>
      </c>
      <c r="L204">
        <v>394</v>
      </c>
    </row>
    <row r="205" spans="1:12" x14ac:dyDescent="0.2">
      <c r="A205" t="s">
        <v>2406</v>
      </c>
      <c r="B205">
        <v>201</v>
      </c>
      <c r="E205" t="s">
        <v>2013</v>
      </c>
      <c r="F205">
        <v>652</v>
      </c>
      <c r="K205" t="s">
        <v>1468</v>
      </c>
      <c r="L205">
        <v>395</v>
      </c>
    </row>
    <row r="206" spans="1:12" x14ac:dyDescent="0.2">
      <c r="A206" t="s">
        <v>2406</v>
      </c>
      <c r="B206">
        <v>202</v>
      </c>
      <c r="E206" t="s">
        <v>2015</v>
      </c>
      <c r="F206">
        <v>653</v>
      </c>
      <c r="K206" t="s">
        <v>1469</v>
      </c>
      <c r="L206">
        <v>396</v>
      </c>
    </row>
    <row r="207" spans="1:12" x14ac:dyDescent="0.2">
      <c r="A207" t="s">
        <v>2406</v>
      </c>
      <c r="B207">
        <v>203</v>
      </c>
      <c r="E207" t="s">
        <v>1540</v>
      </c>
      <c r="F207">
        <v>654</v>
      </c>
      <c r="K207" t="s">
        <v>1470</v>
      </c>
      <c r="L207">
        <v>397</v>
      </c>
    </row>
    <row r="208" spans="1:12" x14ac:dyDescent="0.2">
      <c r="A208" t="s">
        <v>2406</v>
      </c>
      <c r="B208">
        <v>204</v>
      </c>
      <c r="E208" t="s">
        <v>2017</v>
      </c>
      <c r="F208">
        <v>655</v>
      </c>
      <c r="K208" t="s">
        <v>2433</v>
      </c>
      <c r="L208">
        <v>398</v>
      </c>
    </row>
    <row r="209" spans="1:12" x14ac:dyDescent="0.2">
      <c r="A209" t="s">
        <v>2406</v>
      </c>
      <c r="B209">
        <v>205</v>
      </c>
      <c r="E209" t="s">
        <v>2019</v>
      </c>
      <c r="F209">
        <v>656</v>
      </c>
      <c r="K209" t="s">
        <v>1471</v>
      </c>
      <c r="L209">
        <v>399</v>
      </c>
    </row>
    <row r="210" spans="1:12" x14ac:dyDescent="0.2">
      <c r="A210" t="s">
        <v>2406</v>
      </c>
      <c r="B210">
        <v>206</v>
      </c>
      <c r="E210" t="s">
        <v>2021</v>
      </c>
      <c r="F210">
        <v>657</v>
      </c>
      <c r="K210" t="s">
        <v>2434</v>
      </c>
      <c r="L210">
        <v>400</v>
      </c>
    </row>
    <row r="211" spans="1:12" x14ac:dyDescent="0.2">
      <c r="A211" t="s">
        <v>2406</v>
      </c>
      <c r="B211">
        <v>207</v>
      </c>
      <c r="E211" t="s">
        <v>2023</v>
      </c>
      <c r="F211">
        <v>658</v>
      </c>
      <c r="K211" t="s">
        <v>2435</v>
      </c>
      <c r="L211">
        <v>401</v>
      </c>
    </row>
    <row r="212" spans="1:12" x14ac:dyDescent="0.2">
      <c r="A212" t="s">
        <v>2405</v>
      </c>
      <c r="B212">
        <v>208</v>
      </c>
      <c r="E212" t="s">
        <v>2025</v>
      </c>
      <c r="F212">
        <v>659</v>
      </c>
      <c r="K212" t="s">
        <v>1472</v>
      </c>
      <c r="L212">
        <v>402</v>
      </c>
    </row>
    <row r="213" spans="1:12" x14ac:dyDescent="0.2">
      <c r="A213" t="s">
        <v>2406</v>
      </c>
      <c r="B213">
        <v>209</v>
      </c>
      <c r="E213" t="s">
        <v>2027</v>
      </c>
      <c r="F213">
        <v>660</v>
      </c>
      <c r="K213" t="s">
        <v>1473</v>
      </c>
      <c r="L213">
        <v>403</v>
      </c>
    </row>
    <row r="214" spans="1:12" x14ac:dyDescent="0.2">
      <c r="A214" t="s">
        <v>2406</v>
      </c>
      <c r="B214">
        <v>210</v>
      </c>
      <c r="E214" t="s">
        <v>2029</v>
      </c>
      <c r="F214">
        <v>661</v>
      </c>
      <c r="K214" t="s">
        <v>2437</v>
      </c>
      <c r="L214">
        <v>404</v>
      </c>
    </row>
    <row r="215" spans="1:12" x14ac:dyDescent="0.2">
      <c r="A215" t="s">
        <v>2406</v>
      </c>
      <c r="B215">
        <v>211</v>
      </c>
      <c r="E215" t="s">
        <v>1578</v>
      </c>
      <c r="F215">
        <v>662</v>
      </c>
      <c r="K215" t="s">
        <v>2408</v>
      </c>
      <c r="L215">
        <v>405</v>
      </c>
    </row>
    <row r="216" spans="1:12" x14ac:dyDescent="0.2">
      <c r="A216" t="s">
        <v>2406</v>
      </c>
      <c r="B216">
        <v>212</v>
      </c>
      <c r="E216" t="s">
        <v>2031</v>
      </c>
      <c r="F216">
        <v>663</v>
      </c>
      <c r="K216" t="s">
        <v>1642</v>
      </c>
      <c r="L216">
        <v>406</v>
      </c>
    </row>
    <row r="217" spans="1:12" x14ac:dyDescent="0.2">
      <c r="A217" t="s">
        <v>2406</v>
      </c>
      <c r="B217">
        <v>213</v>
      </c>
      <c r="E217" t="s">
        <v>2033</v>
      </c>
      <c r="F217">
        <v>664</v>
      </c>
      <c r="K217">
        <v>-7319.39</v>
      </c>
      <c r="L217">
        <v>407</v>
      </c>
    </row>
    <row r="218" spans="1:12" x14ac:dyDescent="0.2">
      <c r="A218" t="s">
        <v>2406</v>
      </c>
      <c r="B218">
        <v>214</v>
      </c>
      <c r="E218" t="s">
        <v>2035</v>
      </c>
      <c r="F218">
        <v>665</v>
      </c>
      <c r="K218">
        <v>0</v>
      </c>
      <c r="L218">
        <v>408</v>
      </c>
    </row>
    <row r="219" spans="1:12" x14ac:dyDescent="0.2">
      <c r="A219" t="s">
        <v>2406</v>
      </c>
      <c r="B219">
        <v>215</v>
      </c>
      <c r="E219" t="s">
        <v>2037</v>
      </c>
      <c r="F219">
        <v>666</v>
      </c>
      <c r="K219">
        <v>0</v>
      </c>
      <c r="L219">
        <v>409</v>
      </c>
    </row>
    <row r="220" spans="1:12" x14ac:dyDescent="0.2">
      <c r="A220" t="s">
        <v>2406</v>
      </c>
      <c r="B220">
        <v>216</v>
      </c>
      <c r="E220" t="s">
        <v>1544</v>
      </c>
      <c r="F220">
        <v>667</v>
      </c>
      <c r="K220">
        <v>0</v>
      </c>
      <c r="L220">
        <v>410</v>
      </c>
    </row>
    <row r="221" spans="1:12" x14ac:dyDescent="0.2">
      <c r="A221" t="s">
        <v>2406</v>
      </c>
      <c r="B221">
        <v>217</v>
      </c>
      <c r="E221" t="s">
        <v>2039</v>
      </c>
      <c r="F221">
        <v>668</v>
      </c>
      <c r="K221">
        <v>0</v>
      </c>
      <c r="L221">
        <v>411</v>
      </c>
    </row>
    <row r="222" spans="1:12" x14ac:dyDescent="0.2">
      <c r="A222" t="s">
        <v>2406</v>
      </c>
      <c r="B222">
        <v>218</v>
      </c>
      <c r="E222" t="s">
        <v>2041</v>
      </c>
      <c r="F222">
        <v>669</v>
      </c>
      <c r="K222">
        <v>0</v>
      </c>
      <c r="L222">
        <v>412</v>
      </c>
    </row>
    <row r="223" spans="1:12" x14ac:dyDescent="0.2">
      <c r="A223" t="s">
        <v>2406</v>
      </c>
      <c r="B223">
        <v>219</v>
      </c>
      <c r="E223" t="s">
        <v>2043</v>
      </c>
      <c r="F223">
        <v>670</v>
      </c>
      <c r="K223">
        <v>0</v>
      </c>
      <c r="L223">
        <v>413</v>
      </c>
    </row>
    <row r="224" spans="1:12" x14ac:dyDescent="0.2">
      <c r="A224" t="s">
        <v>1709</v>
      </c>
      <c r="B224">
        <v>220</v>
      </c>
      <c r="E224" t="s">
        <v>2459</v>
      </c>
      <c r="F224">
        <v>671</v>
      </c>
      <c r="K224">
        <v>0</v>
      </c>
      <c r="L224">
        <v>414</v>
      </c>
    </row>
    <row r="225" spans="1:12" x14ac:dyDescent="0.2">
      <c r="A225" t="s">
        <v>1709</v>
      </c>
      <c r="B225">
        <v>221</v>
      </c>
      <c r="E225" t="s">
        <v>2046</v>
      </c>
      <c r="F225">
        <v>672</v>
      </c>
      <c r="K225">
        <v>0</v>
      </c>
      <c r="L225">
        <v>415</v>
      </c>
    </row>
    <row r="226" spans="1:12" x14ac:dyDescent="0.2">
      <c r="A226" t="s">
        <v>1709</v>
      </c>
      <c r="B226">
        <v>222</v>
      </c>
      <c r="E226" t="s">
        <v>2048</v>
      </c>
      <c r="F226">
        <v>673</v>
      </c>
      <c r="K226">
        <v>0</v>
      </c>
      <c r="L226">
        <v>416</v>
      </c>
    </row>
    <row r="227" spans="1:12" x14ac:dyDescent="0.2">
      <c r="A227" t="s">
        <v>1709</v>
      </c>
      <c r="B227">
        <v>223</v>
      </c>
      <c r="E227" t="s">
        <v>1543</v>
      </c>
      <c r="F227">
        <v>674</v>
      </c>
      <c r="K227">
        <v>0</v>
      </c>
      <c r="L227">
        <v>417</v>
      </c>
    </row>
    <row r="228" spans="1:12" x14ac:dyDescent="0.2">
      <c r="A228" t="s">
        <v>2406</v>
      </c>
      <c r="B228">
        <v>224</v>
      </c>
      <c r="E228" t="s">
        <v>2050</v>
      </c>
      <c r="F228">
        <v>675</v>
      </c>
      <c r="K228">
        <v>-7319.39</v>
      </c>
      <c r="L228">
        <v>418</v>
      </c>
    </row>
    <row r="229" spans="1:12" x14ac:dyDescent="0.2">
      <c r="A229" t="s">
        <v>2406</v>
      </c>
      <c r="B229">
        <v>225</v>
      </c>
      <c r="E229" t="s">
        <v>2052</v>
      </c>
      <c r="F229">
        <v>676</v>
      </c>
      <c r="K229">
        <v>85461.7</v>
      </c>
      <c r="L229">
        <v>419</v>
      </c>
    </row>
    <row r="230" spans="1:12" x14ac:dyDescent="0.2">
      <c r="A230" t="s">
        <v>2406</v>
      </c>
      <c r="B230">
        <v>226</v>
      </c>
      <c r="E230" t="s">
        <v>2054</v>
      </c>
      <c r="F230">
        <v>677</v>
      </c>
      <c r="K230">
        <v>78142.31</v>
      </c>
      <c r="L230">
        <v>420</v>
      </c>
    </row>
    <row r="231" spans="1:12" x14ac:dyDescent="0.2">
      <c r="A231" t="s">
        <v>2406</v>
      </c>
      <c r="B231">
        <v>227</v>
      </c>
      <c r="E231" t="s">
        <v>2056</v>
      </c>
      <c r="F231">
        <v>678</v>
      </c>
      <c r="K231">
        <v>0</v>
      </c>
      <c r="L231">
        <v>421</v>
      </c>
    </row>
    <row r="232" spans="1:12" x14ac:dyDescent="0.2">
      <c r="A232" t="s">
        <v>2406</v>
      </c>
      <c r="B232">
        <v>228</v>
      </c>
      <c r="E232" t="s">
        <v>1542</v>
      </c>
      <c r="F232">
        <v>679</v>
      </c>
      <c r="K232">
        <v>0</v>
      </c>
      <c r="L232">
        <v>422</v>
      </c>
    </row>
    <row r="233" spans="1:12" x14ac:dyDescent="0.2">
      <c r="A233" t="s">
        <v>2406</v>
      </c>
      <c r="B233">
        <v>229</v>
      </c>
      <c r="E233" t="s">
        <v>2058</v>
      </c>
      <c r="F233">
        <v>680</v>
      </c>
      <c r="K233">
        <v>0</v>
      </c>
      <c r="L233">
        <v>423</v>
      </c>
    </row>
    <row r="234" spans="1:12" x14ac:dyDescent="0.2">
      <c r="A234" t="s">
        <v>2406</v>
      </c>
      <c r="B234">
        <v>230</v>
      </c>
      <c r="E234" t="s">
        <v>2060</v>
      </c>
      <c r="F234">
        <v>681</v>
      </c>
      <c r="K234">
        <v>0</v>
      </c>
      <c r="L234">
        <v>424</v>
      </c>
    </row>
    <row r="235" spans="1:12" x14ac:dyDescent="0.2">
      <c r="A235" t="s">
        <v>2406</v>
      </c>
      <c r="B235">
        <v>231</v>
      </c>
      <c r="E235" t="s">
        <v>1607</v>
      </c>
      <c r="F235">
        <v>682</v>
      </c>
      <c r="K235">
        <v>0</v>
      </c>
      <c r="L235">
        <v>425</v>
      </c>
    </row>
    <row r="236" spans="1:12" x14ac:dyDescent="0.2">
      <c r="A236" t="s">
        <v>2406</v>
      </c>
      <c r="B236">
        <v>232</v>
      </c>
      <c r="E236" t="s">
        <v>2062</v>
      </c>
      <c r="F236">
        <v>683</v>
      </c>
      <c r="K236">
        <v>0</v>
      </c>
      <c r="L236">
        <v>426</v>
      </c>
    </row>
    <row r="237" spans="1:12" x14ac:dyDescent="0.2">
      <c r="A237" t="s">
        <v>2406</v>
      </c>
      <c r="B237">
        <v>233</v>
      </c>
      <c r="E237" t="s">
        <v>2064</v>
      </c>
      <c r="F237">
        <v>684</v>
      </c>
      <c r="K237">
        <v>0</v>
      </c>
      <c r="L237">
        <v>427</v>
      </c>
    </row>
    <row r="238" spans="1:12" x14ac:dyDescent="0.2">
      <c r="A238" t="s">
        <v>2406</v>
      </c>
      <c r="B238">
        <v>234</v>
      </c>
      <c r="E238" t="s">
        <v>2066</v>
      </c>
      <c r="F238">
        <v>685</v>
      </c>
      <c r="K238">
        <v>0</v>
      </c>
      <c r="L238">
        <v>428</v>
      </c>
    </row>
    <row r="239" spans="1:12" x14ac:dyDescent="0.2">
      <c r="A239" t="s">
        <v>2406</v>
      </c>
      <c r="B239">
        <v>235</v>
      </c>
      <c r="E239" t="s">
        <v>2068</v>
      </c>
      <c r="F239">
        <v>686</v>
      </c>
      <c r="K239">
        <v>0</v>
      </c>
      <c r="L239">
        <v>429</v>
      </c>
    </row>
    <row r="240" spans="1:12" x14ac:dyDescent="0.2">
      <c r="A240" t="s">
        <v>2406</v>
      </c>
      <c r="B240">
        <v>236</v>
      </c>
      <c r="E240" t="s">
        <v>2070</v>
      </c>
      <c r="F240">
        <v>687</v>
      </c>
      <c r="K240">
        <v>0</v>
      </c>
      <c r="L240">
        <v>430</v>
      </c>
    </row>
    <row r="241" spans="1:12" x14ac:dyDescent="0.2">
      <c r="A241" t="s">
        <v>2406</v>
      </c>
      <c r="B241">
        <v>237</v>
      </c>
      <c r="E241" t="s">
        <v>2072</v>
      </c>
      <c r="F241">
        <v>688</v>
      </c>
      <c r="K241">
        <v>0</v>
      </c>
      <c r="L241">
        <v>431</v>
      </c>
    </row>
    <row r="242" spans="1:12" x14ac:dyDescent="0.2">
      <c r="A242" t="s">
        <v>2406</v>
      </c>
      <c r="B242">
        <v>238</v>
      </c>
      <c r="E242" t="s">
        <v>2074</v>
      </c>
      <c r="F242">
        <v>689</v>
      </c>
      <c r="K242">
        <v>0</v>
      </c>
      <c r="L242">
        <v>432</v>
      </c>
    </row>
    <row r="243" spans="1:12" x14ac:dyDescent="0.2">
      <c r="A243" t="s">
        <v>2406</v>
      </c>
      <c r="B243">
        <v>239</v>
      </c>
      <c r="E243" t="s">
        <v>2076</v>
      </c>
      <c r="F243">
        <v>690</v>
      </c>
      <c r="K243">
        <v>0</v>
      </c>
      <c r="L243">
        <v>433</v>
      </c>
    </row>
    <row r="244" spans="1:12" x14ac:dyDescent="0.2">
      <c r="A244" t="s">
        <v>2406</v>
      </c>
      <c r="B244">
        <v>240</v>
      </c>
      <c r="E244" t="s">
        <v>2078</v>
      </c>
      <c r="F244">
        <v>691</v>
      </c>
      <c r="K244">
        <v>0</v>
      </c>
      <c r="L244">
        <v>434</v>
      </c>
    </row>
    <row r="245" spans="1:12" x14ac:dyDescent="0.2">
      <c r="A245" t="s">
        <v>2406</v>
      </c>
      <c r="B245">
        <v>241</v>
      </c>
      <c r="E245" t="s">
        <v>1589</v>
      </c>
      <c r="F245">
        <v>692</v>
      </c>
      <c r="K245">
        <v>0</v>
      </c>
      <c r="L245">
        <v>435</v>
      </c>
    </row>
    <row r="246" spans="1:12" x14ac:dyDescent="0.2">
      <c r="A246" t="s">
        <v>2406</v>
      </c>
      <c r="B246">
        <v>242</v>
      </c>
      <c r="E246" t="s">
        <v>1552</v>
      </c>
      <c r="F246">
        <v>693</v>
      </c>
      <c r="K246">
        <v>0</v>
      </c>
      <c r="L246">
        <v>436</v>
      </c>
    </row>
    <row r="247" spans="1:12" x14ac:dyDescent="0.2">
      <c r="A247" t="s">
        <v>2406</v>
      </c>
      <c r="B247">
        <v>243</v>
      </c>
      <c r="E247" t="s">
        <v>2080</v>
      </c>
      <c r="F247">
        <v>694</v>
      </c>
      <c r="K247">
        <v>0</v>
      </c>
      <c r="L247">
        <v>437</v>
      </c>
    </row>
    <row r="248" spans="1:12" x14ac:dyDescent="0.2">
      <c r="A248" t="s">
        <v>2406</v>
      </c>
      <c r="B248">
        <v>244</v>
      </c>
      <c r="E248" t="s">
        <v>1585</v>
      </c>
      <c r="F248">
        <v>695</v>
      </c>
      <c r="K248">
        <v>0</v>
      </c>
      <c r="L248">
        <v>438</v>
      </c>
    </row>
    <row r="249" spans="1:12" x14ac:dyDescent="0.2">
      <c r="A249" t="s">
        <v>2406</v>
      </c>
      <c r="B249">
        <v>245</v>
      </c>
      <c r="E249" t="s">
        <v>1586</v>
      </c>
      <c r="F249">
        <v>696</v>
      </c>
      <c r="K249">
        <v>0</v>
      </c>
      <c r="L249">
        <v>439</v>
      </c>
    </row>
    <row r="250" spans="1:12" x14ac:dyDescent="0.2">
      <c r="A250" t="s">
        <v>2406</v>
      </c>
      <c r="B250">
        <v>246</v>
      </c>
      <c r="E250" t="s">
        <v>1587</v>
      </c>
      <c r="F250">
        <v>697</v>
      </c>
      <c r="K250">
        <v>0</v>
      </c>
      <c r="L250">
        <v>440</v>
      </c>
    </row>
    <row r="251" spans="1:12" x14ac:dyDescent="0.2">
      <c r="A251" t="s">
        <v>2406</v>
      </c>
      <c r="B251">
        <v>247</v>
      </c>
      <c r="E251" t="s">
        <v>2082</v>
      </c>
      <c r="F251">
        <v>698</v>
      </c>
      <c r="K251">
        <v>0</v>
      </c>
      <c r="L251">
        <v>441</v>
      </c>
    </row>
    <row r="252" spans="1:12" x14ac:dyDescent="0.2">
      <c r="A252" t="s">
        <v>2406</v>
      </c>
      <c r="B252">
        <v>248</v>
      </c>
      <c r="E252" t="s">
        <v>2084</v>
      </c>
      <c r="F252">
        <v>699</v>
      </c>
      <c r="K252">
        <v>0</v>
      </c>
      <c r="L252">
        <v>442</v>
      </c>
    </row>
    <row r="253" spans="1:12" x14ac:dyDescent="0.2">
      <c r="A253" t="s">
        <v>2406</v>
      </c>
      <c r="B253">
        <v>249</v>
      </c>
      <c r="E253" t="s">
        <v>1588</v>
      </c>
      <c r="F253">
        <v>700</v>
      </c>
      <c r="K253">
        <v>0</v>
      </c>
      <c r="L253">
        <v>443</v>
      </c>
    </row>
    <row r="254" spans="1:12" x14ac:dyDescent="0.2">
      <c r="A254" t="s">
        <v>2406</v>
      </c>
      <c r="B254">
        <v>250</v>
      </c>
      <c r="E254" t="s">
        <v>2086</v>
      </c>
      <c r="F254">
        <v>701</v>
      </c>
      <c r="K254">
        <v>0</v>
      </c>
      <c r="L254">
        <v>444</v>
      </c>
    </row>
    <row r="255" spans="1:12" x14ac:dyDescent="0.2">
      <c r="A255" t="s">
        <v>2407</v>
      </c>
      <c r="B255">
        <v>251</v>
      </c>
      <c r="E255" t="s">
        <v>2088</v>
      </c>
      <c r="F255">
        <v>702</v>
      </c>
      <c r="K255">
        <v>0</v>
      </c>
      <c r="L255">
        <v>445</v>
      </c>
    </row>
    <row r="256" spans="1:12" x14ac:dyDescent="0.2">
      <c r="A256" t="s">
        <v>2407</v>
      </c>
      <c r="B256">
        <v>252</v>
      </c>
      <c r="E256" t="s">
        <v>2090</v>
      </c>
      <c r="F256">
        <v>703</v>
      </c>
      <c r="K256">
        <v>0</v>
      </c>
      <c r="L256">
        <v>446</v>
      </c>
    </row>
    <row r="257" spans="1:12" x14ac:dyDescent="0.2">
      <c r="A257" t="s">
        <v>2407</v>
      </c>
      <c r="B257">
        <v>253</v>
      </c>
      <c r="E257" t="s">
        <v>2092</v>
      </c>
      <c r="F257">
        <v>704</v>
      </c>
      <c r="K257">
        <v>0</v>
      </c>
      <c r="L257">
        <v>447</v>
      </c>
    </row>
    <row r="258" spans="1:12" x14ac:dyDescent="0.2">
      <c r="A258" t="s">
        <v>2407</v>
      </c>
      <c r="B258">
        <v>254</v>
      </c>
      <c r="E258" t="s">
        <v>2094</v>
      </c>
      <c r="F258">
        <v>705</v>
      </c>
      <c r="K258">
        <v>0</v>
      </c>
      <c r="L258">
        <v>448</v>
      </c>
    </row>
    <row r="259" spans="1:12" x14ac:dyDescent="0.2">
      <c r="A259" t="s">
        <v>2407</v>
      </c>
      <c r="B259">
        <v>255</v>
      </c>
      <c r="E259" t="s">
        <v>2096</v>
      </c>
      <c r="F259">
        <v>706</v>
      </c>
      <c r="K259">
        <v>0</v>
      </c>
      <c r="L259">
        <v>449</v>
      </c>
    </row>
    <row r="260" spans="1:12" x14ac:dyDescent="0.2">
      <c r="A260" t="s">
        <v>2407</v>
      </c>
      <c r="B260">
        <v>256</v>
      </c>
      <c r="E260" t="s">
        <v>2098</v>
      </c>
      <c r="F260">
        <v>707</v>
      </c>
      <c r="K260">
        <v>0</v>
      </c>
      <c r="L260">
        <v>450</v>
      </c>
    </row>
    <row r="261" spans="1:12" x14ac:dyDescent="0.2">
      <c r="A261" t="s">
        <v>2407</v>
      </c>
      <c r="B261">
        <v>257</v>
      </c>
      <c r="E261" t="s">
        <v>2100</v>
      </c>
      <c r="F261">
        <v>708</v>
      </c>
      <c r="K261">
        <v>0</v>
      </c>
      <c r="L261">
        <v>451</v>
      </c>
    </row>
    <row r="262" spans="1:12" x14ac:dyDescent="0.2">
      <c r="A262" t="s">
        <v>2407</v>
      </c>
      <c r="B262">
        <v>258</v>
      </c>
      <c r="E262" t="s">
        <v>1584</v>
      </c>
      <c r="F262">
        <v>709</v>
      </c>
      <c r="K262">
        <v>0</v>
      </c>
      <c r="L262">
        <v>452</v>
      </c>
    </row>
    <row r="263" spans="1:12" x14ac:dyDescent="0.2">
      <c r="A263" t="s">
        <v>2407</v>
      </c>
      <c r="B263">
        <v>259</v>
      </c>
      <c r="E263" t="s">
        <v>2102</v>
      </c>
      <c r="F263">
        <v>710</v>
      </c>
      <c r="K263">
        <v>0</v>
      </c>
      <c r="L263">
        <v>453</v>
      </c>
    </row>
    <row r="264" spans="1:12" x14ac:dyDescent="0.2">
      <c r="A264" t="s">
        <v>2407</v>
      </c>
      <c r="B264">
        <v>260</v>
      </c>
      <c r="E264" t="s">
        <v>2104</v>
      </c>
      <c r="F264">
        <v>711</v>
      </c>
      <c r="K264">
        <v>0</v>
      </c>
      <c r="L264">
        <v>454</v>
      </c>
    </row>
    <row r="265" spans="1:12" x14ac:dyDescent="0.2">
      <c r="A265" t="s">
        <v>2407</v>
      </c>
      <c r="B265">
        <v>261</v>
      </c>
      <c r="E265" t="s">
        <v>2106</v>
      </c>
      <c r="F265">
        <v>712</v>
      </c>
      <c r="K265">
        <v>0</v>
      </c>
      <c r="L265">
        <v>455</v>
      </c>
    </row>
    <row r="266" spans="1:12" x14ac:dyDescent="0.2">
      <c r="A266" t="s">
        <v>2407</v>
      </c>
      <c r="B266">
        <v>262</v>
      </c>
      <c r="E266" t="s">
        <v>2108</v>
      </c>
      <c r="F266">
        <v>713</v>
      </c>
      <c r="K266">
        <v>0</v>
      </c>
      <c r="L266">
        <v>456</v>
      </c>
    </row>
    <row r="267" spans="1:12" x14ac:dyDescent="0.2">
      <c r="A267" t="s">
        <v>2407</v>
      </c>
      <c r="B267">
        <v>263</v>
      </c>
      <c r="E267" t="s">
        <v>2110</v>
      </c>
      <c r="F267">
        <v>714</v>
      </c>
      <c r="K267">
        <v>0</v>
      </c>
      <c r="L267">
        <v>457</v>
      </c>
    </row>
    <row r="268" spans="1:12" x14ac:dyDescent="0.2">
      <c r="A268" t="s">
        <v>2407</v>
      </c>
      <c r="B268">
        <v>264</v>
      </c>
      <c r="E268" t="s">
        <v>2112</v>
      </c>
      <c r="F268">
        <v>715</v>
      </c>
      <c r="K268">
        <v>0</v>
      </c>
      <c r="L268">
        <v>458</v>
      </c>
    </row>
    <row r="269" spans="1:12" x14ac:dyDescent="0.2">
      <c r="A269" t="s">
        <v>2407</v>
      </c>
      <c r="B269">
        <v>265</v>
      </c>
      <c r="E269" t="s">
        <v>2114</v>
      </c>
      <c r="F269">
        <v>716</v>
      </c>
      <c r="K269">
        <v>0</v>
      </c>
      <c r="L269">
        <v>459</v>
      </c>
    </row>
    <row r="270" spans="1:12" x14ac:dyDescent="0.2">
      <c r="A270" t="s">
        <v>2407</v>
      </c>
      <c r="B270">
        <v>266</v>
      </c>
      <c r="E270" t="s">
        <v>2116</v>
      </c>
      <c r="F270">
        <v>717</v>
      </c>
      <c r="K270">
        <v>0</v>
      </c>
      <c r="L270">
        <v>460</v>
      </c>
    </row>
    <row r="271" spans="1:12" x14ac:dyDescent="0.2">
      <c r="A271" t="s">
        <v>2407</v>
      </c>
      <c r="B271">
        <v>267</v>
      </c>
      <c r="E271" t="s">
        <v>2118</v>
      </c>
      <c r="F271">
        <v>718</v>
      </c>
      <c r="K271">
        <v>0</v>
      </c>
      <c r="L271">
        <v>461</v>
      </c>
    </row>
    <row r="272" spans="1:12" x14ac:dyDescent="0.2">
      <c r="A272" t="s">
        <v>2407</v>
      </c>
      <c r="B272">
        <v>268</v>
      </c>
      <c r="E272" t="s">
        <v>2120</v>
      </c>
      <c r="F272">
        <v>719</v>
      </c>
      <c r="K272">
        <v>0</v>
      </c>
      <c r="L272">
        <v>462</v>
      </c>
    </row>
    <row r="273" spans="1:12" x14ac:dyDescent="0.2">
      <c r="A273" t="s">
        <v>2407</v>
      </c>
      <c r="B273">
        <v>269</v>
      </c>
      <c r="E273" t="s">
        <v>2122</v>
      </c>
      <c r="F273">
        <v>720</v>
      </c>
      <c r="K273">
        <v>-1079939.96</v>
      </c>
      <c r="L273">
        <v>463</v>
      </c>
    </row>
    <row r="274" spans="1:12" x14ac:dyDescent="0.2">
      <c r="A274" t="s">
        <v>2407</v>
      </c>
      <c r="B274">
        <v>270</v>
      </c>
      <c r="E274" t="s">
        <v>2124</v>
      </c>
      <c r="F274">
        <v>721</v>
      </c>
      <c r="K274">
        <v>0</v>
      </c>
      <c r="L274">
        <v>464</v>
      </c>
    </row>
    <row r="275" spans="1:12" x14ac:dyDescent="0.2">
      <c r="A275" t="s">
        <v>2407</v>
      </c>
      <c r="B275">
        <v>271</v>
      </c>
      <c r="E275" t="s">
        <v>2126</v>
      </c>
      <c r="F275">
        <v>722</v>
      </c>
      <c r="K275">
        <v>0</v>
      </c>
      <c r="L275">
        <v>465</v>
      </c>
    </row>
    <row r="276" spans="1:12" x14ac:dyDescent="0.2">
      <c r="A276" t="s">
        <v>2407</v>
      </c>
      <c r="B276">
        <v>272</v>
      </c>
      <c r="E276" t="s">
        <v>2128</v>
      </c>
      <c r="F276">
        <v>723</v>
      </c>
      <c r="K276">
        <v>0</v>
      </c>
      <c r="L276">
        <v>466</v>
      </c>
    </row>
    <row r="277" spans="1:12" x14ac:dyDescent="0.2">
      <c r="A277" t="s">
        <v>2407</v>
      </c>
      <c r="B277">
        <v>273</v>
      </c>
      <c r="E277" t="s">
        <v>2130</v>
      </c>
      <c r="F277">
        <v>724</v>
      </c>
      <c r="K277">
        <v>0</v>
      </c>
      <c r="L277">
        <v>467</v>
      </c>
    </row>
    <row r="278" spans="1:12" x14ac:dyDescent="0.2">
      <c r="A278" t="s">
        <v>2407</v>
      </c>
      <c r="B278">
        <v>274</v>
      </c>
      <c r="E278" t="s">
        <v>2132</v>
      </c>
      <c r="F278">
        <v>725</v>
      </c>
      <c r="K278">
        <v>0</v>
      </c>
      <c r="L278">
        <v>468</v>
      </c>
    </row>
    <row r="279" spans="1:12" x14ac:dyDescent="0.2">
      <c r="A279" t="s">
        <v>2407</v>
      </c>
      <c r="B279">
        <v>275</v>
      </c>
      <c r="E279" t="s">
        <v>2134</v>
      </c>
      <c r="F279">
        <v>726</v>
      </c>
      <c r="K279">
        <v>0</v>
      </c>
      <c r="L279">
        <v>469</v>
      </c>
    </row>
    <row r="280" spans="1:12" x14ac:dyDescent="0.2">
      <c r="A280" t="s">
        <v>2407</v>
      </c>
      <c r="B280">
        <v>276</v>
      </c>
      <c r="E280" t="s">
        <v>2136</v>
      </c>
      <c r="F280">
        <v>727</v>
      </c>
      <c r="K280">
        <v>0</v>
      </c>
      <c r="L280">
        <v>470</v>
      </c>
    </row>
    <row r="281" spans="1:12" x14ac:dyDescent="0.2">
      <c r="A281" t="s">
        <v>2407</v>
      </c>
      <c r="B281">
        <v>277</v>
      </c>
      <c r="E281" t="s">
        <v>2138</v>
      </c>
      <c r="F281">
        <v>728</v>
      </c>
      <c r="K281">
        <v>0</v>
      </c>
      <c r="L281">
        <v>471</v>
      </c>
    </row>
    <row r="282" spans="1:12" x14ac:dyDescent="0.2">
      <c r="A282" t="s">
        <v>2407</v>
      </c>
      <c r="B282">
        <v>278</v>
      </c>
      <c r="E282" t="s">
        <v>2140</v>
      </c>
      <c r="F282">
        <v>729</v>
      </c>
      <c r="K282">
        <v>0</v>
      </c>
      <c r="L282">
        <v>472</v>
      </c>
    </row>
    <row r="283" spans="1:12" x14ac:dyDescent="0.2">
      <c r="A283" t="s">
        <v>2407</v>
      </c>
      <c r="B283">
        <v>279</v>
      </c>
      <c r="E283" t="s">
        <v>2142</v>
      </c>
      <c r="F283">
        <v>730</v>
      </c>
      <c r="K283">
        <v>0</v>
      </c>
      <c r="L283">
        <v>473</v>
      </c>
    </row>
    <row r="284" spans="1:12" x14ac:dyDescent="0.2">
      <c r="A284" t="s">
        <v>2407</v>
      </c>
      <c r="B284">
        <v>280</v>
      </c>
      <c r="E284" t="s">
        <v>2144</v>
      </c>
      <c r="F284">
        <v>731</v>
      </c>
      <c r="K284">
        <v>-1079939.96</v>
      </c>
      <c r="L284">
        <v>474</v>
      </c>
    </row>
    <row r="285" spans="1:12" x14ac:dyDescent="0.2">
      <c r="A285" t="s">
        <v>2407</v>
      </c>
      <c r="B285">
        <v>281</v>
      </c>
      <c r="E285" t="s">
        <v>2146</v>
      </c>
      <c r="F285">
        <v>732</v>
      </c>
      <c r="K285">
        <v>0</v>
      </c>
      <c r="L285">
        <v>475</v>
      </c>
    </row>
    <row r="286" spans="1:12" x14ac:dyDescent="0.2">
      <c r="A286" t="s">
        <v>2407</v>
      </c>
      <c r="B286">
        <v>282</v>
      </c>
      <c r="E286" t="s">
        <v>2148</v>
      </c>
      <c r="F286">
        <v>733</v>
      </c>
      <c r="K286">
        <v>-1079939.96</v>
      </c>
      <c r="L286">
        <v>476</v>
      </c>
    </row>
    <row r="287" spans="1:12" x14ac:dyDescent="0.2">
      <c r="A287" t="s">
        <v>2407</v>
      </c>
      <c r="B287">
        <v>283</v>
      </c>
      <c r="E287" t="s">
        <v>2150</v>
      </c>
      <c r="F287">
        <v>734</v>
      </c>
      <c r="K287">
        <v>0</v>
      </c>
      <c r="L287">
        <v>477</v>
      </c>
    </row>
    <row r="288" spans="1:12" x14ac:dyDescent="0.2">
      <c r="A288" t="s">
        <v>2407</v>
      </c>
      <c r="B288">
        <v>284</v>
      </c>
      <c r="E288" t="s">
        <v>2152</v>
      </c>
      <c r="F288">
        <v>735</v>
      </c>
      <c r="K288">
        <v>0</v>
      </c>
      <c r="L288">
        <v>478</v>
      </c>
    </row>
    <row r="289" spans="1:12" x14ac:dyDescent="0.2">
      <c r="A289" t="s">
        <v>2407</v>
      </c>
      <c r="B289">
        <v>285</v>
      </c>
      <c r="E289" t="s">
        <v>2154</v>
      </c>
      <c r="F289">
        <v>736</v>
      </c>
      <c r="K289">
        <v>0</v>
      </c>
      <c r="L289">
        <v>479</v>
      </c>
    </row>
    <row r="290" spans="1:12" x14ac:dyDescent="0.2">
      <c r="A290" t="s">
        <v>2407</v>
      </c>
      <c r="B290">
        <v>286</v>
      </c>
      <c r="E290" t="s">
        <v>2156</v>
      </c>
      <c r="F290">
        <v>737</v>
      </c>
      <c r="K290">
        <v>0</v>
      </c>
      <c r="L290">
        <v>480</v>
      </c>
    </row>
    <row r="291" spans="1:12" x14ac:dyDescent="0.2">
      <c r="A291" t="s">
        <v>2407</v>
      </c>
      <c r="B291">
        <v>287</v>
      </c>
      <c r="E291" t="s">
        <v>2158</v>
      </c>
      <c r="F291">
        <v>738</v>
      </c>
      <c r="K291">
        <v>0</v>
      </c>
      <c r="L291">
        <v>481</v>
      </c>
    </row>
    <row r="292" spans="1:12" x14ac:dyDescent="0.2">
      <c r="A292" t="s">
        <v>2407</v>
      </c>
      <c r="B292">
        <v>288</v>
      </c>
      <c r="E292" t="s">
        <v>2160</v>
      </c>
      <c r="F292">
        <v>739</v>
      </c>
      <c r="K292">
        <v>0</v>
      </c>
      <c r="L292">
        <v>482</v>
      </c>
    </row>
    <row r="293" spans="1:12" x14ac:dyDescent="0.2">
      <c r="A293" t="s">
        <v>2407</v>
      </c>
      <c r="B293">
        <v>289</v>
      </c>
      <c r="E293" t="s">
        <v>2162</v>
      </c>
      <c r="F293">
        <v>740</v>
      </c>
      <c r="K293">
        <v>0</v>
      </c>
      <c r="L293">
        <v>483</v>
      </c>
    </row>
    <row r="294" spans="1:12" x14ac:dyDescent="0.2">
      <c r="A294" t="s">
        <v>2407</v>
      </c>
      <c r="B294">
        <v>290</v>
      </c>
      <c r="E294" t="s">
        <v>2164</v>
      </c>
      <c r="F294">
        <v>741</v>
      </c>
      <c r="K294">
        <v>0</v>
      </c>
      <c r="L294">
        <v>484</v>
      </c>
    </row>
    <row r="295" spans="1:12" x14ac:dyDescent="0.2">
      <c r="A295" t="s">
        <v>2407</v>
      </c>
      <c r="B295">
        <v>291</v>
      </c>
      <c r="E295" t="s">
        <v>2166</v>
      </c>
      <c r="F295">
        <v>742</v>
      </c>
      <c r="K295">
        <v>0</v>
      </c>
      <c r="L295">
        <v>485</v>
      </c>
    </row>
    <row r="296" spans="1:12" x14ac:dyDescent="0.2">
      <c r="A296" t="s">
        <v>2407</v>
      </c>
      <c r="B296">
        <v>292</v>
      </c>
      <c r="E296" t="s">
        <v>2168</v>
      </c>
      <c r="F296">
        <v>743</v>
      </c>
      <c r="K296">
        <v>0</v>
      </c>
      <c r="L296">
        <v>486</v>
      </c>
    </row>
    <row r="297" spans="1:12" x14ac:dyDescent="0.2">
      <c r="A297" t="s">
        <v>2407</v>
      </c>
      <c r="B297">
        <v>293</v>
      </c>
      <c r="E297" t="s">
        <v>2170</v>
      </c>
      <c r="F297">
        <v>744</v>
      </c>
      <c r="K297">
        <v>0</v>
      </c>
      <c r="L297">
        <v>487</v>
      </c>
    </row>
    <row r="298" spans="1:12" x14ac:dyDescent="0.2">
      <c r="A298" t="s">
        <v>2407</v>
      </c>
      <c r="B298">
        <v>294</v>
      </c>
      <c r="E298" t="s">
        <v>2172</v>
      </c>
      <c r="F298">
        <v>745</v>
      </c>
      <c r="K298">
        <v>0</v>
      </c>
      <c r="L298">
        <v>488</v>
      </c>
    </row>
    <row r="299" spans="1:12" x14ac:dyDescent="0.2">
      <c r="A299" t="s">
        <v>2407</v>
      </c>
      <c r="B299">
        <v>295</v>
      </c>
      <c r="E299" t="s">
        <v>2174</v>
      </c>
      <c r="F299">
        <v>746</v>
      </c>
      <c r="K299">
        <v>0</v>
      </c>
      <c r="L299">
        <v>489</v>
      </c>
    </row>
    <row r="300" spans="1:12" x14ac:dyDescent="0.2">
      <c r="A300" t="s">
        <v>2407</v>
      </c>
      <c r="B300">
        <v>296</v>
      </c>
      <c r="E300" t="s">
        <v>2176</v>
      </c>
      <c r="F300">
        <v>747</v>
      </c>
      <c r="K300">
        <v>0</v>
      </c>
      <c r="L300">
        <v>490</v>
      </c>
    </row>
    <row r="301" spans="1:12" x14ac:dyDescent="0.2">
      <c r="A301" t="s">
        <v>2407</v>
      </c>
      <c r="B301">
        <v>297</v>
      </c>
      <c r="E301" t="s">
        <v>2178</v>
      </c>
      <c r="F301">
        <v>748</v>
      </c>
      <c r="K301">
        <v>0</v>
      </c>
      <c r="L301">
        <v>491</v>
      </c>
    </row>
    <row r="302" spans="1:12" x14ac:dyDescent="0.2">
      <c r="A302" t="s">
        <v>2407</v>
      </c>
      <c r="B302">
        <v>298</v>
      </c>
      <c r="E302" t="s">
        <v>2180</v>
      </c>
      <c r="F302">
        <v>749</v>
      </c>
      <c r="K302">
        <v>0</v>
      </c>
      <c r="L302">
        <v>492</v>
      </c>
    </row>
    <row r="303" spans="1:12" x14ac:dyDescent="0.2">
      <c r="A303" t="s">
        <v>2407</v>
      </c>
      <c r="B303">
        <v>299</v>
      </c>
      <c r="E303" t="s">
        <v>2182</v>
      </c>
      <c r="F303">
        <v>750</v>
      </c>
      <c r="K303">
        <v>0</v>
      </c>
      <c r="L303">
        <v>493</v>
      </c>
    </row>
    <row r="304" spans="1:12" x14ac:dyDescent="0.2">
      <c r="A304" t="s">
        <v>2407</v>
      </c>
      <c r="B304">
        <v>300</v>
      </c>
      <c r="E304" t="s">
        <v>1545</v>
      </c>
      <c r="F304">
        <v>751</v>
      </c>
      <c r="K304">
        <v>0</v>
      </c>
      <c r="L304">
        <v>494</v>
      </c>
    </row>
    <row r="305" spans="1:12" x14ac:dyDescent="0.2">
      <c r="A305" t="s">
        <v>2407</v>
      </c>
      <c r="B305">
        <v>301</v>
      </c>
      <c r="E305" t="s">
        <v>2184</v>
      </c>
      <c r="F305">
        <v>752</v>
      </c>
      <c r="K305">
        <v>0</v>
      </c>
      <c r="L305">
        <v>495</v>
      </c>
    </row>
    <row r="306" spans="1:12" x14ac:dyDescent="0.2">
      <c r="A306" t="s">
        <v>116</v>
      </c>
      <c r="B306">
        <v>302</v>
      </c>
      <c r="E306" t="s">
        <v>2186</v>
      </c>
      <c r="F306">
        <v>753</v>
      </c>
      <c r="K306">
        <v>0</v>
      </c>
      <c r="L306">
        <v>496</v>
      </c>
    </row>
    <row r="307" spans="1:12" x14ac:dyDescent="0.2">
      <c r="A307" t="s">
        <v>116</v>
      </c>
      <c r="B307">
        <v>303</v>
      </c>
      <c r="E307" t="s">
        <v>2188</v>
      </c>
      <c r="F307">
        <v>754</v>
      </c>
      <c r="K307">
        <v>0</v>
      </c>
      <c r="L307">
        <v>497</v>
      </c>
    </row>
    <row r="308" spans="1:12" x14ac:dyDescent="0.2">
      <c r="A308" t="s">
        <v>116</v>
      </c>
      <c r="B308">
        <v>304</v>
      </c>
      <c r="E308" t="s">
        <v>2190</v>
      </c>
      <c r="F308">
        <v>755</v>
      </c>
      <c r="K308">
        <v>0</v>
      </c>
      <c r="L308">
        <v>498</v>
      </c>
    </row>
    <row r="309" spans="1:12" x14ac:dyDescent="0.2">
      <c r="A309" t="s">
        <v>116</v>
      </c>
      <c r="B309">
        <v>305</v>
      </c>
      <c r="E309" t="s">
        <v>2192</v>
      </c>
      <c r="F309">
        <v>756</v>
      </c>
      <c r="K309">
        <v>0</v>
      </c>
      <c r="L309">
        <v>499</v>
      </c>
    </row>
    <row r="310" spans="1:12" x14ac:dyDescent="0.2">
      <c r="A310" t="s">
        <v>116</v>
      </c>
      <c r="B310">
        <v>306</v>
      </c>
      <c r="E310" t="s">
        <v>2194</v>
      </c>
      <c r="F310">
        <v>757</v>
      </c>
      <c r="K310">
        <v>0</v>
      </c>
      <c r="L310">
        <v>500</v>
      </c>
    </row>
    <row r="311" spans="1:12" x14ac:dyDescent="0.2">
      <c r="A311" t="s">
        <v>116</v>
      </c>
      <c r="B311">
        <v>307</v>
      </c>
      <c r="E311" t="s">
        <v>2196</v>
      </c>
      <c r="F311">
        <v>758</v>
      </c>
      <c r="K311">
        <v>0</v>
      </c>
      <c r="L311">
        <v>501</v>
      </c>
    </row>
    <row r="312" spans="1:12" x14ac:dyDescent="0.2">
      <c r="A312" t="s">
        <v>116</v>
      </c>
      <c r="B312">
        <v>308</v>
      </c>
      <c r="E312" t="s">
        <v>2198</v>
      </c>
      <c r="F312">
        <v>759</v>
      </c>
      <c r="K312">
        <v>0</v>
      </c>
      <c r="L312">
        <v>502</v>
      </c>
    </row>
    <row r="313" spans="1:12" x14ac:dyDescent="0.2">
      <c r="A313" t="s">
        <v>116</v>
      </c>
      <c r="B313">
        <v>309</v>
      </c>
      <c r="E313" t="s">
        <v>2200</v>
      </c>
      <c r="F313">
        <v>760</v>
      </c>
      <c r="K313">
        <v>0</v>
      </c>
      <c r="L313">
        <v>503</v>
      </c>
    </row>
    <row r="314" spans="1:12" x14ac:dyDescent="0.2">
      <c r="A314" t="s">
        <v>116</v>
      </c>
      <c r="B314">
        <v>310</v>
      </c>
      <c r="E314" t="s">
        <v>2202</v>
      </c>
      <c r="F314">
        <v>761</v>
      </c>
      <c r="K314">
        <v>0</v>
      </c>
      <c r="L314">
        <v>504</v>
      </c>
    </row>
    <row r="315" spans="1:12" x14ac:dyDescent="0.2">
      <c r="A315" t="s">
        <v>116</v>
      </c>
      <c r="B315">
        <v>311</v>
      </c>
      <c r="E315" t="s">
        <v>2204</v>
      </c>
      <c r="F315">
        <v>762</v>
      </c>
      <c r="K315">
        <v>0</v>
      </c>
      <c r="L315">
        <v>505</v>
      </c>
    </row>
    <row r="316" spans="1:12" x14ac:dyDescent="0.2">
      <c r="A316" t="s">
        <v>116</v>
      </c>
      <c r="B316">
        <v>312</v>
      </c>
      <c r="E316" t="s">
        <v>2206</v>
      </c>
      <c r="F316">
        <v>763</v>
      </c>
      <c r="K316">
        <v>0</v>
      </c>
      <c r="L316">
        <v>506</v>
      </c>
    </row>
    <row r="317" spans="1:12" x14ac:dyDescent="0.2">
      <c r="A317" t="s">
        <v>116</v>
      </c>
      <c r="B317">
        <v>313</v>
      </c>
      <c r="E317" t="s">
        <v>2208</v>
      </c>
      <c r="F317">
        <v>764</v>
      </c>
      <c r="K317">
        <v>0</v>
      </c>
      <c r="L317">
        <v>507</v>
      </c>
    </row>
    <row r="318" spans="1:12" x14ac:dyDescent="0.2">
      <c r="A318" t="s">
        <v>116</v>
      </c>
      <c r="B318">
        <v>314</v>
      </c>
      <c r="E318" t="s">
        <v>1517</v>
      </c>
      <c r="F318">
        <v>765</v>
      </c>
      <c r="K318">
        <v>0</v>
      </c>
      <c r="L318">
        <v>508</v>
      </c>
    </row>
    <row r="319" spans="1:12" x14ac:dyDescent="0.2">
      <c r="A319" t="s">
        <v>116</v>
      </c>
      <c r="B319">
        <v>315</v>
      </c>
      <c r="E319" t="s">
        <v>2210</v>
      </c>
      <c r="F319">
        <v>766</v>
      </c>
      <c r="K319">
        <v>0</v>
      </c>
      <c r="L319">
        <v>509</v>
      </c>
    </row>
    <row r="320" spans="1:12" x14ac:dyDescent="0.2">
      <c r="A320" t="s">
        <v>116</v>
      </c>
      <c r="B320">
        <v>316</v>
      </c>
      <c r="E320" t="s">
        <v>1553</v>
      </c>
      <c r="F320">
        <v>767</v>
      </c>
      <c r="K320">
        <v>0</v>
      </c>
      <c r="L320">
        <v>510</v>
      </c>
    </row>
    <row r="321" spans="1:12" x14ac:dyDescent="0.2">
      <c r="A321" t="s">
        <v>116</v>
      </c>
      <c r="B321">
        <v>317</v>
      </c>
      <c r="E321" t="s">
        <v>2212</v>
      </c>
      <c r="F321">
        <v>768</v>
      </c>
      <c r="K321">
        <v>0</v>
      </c>
      <c r="L321">
        <v>511</v>
      </c>
    </row>
    <row r="322" spans="1:12" x14ac:dyDescent="0.2">
      <c r="A322" t="s">
        <v>116</v>
      </c>
      <c r="B322">
        <v>318</v>
      </c>
      <c r="E322" t="s">
        <v>1569</v>
      </c>
      <c r="F322">
        <v>769</v>
      </c>
      <c r="K322">
        <v>0</v>
      </c>
      <c r="L322">
        <v>512</v>
      </c>
    </row>
    <row r="323" spans="1:12" x14ac:dyDescent="0.2">
      <c r="A323" t="s">
        <v>116</v>
      </c>
      <c r="B323">
        <v>319</v>
      </c>
      <c r="E323" t="s">
        <v>2214</v>
      </c>
      <c r="F323">
        <v>770</v>
      </c>
      <c r="K323">
        <v>0</v>
      </c>
      <c r="L323">
        <v>513</v>
      </c>
    </row>
    <row r="324" spans="1:12" x14ac:dyDescent="0.2">
      <c r="A324" t="s">
        <v>116</v>
      </c>
      <c r="B324">
        <v>320</v>
      </c>
      <c r="E324" t="s">
        <v>2216</v>
      </c>
      <c r="F324">
        <v>771</v>
      </c>
      <c r="K324">
        <v>0</v>
      </c>
      <c r="L324">
        <v>514</v>
      </c>
    </row>
    <row r="325" spans="1:12" x14ac:dyDescent="0.2">
      <c r="A325" t="s">
        <v>116</v>
      </c>
      <c r="B325">
        <v>321</v>
      </c>
      <c r="E325" t="s">
        <v>2218</v>
      </c>
      <c r="F325">
        <v>772</v>
      </c>
      <c r="K325">
        <v>0</v>
      </c>
      <c r="L325">
        <v>515</v>
      </c>
    </row>
    <row r="326" spans="1:12" x14ac:dyDescent="0.2">
      <c r="A326" t="s">
        <v>116</v>
      </c>
      <c r="B326">
        <v>322</v>
      </c>
      <c r="E326" t="s">
        <v>2220</v>
      </c>
      <c r="F326">
        <v>773</v>
      </c>
      <c r="K326">
        <v>0</v>
      </c>
      <c r="L326">
        <v>516</v>
      </c>
    </row>
    <row r="327" spans="1:12" x14ac:dyDescent="0.2">
      <c r="A327" t="s">
        <v>116</v>
      </c>
      <c r="B327">
        <v>323</v>
      </c>
      <c r="E327" t="s">
        <v>2222</v>
      </c>
      <c r="F327">
        <v>774</v>
      </c>
      <c r="K327">
        <v>0</v>
      </c>
      <c r="L327">
        <v>517</v>
      </c>
    </row>
    <row r="328" spans="1:12" x14ac:dyDescent="0.2">
      <c r="A328" t="s">
        <v>587</v>
      </c>
      <c r="B328">
        <v>324</v>
      </c>
      <c r="E328" t="s">
        <v>2224</v>
      </c>
      <c r="F328">
        <v>775</v>
      </c>
      <c r="K328">
        <v>0</v>
      </c>
      <c r="L328">
        <v>518</v>
      </c>
    </row>
    <row r="329" spans="1:12" x14ac:dyDescent="0.2">
      <c r="A329" t="s">
        <v>587</v>
      </c>
      <c r="B329">
        <v>325</v>
      </c>
      <c r="E329" t="s">
        <v>1512</v>
      </c>
      <c r="F329">
        <v>776</v>
      </c>
      <c r="K329">
        <v>-461137.26</v>
      </c>
      <c r="L329">
        <v>519</v>
      </c>
    </row>
    <row r="330" spans="1:12" x14ac:dyDescent="0.2">
      <c r="A330" t="s">
        <v>587</v>
      </c>
      <c r="B330">
        <v>326</v>
      </c>
      <c r="E330" t="s">
        <v>2226</v>
      </c>
      <c r="F330">
        <v>777</v>
      </c>
      <c r="K330">
        <v>0</v>
      </c>
      <c r="L330">
        <v>520</v>
      </c>
    </row>
    <row r="331" spans="1:12" x14ac:dyDescent="0.2">
      <c r="A331" t="s">
        <v>587</v>
      </c>
      <c r="B331">
        <v>327</v>
      </c>
      <c r="E331" t="s">
        <v>2228</v>
      </c>
      <c r="F331">
        <v>778</v>
      </c>
      <c r="K331">
        <v>0</v>
      </c>
      <c r="L331">
        <v>521</v>
      </c>
    </row>
    <row r="332" spans="1:12" x14ac:dyDescent="0.2">
      <c r="A332" t="s">
        <v>587</v>
      </c>
      <c r="B332">
        <v>328</v>
      </c>
      <c r="E332" t="s">
        <v>2230</v>
      </c>
      <c r="F332">
        <v>779</v>
      </c>
      <c r="K332">
        <v>0</v>
      </c>
      <c r="L332">
        <v>522</v>
      </c>
    </row>
    <row r="333" spans="1:12" x14ac:dyDescent="0.2">
      <c r="A333" t="s">
        <v>587</v>
      </c>
      <c r="B333">
        <v>329</v>
      </c>
      <c r="E333" t="s">
        <v>2232</v>
      </c>
      <c r="F333">
        <v>780</v>
      </c>
      <c r="K333">
        <v>0</v>
      </c>
      <c r="L333">
        <v>523</v>
      </c>
    </row>
    <row r="334" spans="1:12" x14ac:dyDescent="0.2">
      <c r="A334" t="s">
        <v>587</v>
      </c>
      <c r="B334">
        <v>330</v>
      </c>
      <c r="E334" t="s">
        <v>2234</v>
      </c>
      <c r="F334">
        <v>781</v>
      </c>
      <c r="K334">
        <v>0</v>
      </c>
      <c r="L334">
        <v>524</v>
      </c>
    </row>
    <row r="335" spans="1:12" x14ac:dyDescent="0.2">
      <c r="A335" t="s">
        <v>587</v>
      </c>
      <c r="B335">
        <v>331</v>
      </c>
      <c r="E335" t="s">
        <v>2236</v>
      </c>
      <c r="F335">
        <v>782</v>
      </c>
      <c r="K335">
        <v>0</v>
      </c>
      <c r="L335">
        <v>525</v>
      </c>
    </row>
    <row r="336" spans="1:12" x14ac:dyDescent="0.2">
      <c r="A336" t="s">
        <v>587</v>
      </c>
      <c r="B336">
        <v>332</v>
      </c>
      <c r="E336" t="s">
        <v>2465</v>
      </c>
      <c r="F336">
        <v>783</v>
      </c>
      <c r="K336">
        <v>0</v>
      </c>
      <c r="L336">
        <v>526</v>
      </c>
    </row>
    <row r="337" spans="1:12" x14ac:dyDescent="0.2">
      <c r="A337" t="s">
        <v>587</v>
      </c>
      <c r="B337">
        <v>333</v>
      </c>
      <c r="E337" t="s">
        <v>2466</v>
      </c>
      <c r="F337">
        <v>784</v>
      </c>
      <c r="K337">
        <v>0</v>
      </c>
      <c r="L337">
        <v>527</v>
      </c>
    </row>
    <row r="338" spans="1:12" x14ac:dyDescent="0.2">
      <c r="A338" t="s">
        <v>587</v>
      </c>
      <c r="B338">
        <v>334</v>
      </c>
      <c r="E338" t="s">
        <v>2238</v>
      </c>
      <c r="F338">
        <v>785</v>
      </c>
      <c r="K338">
        <v>0</v>
      </c>
      <c r="L338">
        <v>528</v>
      </c>
    </row>
    <row r="339" spans="1:12" x14ac:dyDescent="0.2">
      <c r="A339" t="s">
        <v>587</v>
      </c>
      <c r="B339">
        <v>335</v>
      </c>
      <c r="E339" t="s">
        <v>1568</v>
      </c>
      <c r="F339">
        <v>786</v>
      </c>
      <c r="K339">
        <v>0</v>
      </c>
      <c r="L339">
        <v>529</v>
      </c>
    </row>
    <row r="340" spans="1:12" x14ac:dyDescent="0.2">
      <c r="A340" t="s">
        <v>587</v>
      </c>
      <c r="B340">
        <v>336</v>
      </c>
      <c r="E340" t="s">
        <v>2240</v>
      </c>
      <c r="F340">
        <v>787</v>
      </c>
      <c r="K340">
        <v>-461137.26</v>
      </c>
      <c r="L340">
        <v>530</v>
      </c>
    </row>
    <row r="341" spans="1:12" x14ac:dyDescent="0.2">
      <c r="A341" t="s">
        <v>587</v>
      </c>
      <c r="B341">
        <v>337</v>
      </c>
      <c r="E341" t="s">
        <v>1518</v>
      </c>
      <c r="F341">
        <v>788</v>
      </c>
      <c r="K341">
        <v>0</v>
      </c>
      <c r="L341">
        <v>531</v>
      </c>
    </row>
    <row r="342" spans="1:12" x14ac:dyDescent="0.2">
      <c r="A342" t="s">
        <v>587</v>
      </c>
      <c r="B342">
        <v>338</v>
      </c>
      <c r="E342" t="s">
        <v>1554</v>
      </c>
      <c r="F342">
        <v>789</v>
      </c>
      <c r="K342">
        <v>-461137.26</v>
      </c>
      <c r="L342">
        <v>532</v>
      </c>
    </row>
    <row r="343" spans="1:12" x14ac:dyDescent="0.2">
      <c r="A343" t="s">
        <v>587</v>
      </c>
      <c r="B343">
        <v>339</v>
      </c>
      <c r="E343" t="s">
        <v>1599</v>
      </c>
      <c r="F343">
        <v>790</v>
      </c>
      <c r="K343">
        <v>0</v>
      </c>
      <c r="L343">
        <v>533</v>
      </c>
    </row>
    <row r="344" spans="1:12" x14ac:dyDescent="0.2">
      <c r="A344" t="s">
        <v>587</v>
      </c>
      <c r="B344">
        <v>340</v>
      </c>
      <c r="E344" t="s">
        <v>1555</v>
      </c>
      <c r="F344">
        <v>791</v>
      </c>
      <c r="K344">
        <v>0</v>
      </c>
      <c r="L344">
        <v>534</v>
      </c>
    </row>
    <row r="345" spans="1:12" x14ac:dyDescent="0.2">
      <c r="A345" t="s">
        <v>587</v>
      </c>
      <c r="B345">
        <v>341</v>
      </c>
      <c r="E345" t="s">
        <v>1560</v>
      </c>
      <c r="F345">
        <v>792</v>
      </c>
      <c r="K345">
        <v>0</v>
      </c>
      <c r="L345">
        <v>535</v>
      </c>
    </row>
    <row r="346" spans="1:12" x14ac:dyDescent="0.2">
      <c r="A346" t="s">
        <v>587</v>
      </c>
      <c r="B346">
        <v>342</v>
      </c>
      <c r="E346" t="s">
        <v>1513</v>
      </c>
      <c r="F346">
        <v>793</v>
      </c>
      <c r="K346">
        <v>0</v>
      </c>
      <c r="L346">
        <v>536</v>
      </c>
    </row>
    <row r="347" spans="1:12" x14ac:dyDescent="0.2">
      <c r="A347" t="s">
        <v>587</v>
      </c>
      <c r="B347">
        <v>343</v>
      </c>
      <c r="E347" t="s">
        <v>1523</v>
      </c>
      <c r="F347">
        <v>794</v>
      </c>
      <c r="K347">
        <v>0</v>
      </c>
      <c r="L347">
        <v>537</v>
      </c>
    </row>
    <row r="348" spans="1:12" x14ac:dyDescent="0.2">
      <c r="A348" t="s">
        <v>587</v>
      </c>
      <c r="B348">
        <v>344</v>
      </c>
      <c r="E348" t="s">
        <v>2242</v>
      </c>
      <c r="F348">
        <v>795</v>
      </c>
      <c r="K348">
        <v>0</v>
      </c>
      <c r="L348">
        <v>538</v>
      </c>
    </row>
    <row r="349" spans="1:12" x14ac:dyDescent="0.2">
      <c r="A349" t="s">
        <v>587</v>
      </c>
      <c r="B349">
        <v>345</v>
      </c>
      <c r="E349" t="s">
        <v>1556</v>
      </c>
      <c r="F349">
        <v>796</v>
      </c>
      <c r="K349">
        <v>0</v>
      </c>
      <c r="L349">
        <v>539</v>
      </c>
    </row>
    <row r="350" spans="1:12" x14ac:dyDescent="0.2">
      <c r="A350" t="s">
        <v>587</v>
      </c>
      <c r="B350">
        <v>346</v>
      </c>
      <c r="E350" t="s">
        <v>1524</v>
      </c>
      <c r="F350">
        <v>797</v>
      </c>
      <c r="K350">
        <v>0</v>
      </c>
      <c r="L350">
        <v>540</v>
      </c>
    </row>
    <row r="351" spans="1:12" x14ac:dyDescent="0.2">
      <c r="A351" t="s">
        <v>587</v>
      </c>
      <c r="B351">
        <v>347</v>
      </c>
      <c r="E351" t="s">
        <v>1526</v>
      </c>
      <c r="F351">
        <v>798</v>
      </c>
      <c r="K351">
        <v>0</v>
      </c>
      <c r="L351">
        <v>541</v>
      </c>
    </row>
    <row r="352" spans="1:12" x14ac:dyDescent="0.2">
      <c r="A352" t="s">
        <v>587</v>
      </c>
      <c r="B352">
        <v>348</v>
      </c>
      <c r="E352" t="s">
        <v>1557</v>
      </c>
      <c r="F352">
        <v>799</v>
      </c>
      <c r="K352">
        <v>0</v>
      </c>
      <c r="L352">
        <v>542</v>
      </c>
    </row>
    <row r="353" spans="1:12" x14ac:dyDescent="0.2">
      <c r="A353" t="s">
        <v>587</v>
      </c>
      <c r="B353">
        <v>349</v>
      </c>
      <c r="E353" t="s">
        <v>1527</v>
      </c>
      <c r="F353">
        <v>800</v>
      </c>
      <c r="K353">
        <v>0</v>
      </c>
      <c r="L353">
        <v>543</v>
      </c>
    </row>
    <row r="354" spans="1:12" x14ac:dyDescent="0.2">
      <c r="A354" t="s">
        <v>587</v>
      </c>
      <c r="B354">
        <v>350</v>
      </c>
      <c r="E354" t="s">
        <v>1558</v>
      </c>
      <c r="F354">
        <v>801</v>
      </c>
      <c r="K354">
        <v>0</v>
      </c>
      <c r="L354">
        <v>544</v>
      </c>
    </row>
    <row r="355" spans="1:12" x14ac:dyDescent="0.2">
      <c r="A355" t="s">
        <v>587</v>
      </c>
      <c r="B355">
        <v>351</v>
      </c>
      <c r="E355" t="s">
        <v>1514</v>
      </c>
      <c r="F355">
        <v>802</v>
      </c>
      <c r="K355">
        <v>0</v>
      </c>
      <c r="L355">
        <v>545</v>
      </c>
    </row>
    <row r="356" spans="1:12" x14ac:dyDescent="0.2">
      <c r="A356" t="s">
        <v>587</v>
      </c>
      <c r="B356">
        <v>352</v>
      </c>
      <c r="E356" t="s">
        <v>2244</v>
      </c>
      <c r="F356">
        <v>803</v>
      </c>
      <c r="K356">
        <v>0</v>
      </c>
      <c r="L356">
        <v>546</v>
      </c>
    </row>
    <row r="357" spans="1:12" x14ac:dyDescent="0.2">
      <c r="A357" t="s">
        <v>587</v>
      </c>
      <c r="B357">
        <v>353</v>
      </c>
      <c r="E357" t="s">
        <v>2246</v>
      </c>
      <c r="F357">
        <v>804</v>
      </c>
      <c r="K357">
        <v>0</v>
      </c>
      <c r="L357">
        <v>547</v>
      </c>
    </row>
    <row r="358" spans="1:12" x14ac:dyDescent="0.2">
      <c r="A358" t="s">
        <v>587</v>
      </c>
      <c r="B358">
        <v>354</v>
      </c>
      <c r="E358" t="s">
        <v>1563</v>
      </c>
      <c r="F358">
        <v>805</v>
      </c>
      <c r="K358">
        <v>0</v>
      </c>
      <c r="L358">
        <v>548</v>
      </c>
    </row>
    <row r="359" spans="1:12" x14ac:dyDescent="0.2">
      <c r="A359" t="s">
        <v>587</v>
      </c>
      <c r="B359">
        <v>355</v>
      </c>
      <c r="E359" t="s">
        <v>1559</v>
      </c>
      <c r="F359">
        <v>806</v>
      </c>
      <c r="K359">
        <v>0</v>
      </c>
      <c r="L359">
        <v>549</v>
      </c>
    </row>
    <row r="360" spans="1:12" x14ac:dyDescent="0.2">
      <c r="A360" t="s">
        <v>587</v>
      </c>
      <c r="B360">
        <v>356</v>
      </c>
      <c r="E360" t="s">
        <v>2248</v>
      </c>
      <c r="F360">
        <v>807</v>
      </c>
      <c r="K360">
        <v>0</v>
      </c>
      <c r="L360">
        <v>550</v>
      </c>
    </row>
    <row r="361" spans="1:12" x14ac:dyDescent="0.2">
      <c r="A361" t="s">
        <v>587</v>
      </c>
      <c r="B361">
        <v>357</v>
      </c>
      <c r="E361" t="s">
        <v>2250</v>
      </c>
      <c r="F361">
        <v>808</v>
      </c>
      <c r="K361">
        <v>0</v>
      </c>
      <c r="L361">
        <v>551</v>
      </c>
    </row>
    <row r="362" spans="1:12" x14ac:dyDescent="0.2">
      <c r="A362" t="s">
        <v>587</v>
      </c>
      <c r="B362">
        <v>358</v>
      </c>
      <c r="E362" t="s">
        <v>2252</v>
      </c>
      <c r="F362">
        <v>809</v>
      </c>
      <c r="K362">
        <v>0</v>
      </c>
      <c r="L362">
        <v>552</v>
      </c>
    </row>
    <row r="363" spans="1:12" x14ac:dyDescent="0.2">
      <c r="A363" t="s">
        <v>587</v>
      </c>
      <c r="B363">
        <v>359</v>
      </c>
      <c r="E363" t="s">
        <v>1705</v>
      </c>
      <c r="F363">
        <v>810</v>
      </c>
      <c r="K363">
        <v>0</v>
      </c>
      <c r="L363">
        <v>553</v>
      </c>
    </row>
    <row r="364" spans="1:12" x14ac:dyDescent="0.2">
      <c r="A364" t="s">
        <v>587</v>
      </c>
      <c r="B364">
        <v>360</v>
      </c>
      <c r="E364" t="s">
        <v>2254</v>
      </c>
      <c r="F364">
        <v>811</v>
      </c>
      <c r="K364">
        <v>0</v>
      </c>
      <c r="L364">
        <v>554</v>
      </c>
    </row>
    <row r="365" spans="1:12" x14ac:dyDescent="0.2">
      <c r="A365" t="s">
        <v>587</v>
      </c>
      <c r="B365">
        <v>361</v>
      </c>
      <c r="E365" t="s">
        <v>2256</v>
      </c>
      <c r="F365">
        <v>812</v>
      </c>
      <c r="K365">
        <v>0</v>
      </c>
      <c r="L365">
        <v>555</v>
      </c>
    </row>
    <row r="366" spans="1:12" x14ac:dyDescent="0.2">
      <c r="A366" t="s">
        <v>587</v>
      </c>
      <c r="B366">
        <v>362</v>
      </c>
      <c r="E366" t="s">
        <v>1519</v>
      </c>
      <c r="F366">
        <v>813</v>
      </c>
      <c r="K366">
        <v>0</v>
      </c>
      <c r="L366">
        <v>556</v>
      </c>
    </row>
    <row r="367" spans="1:12" x14ac:dyDescent="0.2">
      <c r="A367" t="s">
        <v>587</v>
      </c>
      <c r="B367">
        <v>363</v>
      </c>
      <c r="E367" t="s">
        <v>2258</v>
      </c>
      <c r="F367">
        <v>814</v>
      </c>
      <c r="K367">
        <v>0</v>
      </c>
      <c r="L367">
        <v>557</v>
      </c>
    </row>
    <row r="368" spans="1:12" x14ac:dyDescent="0.2">
      <c r="A368" t="s">
        <v>587</v>
      </c>
      <c r="B368">
        <v>364</v>
      </c>
      <c r="E368" t="s">
        <v>2467</v>
      </c>
      <c r="F368">
        <v>815</v>
      </c>
      <c r="K368">
        <v>0</v>
      </c>
      <c r="L368">
        <v>558</v>
      </c>
    </row>
    <row r="369" spans="1:12" x14ac:dyDescent="0.2">
      <c r="A369" t="s">
        <v>587</v>
      </c>
      <c r="B369">
        <v>365</v>
      </c>
      <c r="E369" t="s">
        <v>2468</v>
      </c>
      <c r="F369">
        <v>816</v>
      </c>
      <c r="K369">
        <v>0</v>
      </c>
      <c r="L369">
        <v>559</v>
      </c>
    </row>
    <row r="370" spans="1:12" x14ac:dyDescent="0.2">
      <c r="A370" t="s">
        <v>587</v>
      </c>
      <c r="B370">
        <v>366</v>
      </c>
      <c r="E370" t="s">
        <v>2469</v>
      </c>
      <c r="F370">
        <v>817</v>
      </c>
      <c r="K370">
        <v>0</v>
      </c>
      <c r="L370">
        <v>560</v>
      </c>
    </row>
    <row r="371" spans="1:12" x14ac:dyDescent="0.2">
      <c r="A371" t="s">
        <v>587</v>
      </c>
      <c r="B371">
        <v>367</v>
      </c>
      <c r="E371" t="s">
        <v>1528</v>
      </c>
      <c r="F371">
        <v>818</v>
      </c>
      <c r="K371">
        <v>-67105.17</v>
      </c>
      <c r="L371">
        <v>561</v>
      </c>
    </row>
    <row r="372" spans="1:12" x14ac:dyDescent="0.2">
      <c r="A372" t="s">
        <v>587</v>
      </c>
      <c r="B372">
        <v>368</v>
      </c>
      <c r="E372" t="s">
        <v>1529</v>
      </c>
      <c r="F372">
        <v>819</v>
      </c>
      <c r="K372">
        <v>0</v>
      </c>
      <c r="L372">
        <v>562</v>
      </c>
    </row>
    <row r="373" spans="1:12" x14ac:dyDescent="0.2">
      <c r="A373" t="s">
        <v>587</v>
      </c>
      <c r="B373">
        <v>369</v>
      </c>
      <c r="E373" t="s">
        <v>1566</v>
      </c>
      <c r="F373">
        <v>820</v>
      </c>
      <c r="K373">
        <v>0</v>
      </c>
      <c r="L373">
        <v>563</v>
      </c>
    </row>
    <row r="374" spans="1:12" x14ac:dyDescent="0.2">
      <c r="A374" t="s">
        <v>587</v>
      </c>
      <c r="B374">
        <v>370</v>
      </c>
      <c r="E374" t="s">
        <v>2261</v>
      </c>
      <c r="F374">
        <v>821</v>
      </c>
      <c r="K374">
        <v>0</v>
      </c>
      <c r="L374">
        <v>564</v>
      </c>
    </row>
    <row r="375" spans="1:12" x14ac:dyDescent="0.2">
      <c r="A375" t="s">
        <v>587</v>
      </c>
      <c r="B375">
        <v>371</v>
      </c>
      <c r="E375" t="s">
        <v>2263</v>
      </c>
      <c r="F375">
        <v>822</v>
      </c>
      <c r="K375">
        <v>0</v>
      </c>
      <c r="L375">
        <v>565</v>
      </c>
    </row>
    <row r="376" spans="1:12" x14ac:dyDescent="0.2">
      <c r="A376" t="s">
        <v>587</v>
      </c>
      <c r="B376">
        <v>372</v>
      </c>
      <c r="E376" t="s">
        <v>2265</v>
      </c>
      <c r="F376">
        <v>823</v>
      </c>
      <c r="K376">
        <v>0</v>
      </c>
      <c r="L376">
        <v>566</v>
      </c>
    </row>
    <row r="377" spans="1:12" x14ac:dyDescent="0.2">
      <c r="A377" t="s">
        <v>587</v>
      </c>
      <c r="B377">
        <v>373</v>
      </c>
      <c r="E377" t="s">
        <v>2267</v>
      </c>
      <c r="F377">
        <v>824</v>
      </c>
      <c r="K377">
        <v>0</v>
      </c>
      <c r="L377">
        <v>567</v>
      </c>
    </row>
    <row r="378" spans="1:12" x14ac:dyDescent="0.2">
      <c r="A378" t="s">
        <v>587</v>
      </c>
      <c r="B378">
        <v>374</v>
      </c>
      <c r="E378" t="s">
        <v>2269</v>
      </c>
      <c r="F378">
        <v>825</v>
      </c>
      <c r="K378">
        <v>0</v>
      </c>
      <c r="L378">
        <v>568</v>
      </c>
    </row>
    <row r="379" spans="1:12" x14ac:dyDescent="0.2">
      <c r="A379" t="s">
        <v>587</v>
      </c>
      <c r="B379">
        <v>375</v>
      </c>
      <c r="E379" t="s">
        <v>2271</v>
      </c>
      <c r="F379">
        <v>826</v>
      </c>
      <c r="K379">
        <v>0</v>
      </c>
      <c r="L379">
        <v>569</v>
      </c>
    </row>
    <row r="380" spans="1:12" x14ac:dyDescent="0.2">
      <c r="A380" t="s">
        <v>587</v>
      </c>
      <c r="B380">
        <v>376</v>
      </c>
      <c r="E380" t="s">
        <v>2273</v>
      </c>
      <c r="F380">
        <v>827</v>
      </c>
      <c r="K380">
        <v>0</v>
      </c>
      <c r="L380">
        <v>570</v>
      </c>
    </row>
    <row r="381" spans="1:12" x14ac:dyDescent="0.2">
      <c r="A381" t="s">
        <v>587</v>
      </c>
      <c r="B381">
        <v>377</v>
      </c>
      <c r="E381" t="s">
        <v>2275</v>
      </c>
      <c r="F381">
        <v>828</v>
      </c>
      <c r="K381">
        <v>0</v>
      </c>
      <c r="L381">
        <v>571</v>
      </c>
    </row>
    <row r="382" spans="1:12" x14ac:dyDescent="0.2">
      <c r="A382" t="s">
        <v>587</v>
      </c>
      <c r="B382">
        <v>378</v>
      </c>
      <c r="E382" t="s">
        <v>2277</v>
      </c>
      <c r="F382">
        <v>829</v>
      </c>
      <c r="K382">
        <v>-67105.17</v>
      </c>
      <c r="L382">
        <v>572</v>
      </c>
    </row>
    <row r="383" spans="1:12" x14ac:dyDescent="0.2">
      <c r="A383" t="s">
        <v>587</v>
      </c>
      <c r="B383">
        <v>379</v>
      </c>
      <c r="E383" t="s">
        <v>2279</v>
      </c>
      <c r="F383">
        <v>830</v>
      </c>
      <c r="K383">
        <v>0</v>
      </c>
      <c r="L383">
        <v>573</v>
      </c>
    </row>
    <row r="384" spans="1:12" x14ac:dyDescent="0.2">
      <c r="A384" t="s">
        <v>587</v>
      </c>
      <c r="B384">
        <v>380</v>
      </c>
      <c r="E384" t="s">
        <v>2281</v>
      </c>
      <c r="F384">
        <v>831</v>
      </c>
      <c r="K384">
        <v>-67105.17</v>
      </c>
      <c r="L384">
        <v>574</v>
      </c>
    </row>
    <row r="385" spans="1:12" x14ac:dyDescent="0.2">
      <c r="A385" t="s">
        <v>587</v>
      </c>
      <c r="B385">
        <v>381</v>
      </c>
      <c r="E385" t="s">
        <v>2283</v>
      </c>
      <c r="F385">
        <v>832</v>
      </c>
      <c r="K385">
        <v>0</v>
      </c>
      <c r="L385">
        <v>575</v>
      </c>
    </row>
    <row r="386" spans="1:12" x14ac:dyDescent="0.2">
      <c r="A386" t="s">
        <v>587</v>
      </c>
      <c r="B386">
        <v>382</v>
      </c>
      <c r="E386" t="s">
        <v>2285</v>
      </c>
      <c r="F386">
        <v>833</v>
      </c>
      <c r="K386">
        <v>0</v>
      </c>
      <c r="L386">
        <v>576</v>
      </c>
    </row>
    <row r="387" spans="1:12" x14ac:dyDescent="0.2">
      <c r="A387" t="s">
        <v>587</v>
      </c>
      <c r="B387">
        <v>383</v>
      </c>
      <c r="E387" t="s">
        <v>2287</v>
      </c>
      <c r="F387">
        <v>834</v>
      </c>
      <c r="K387">
        <v>0</v>
      </c>
      <c r="L387">
        <v>577</v>
      </c>
    </row>
    <row r="388" spans="1:12" x14ac:dyDescent="0.2">
      <c r="A388" t="s">
        <v>587</v>
      </c>
      <c r="B388">
        <v>384</v>
      </c>
      <c r="E388" t="s">
        <v>2289</v>
      </c>
      <c r="F388">
        <v>835</v>
      </c>
      <c r="K388">
        <v>0</v>
      </c>
      <c r="L388">
        <v>578</v>
      </c>
    </row>
    <row r="389" spans="1:12" x14ac:dyDescent="0.2">
      <c r="A389" t="s">
        <v>587</v>
      </c>
      <c r="B389">
        <v>385</v>
      </c>
      <c r="E389" t="s">
        <v>2291</v>
      </c>
      <c r="F389">
        <v>836</v>
      </c>
      <c r="K389">
        <v>0</v>
      </c>
      <c r="L389">
        <v>579</v>
      </c>
    </row>
    <row r="390" spans="1:12" x14ac:dyDescent="0.2">
      <c r="A390" t="s">
        <v>587</v>
      </c>
      <c r="B390">
        <v>386</v>
      </c>
      <c r="E390" t="s">
        <v>2293</v>
      </c>
      <c r="F390">
        <v>837</v>
      </c>
      <c r="K390">
        <v>0</v>
      </c>
      <c r="L390">
        <v>580</v>
      </c>
    </row>
    <row r="391" spans="1:12" x14ac:dyDescent="0.2">
      <c r="A391" t="s">
        <v>587</v>
      </c>
      <c r="B391">
        <v>387</v>
      </c>
      <c r="E391" t="s">
        <v>2295</v>
      </c>
      <c r="F391">
        <v>838</v>
      </c>
      <c r="K391">
        <v>0</v>
      </c>
      <c r="L391">
        <v>581</v>
      </c>
    </row>
    <row r="392" spans="1:12" x14ac:dyDescent="0.2">
      <c r="A392" t="s">
        <v>587</v>
      </c>
      <c r="B392">
        <v>388</v>
      </c>
      <c r="E392" t="s">
        <v>2297</v>
      </c>
      <c r="F392">
        <v>839</v>
      </c>
      <c r="K392">
        <v>0</v>
      </c>
      <c r="L392">
        <v>582</v>
      </c>
    </row>
    <row r="393" spans="1:12" x14ac:dyDescent="0.2">
      <c r="A393" t="s">
        <v>587</v>
      </c>
      <c r="B393">
        <v>389</v>
      </c>
      <c r="E393" t="s">
        <v>2299</v>
      </c>
      <c r="F393">
        <v>840</v>
      </c>
      <c r="K393">
        <v>0</v>
      </c>
      <c r="L393">
        <v>583</v>
      </c>
    </row>
    <row r="394" spans="1:12" x14ac:dyDescent="0.2">
      <c r="A394" t="s">
        <v>587</v>
      </c>
      <c r="B394">
        <v>390</v>
      </c>
      <c r="E394" t="s">
        <v>2301</v>
      </c>
      <c r="F394">
        <v>841</v>
      </c>
      <c r="K394">
        <v>0</v>
      </c>
      <c r="L394">
        <v>584</v>
      </c>
    </row>
    <row r="395" spans="1:12" x14ac:dyDescent="0.2">
      <c r="A395" t="s">
        <v>587</v>
      </c>
      <c r="B395">
        <v>391</v>
      </c>
      <c r="E395" t="s">
        <v>2303</v>
      </c>
      <c r="F395">
        <v>842</v>
      </c>
      <c r="K395">
        <v>0</v>
      </c>
      <c r="L395">
        <v>585</v>
      </c>
    </row>
    <row r="396" spans="1:12" x14ac:dyDescent="0.2">
      <c r="A396" t="s">
        <v>587</v>
      </c>
      <c r="B396">
        <v>392</v>
      </c>
      <c r="E396" t="s">
        <v>2305</v>
      </c>
      <c r="F396">
        <v>843</v>
      </c>
      <c r="K396">
        <v>0</v>
      </c>
      <c r="L396">
        <v>586</v>
      </c>
    </row>
    <row r="397" spans="1:12" x14ac:dyDescent="0.2">
      <c r="A397" t="s">
        <v>587</v>
      </c>
      <c r="B397">
        <v>393</v>
      </c>
      <c r="E397" t="s">
        <v>2307</v>
      </c>
      <c r="F397">
        <v>844</v>
      </c>
      <c r="K397">
        <v>0</v>
      </c>
      <c r="L397">
        <v>587</v>
      </c>
    </row>
    <row r="398" spans="1:12" x14ac:dyDescent="0.2">
      <c r="A398" t="s">
        <v>587</v>
      </c>
      <c r="B398">
        <v>394</v>
      </c>
      <c r="E398" t="s">
        <v>2309</v>
      </c>
      <c r="F398">
        <v>845</v>
      </c>
      <c r="K398">
        <v>0</v>
      </c>
      <c r="L398">
        <v>588</v>
      </c>
    </row>
    <row r="399" spans="1:12" x14ac:dyDescent="0.2">
      <c r="A399" t="s">
        <v>587</v>
      </c>
      <c r="B399">
        <v>395</v>
      </c>
      <c r="E399" t="s">
        <v>2311</v>
      </c>
      <c r="F399">
        <v>846</v>
      </c>
      <c r="K399">
        <v>0</v>
      </c>
      <c r="L399">
        <v>589</v>
      </c>
    </row>
    <row r="400" spans="1:12" x14ac:dyDescent="0.2">
      <c r="A400" t="s">
        <v>587</v>
      </c>
      <c r="B400">
        <v>396</v>
      </c>
      <c r="E400" t="s">
        <v>2313</v>
      </c>
      <c r="F400">
        <v>847</v>
      </c>
      <c r="K400">
        <v>0</v>
      </c>
      <c r="L400">
        <v>590</v>
      </c>
    </row>
    <row r="401" spans="1:12" x14ac:dyDescent="0.2">
      <c r="A401" t="s">
        <v>587</v>
      </c>
      <c r="B401">
        <v>397</v>
      </c>
      <c r="E401" t="s">
        <v>2315</v>
      </c>
      <c r="F401">
        <v>848</v>
      </c>
      <c r="K401">
        <v>0</v>
      </c>
      <c r="L401">
        <v>591</v>
      </c>
    </row>
    <row r="402" spans="1:12" x14ac:dyDescent="0.2">
      <c r="A402" t="s">
        <v>587</v>
      </c>
      <c r="B402">
        <v>398</v>
      </c>
      <c r="E402" t="s">
        <v>2317</v>
      </c>
      <c r="F402">
        <v>849</v>
      </c>
      <c r="K402">
        <v>0</v>
      </c>
      <c r="L402">
        <v>592</v>
      </c>
    </row>
    <row r="403" spans="1:12" x14ac:dyDescent="0.2">
      <c r="A403" t="s">
        <v>587</v>
      </c>
      <c r="B403">
        <v>399</v>
      </c>
      <c r="E403" t="s">
        <v>2319</v>
      </c>
      <c r="F403">
        <v>850</v>
      </c>
      <c r="K403">
        <v>0</v>
      </c>
      <c r="L403">
        <v>593</v>
      </c>
    </row>
    <row r="404" spans="1:12" x14ac:dyDescent="0.2">
      <c r="A404" t="s">
        <v>587</v>
      </c>
      <c r="B404">
        <v>400</v>
      </c>
      <c r="E404" t="s">
        <v>2321</v>
      </c>
      <c r="F404">
        <v>851</v>
      </c>
      <c r="K404">
        <v>0</v>
      </c>
      <c r="L404">
        <v>594</v>
      </c>
    </row>
    <row r="405" spans="1:12" x14ac:dyDescent="0.2">
      <c r="A405" t="s">
        <v>587</v>
      </c>
      <c r="B405">
        <v>401</v>
      </c>
      <c r="E405" t="s">
        <v>2323</v>
      </c>
      <c r="F405">
        <v>852</v>
      </c>
      <c r="K405">
        <v>0</v>
      </c>
      <c r="L405">
        <v>595</v>
      </c>
    </row>
    <row r="406" spans="1:12" x14ac:dyDescent="0.2">
      <c r="A406" t="s">
        <v>587</v>
      </c>
      <c r="B406">
        <v>402</v>
      </c>
      <c r="E406" t="s">
        <v>2325</v>
      </c>
      <c r="F406">
        <v>853</v>
      </c>
      <c r="K406">
        <v>0</v>
      </c>
      <c r="L406">
        <v>596</v>
      </c>
    </row>
    <row r="407" spans="1:12" x14ac:dyDescent="0.2">
      <c r="A407" t="s">
        <v>587</v>
      </c>
      <c r="B407">
        <v>403</v>
      </c>
      <c r="E407" t="s">
        <v>2327</v>
      </c>
      <c r="F407">
        <v>854</v>
      </c>
      <c r="K407">
        <v>0</v>
      </c>
      <c r="L407">
        <v>597</v>
      </c>
    </row>
    <row r="408" spans="1:12" x14ac:dyDescent="0.2">
      <c r="A408" t="s">
        <v>587</v>
      </c>
      <c r="B408">
        <v>404</v>
      </c>
      <c r="E408" t="s">
        <v>2329</v>
      </c>
      <c r="F408">
        <v>855</v>
      </c>
      <c r="K408">
        <v>0</v>
      </c>
      <c r="L408">
        <v>598</v>
      </c>
    </row>
    <row r="409" spans="1:12" x14ac:dyDescent="0.2">
      <c r="A409" t="s">
        <v>587</v>
      </c>
      <c r="B409">
        <v>405</v>
      </c>
      <c r="E409" t="s">
        <v>2331</v>
      </c>
      <c r="F409">
        <v>856</v>
      </c>
      <c r="K409">
        <v>0</v>
      </c>
      <c r="L409">
        <v>599</v>
      </c>
    </row>
    <row r="410" spans="1:12" x14ac:dyDescent="0.2">
      <c r="A410" t="s">
        <v>587</v>
      </c>
      <c r="B410">
        <v>406</v>
      </c>
      <c r="E410" t="s">
        <v>2333</v>
      </c>
      <c r="F410">
        <v>857</v>
      </c>
      <c r="K410">
        <v>0</v>
      </c>
      <c r="L410">
        <v>600</v>
      </c>
    </row>
    <row r="411" spans="1:12" x14ac:dyDescent="0.2">
      <c r="A411" t="s">
        <v>587</v>
      </c>
      <c r="B411">
        <v>407</v>
      </c>
      <c r="E411" t="s">
        <v>2335</v>
      </c>
      <c r="F411">
        <v>858</v>
      </c>
      <c r="K411">
        <v>0</v>
      </c>
      <c r="L411">
        <v>601</v>
      </c>
    </row>
    <row r="412" spans="1:12" x14ac:dyDescent="0.2">
      <c r="A412" t="s">
        <v>587</v>
      </c>
      <c r="B412">
        <v>408</v>
      </c>
      <c r="E412" t="s">
        <v>2337</v>
      </c>
      <c r="F412">
        <v>859</v>
      </c>
      <c r="K412">
        <v>0</v>
      </c>
      <c r="L412">
        <v>602</v>
      </c>
    </row>
    <row r="413" spans="1:12" x14ac:dyDescent="0.2">
      <c r="A413" t="s">
        <v>587</v>
      </c>
      <c r="B413">
        <v>409</v>
      </c>
      <c r="E413" t="s">
        <v>2339</v>
      </c>
      <c r="F413">
        <v>860</v>
      </c>
      <c r="K413">
        <v>0</v>
      </c>
      <c r="L413">
        <v>603</v>
      </c>
    </row>
    <row r="414" spans="1:12" x14ac:dyDescent="0.2">
      <c r="A414" t="s">
        <v>587</v>
      </c>
      <c r="B414">
        <v>410</v>
      </c>
      <c r="E414" t="s">
        <v>2341</v>
      </c>
      <c r="F414">
        <v>861</v>
      </c>
      <c r="K414">
        <v>0</v>
      </c>
      <c r="L414">
        <v>604</v>
      </c>
    </row>
    <row r="415" spans="1:12" x14ac:dyDescent="0.2">
      <c r="A415" t="s">
        <v>587</v>
      </c>
      <c r="B415">
        <v>411</v>
      </c>
      <c r="E415" t="s">
        <v>2343</v>
      </c>
      <c r="F415">
        <v>862</v>
      </c>
      <c r="K415">
        <v>0</v>
      </c>
      <c r="L415">
        <v>605</v>
      </c>
    </row>
    <row r="416" spans="1:12" x14ac:dyDescent="0.2">
      <c r="A416" t="s">
        <v>587</v>
      </c>
      <c r="B416">
        <v>412</v>
      </c>
      <c r="E416" t="s">
        <v>2345</v>
      </c>
      <c r="F416">
        <v>863</v>
      </c>
      <c r="K416">
        <v>0</v>
      </c>
      <c r="L416">
        <v>606</v>
      </c>
    </row>
    <row r="417" spans="1:12" x14ac:dyDescent="0.2">
      <c r="A417" t="s">
        <v>587</v>
      </c>
      <c r="B417">
        <v>413</v>
      </c>
      <c r="E417" t="s">
        <v>2347</v>
      </c>
      <c r="F417">
        <v>864</v>
      </c>
      <c r="K417">
        <v>0</v>
      </c>
      <c r="L417">
        <v>607</v>
      </c>
    </row>
    <row r="418" spans="1:12" x14ac:dyDescent="0.2">
      <c r="A418" t="s">
        <v>587</v>
      </c>
      <c r="B418">
        <v>414</v>
      </c>
      <c r="E418" t="s">
        <v>1521</v>
      </c>
      <c r="F418">
        <v>865</v>
      </c>
      <c r="K418">
        <v>0</v>
      </c>
      <c r="L418">
        <v>608</v>
      </c>
    </row>
    <row r="419" spans="1:12" x14ac:dyDescent="0.2">
      <c r="A419" t="s">
        <v>587</v>
      </c>
      <c r="B419">
        <v>415</v>
      </c>
      <c r="E419" t="s">
        <v>1593</v>
      </c>
      <c r="F419">
        <v>866</v>
      </c>
      <c r="K419">
        <v>0</v>
      </c>
      <c r="L419">
        <v>609</v>
      </c>
    </row>
    <row r="420" spans="1:12" x14ac:dyDescent="0.2">
      <c r="A420" t="s">
        <v>587</v>
      </c>
      <c r="B420">
        <v>416</v>
      </c>
      <c r="E420" t="s">
        <v>1571</v>
      </c>
      <c r="F420">
        <v>867</v>
      </c>
      <c r="K420">
        <v>0</v>
      </c>
      <c r="L420">
        <v>610</v>
      </c>
    </row>
    <row r="421" spans="1:12" x14ac:dyDescent="0.2">
      <c r="A421" t="s">
        <v>587</v>
      </c>
      <c r="B421">
        <v>417</v>
      </c>
      <c r="E421" t="s">
        <v>2349</v>
      </c>
      <c r="F421">
        <v>868</v>
      </c>
      <c r="K421">
        <v>0</v>
      </c>
      <c r="L421">
        <v>611</v>
      </c>
    </row>
    <row r="422" spans="1:12" x14ac:dyDescent="0.2">
      <c r="A422" t="s">
        <v>587</v>
      </c>
      <c r="B422">
        <v>418</v>
      </c>
      <c r="E422" t="s">
        <v>1597</v>
      </c>
      <c r="F422">
        <v>869</v>
      </c>
      <c r="K422">
        <v>0</v>
      </c>
      <c r="L422">
        <v>612</v>
      </c>
    </row>
    <row r="423" spans="1:12" x14ac:dyDescent="0.2">
      <c r="A423" t="s">
        <v>587</v>
      </c>
      <c r="B423">
        <v>419</v>
      </c>
      <c r="E423" t="s">
        <v>1598</v>
      </c>
      <c r="F423">
        <v>870</v>
      </c>
      <c r="K423">
        <v>0</v>
      </c>
      <c r="L423">
        <v>613</v>
      </c>
    </row>
    <row r="424" spans="1:12" x14ac:dyDescent="0.2">
      <c r="A424" t="s">
        <v>587</v>
      </c>
      <c r="B424">
        <v>420</v>
      </c>
      <c r="E424" t="s">
        <v>1564</v>
      </c>
      <c r="F424">
        <v>871</v>
      </c>
      <c r="K424">
        <v>0</v>
      </c>
      <c r="L424">
        <v>614</v>
      </c>
    </row>
    <row r="425" spans="1:12" x14ac:dyDescent="0.2">
      <c r="A425" t="s">
        <v>587</v>
      </c>
      <c r="B425">
        <v>421</v>
      </c>
      <c r="E425" t="s">
        <v>2493</v>
      </c>
      <c r="F425">
        <v>872</v>
      </c>
      <c r="K425">
        <v>0</v>
      </c>
      <c r="L425">
        <v>615</v>
      </c>
    </row>
    <row r="426" spans="1:12" x14ac:dyDescent="0.2">
      <c r="A426" t="s">
        <v>587</v>
      </c>
      <c r="B426">
        <v>422</v>
      </c>
      <c r="E426" t="s">
        <v>2351</v>
      </c>
      <c r="F426">
        <v>873</v>
      </c>
      <c r="K426">
        <v>0</v>
      </c>
      <c r="L426">
        <v>616</v>
      </c>
    </row>
    <row r="427" spans="1:12" x14ac:dyDescent="0.2">
      <c r="A427" t="s">
        <v>587</v>
      </c>
      <c r="B427">
        <v>423</v>
      </c>
      <c r="E427" t="s">
        <v>1520</v>
      </c>
      <c r="F427">
        <v>874</v>
      </c>
      <c r="K427">
        <v>0</v>
      </c>
      <c r="L427">
        <v>617</v>
      </c>
    </row>
    <row r="428" spans="1:12" x14ac:dyDescent="0.2">
      <c r="A428" t="s">
        <v>587</v>
      </c>
      <c r="B428">
        <v>424</v>
      </c>
      <c r="E428" t="s">
        <v>2353</v>
      </c>
      <c r="F428">
        <v>875</v>
      </c>
      <c r="K428">
        <v>0</v>
      </c>
      <c r="L428">
        <v>618</v>
      </c>
    </row>
    <row r="429" spans="1:12" x14ac:dyDescent="0.2">
      <c r="A429" t="s">
        <v>587</v>
      </c>
      <c r="B429">
        <v>425</v>
      </c>
      <c r="E429" t="s">
        <v>2355</v>
      </c>
      <c r="F429">
        <v>876</v>
      </c>
      <c r="K429">
        <v>0</v>
      </c>
      <c r="L429">
        <v>619</v>
      </c>
    </row>
    <row r="430" spans="1:12" x14ac:dyDescent="0.2">
      <c r="A430" t="s">
        <v>587</v>
      </c>
      <c r="B430">
        <v>426</v>
      </c>
      <c r="E430" t="s">
        <v>2357</v>
      </c>
      <c r="F430">
        <v>877</v>
      </c>
      <c r="K430">
        <v>0</v>
      </c>
      <c r="L430">
        <v>620</v>
      </c>
    </row>
    <row r="431" spans="1:12" x14ac:dyDescent="0.2">
      <c r="A431" t="s">
        <v>587</v>
      </c>
      <c r="B431">
        <v>427</v>
      </c>
      <c r="E431" t="s">
        <v>2359</v>
      </c>
      <c r="F431">
        <v>878</v>
      </c>
      <c r="K431">
        <v>0</v>
      </c>
      <c r="L431">
        <v>621</v>
      </c>
    </row>
    <row r="432" spans="1:12" x14ac:dyDescent="0.2">
      <c r="A432" t="s">
        <v>587</v>
      </c>
      <c r="B432">
        <v>428</v>
      </c>
      <c r="E432" t="s">
        <v>2360</v>
      </c>
      <c r="F432">
        <v>879</v>
      </c>
      <c r="K432">
        <v>0</v>
      </c>
      <c r="L432">
        <v>622</v>
      </c>
    </row>
    <row r="433" spans="1:12" x14ac:dyDescent="0.2">
      <c r="A433" t="s">
        <v>587</v>
      </c>
      <c r="B433">
        <v>429</v>
      </c>
      <c r="E433" t="s">
        <v>2362</v>
      </c>
      <c r="F433">
        <v>880</v>
      </c>
      <c r="K433">
        <v>0</v>
      </c>
      <c r="L433">
        <v>623</v>
      </c>
    </row>
    <row r="434" spans="1:12" x14ac:dyDescent="0.2">
      <c r="A434" t="s">
        <v>587</v>
      </c>
      <c r="B434">
        <v>430</v>
      </c>
      <c r="E434" t="s">
        <v>2364</v>
      </c>
      <c r="F434">
        <v>881</v>
      </c>
      <c r="K434">
        <v>0</v>
      </c>
      <c r="L434">
        <v>624</v>
      </c>
    </row>
    <row r="435" spans="1:12" x14ac:dyDescent="0.2">
      <c r="A435" t="s">
        <v>587</v>
      </c>
      <c r="B435">
        <v>431</v>
      </c>
      <c r="E435" t="s">
        <v>2366</v>
      </c>
      <c r="F435">
        <v>882</v>
      </c>
      <c r="K435">
        <v>0</v>
      </c>
      <c r="L435">
        <v>625</v>
      </c>
    </row>
    <row r="436" spans="1:12" x14ac:dyDescent="0.2">
      <c r="A436" t="s">
        <v>587</v>
      </c>
      <c r="B436">
        <v>432</v>
      </c>
      <c r="E436" t="s">
        <v>2368</v>
      </c>
      <c r="F436">
        <v>883</v>
      </c>
      <c r="K436">
        <v>0</v>
      </c>
      <c r="L436">
        <v>626</v>
      </c>
    </row>
    <row r="437" spans="1:12" x14ac:dyDescent="0.2">
      <c r="A437" t="s">
        <v>587</v>
      </c>
      <c r="B437">
        <v>433</v>
      </c>
      <c r="E437" t="s">
        <v>2370</v>
      </c>
      <c r="F437">
        <v>884</v>
      </c>
      <c r="K437">
        <v>0</v>
      </c>
      <c r="L437">
        <v>627</v>
      </c>
    </row>
    <row r="438" spans="1:12" x14ac:dyDescent="0.2">
      <c r="A438" t="s">
        <v>587</v>
      </c>
      <c r="B438">
        <v>434</v>
      </c>
      <c r="E438" t="s">
        <v>2372</v>
      </c>
      <c r="F438">
        <v>885</v>
      </c>
      <c r="K438">
        <v>0</v>
      </c>
      <c r="L438">
        <v>628</v>
      </c>
    </row>
    <row r="439" spans="1:12" x14ac:dyDescent="0.2">
      <c r="A439" t="s">
        <v>587</v>
      </c>
      <c r="B439">
        <v>435</v>
      </c>
      <c r="E439" t="s">
        <v>2374</v>
      </c>
      <c r="F439">
        <v>886</v>
      </c>
      <c r="K439">
        <v>0</v>
      </c>
      <c r="L439">
        <v>629</v>
      </c>
    </row>
    <row r="440" spans="1:12" x14ac:dyDescent="0.2">
      <c r="A440" t="s">
        <v>587</v>
      </c>
      <c r="B440">
        <v>436</v>
      </c>
      <c r="E440" t="s">
        <v>2376</v>
      </c>
      <c r="F440">
        <v>887</v>
      </c>
      <c r="K440">
        <v>0</v>
      </c>
      <c r="L440">
        <v>630</v>
      </c>
    </row>
    <row r="441" spans="1:12" x14ac:dyDescent="0.2">
      <c r="A441" t="s">
        <v>587</v>
      </c>
      <c r="B441">
        <v>437</v>
      </c>
      <c r="E441" t="s">
        <v>2378</v>
      </c>
      <c r="F441">
        <v>888</v>
      </c>
      <c r="K441">
        <v>-502772.42</v>
      </c>
      <c r="L441">
        <v>631</v>
      </c>
    </row>
    <row r="442" spans="1:12" x14ac:dyDescent="0.2">
      <c r="A442" t="s">
        <v>587</v>
      </c>
      <c r="B442">
        <v>438</v>
      </c>
      <c r="E442" t="s">
        <v>2380</v>
      </c>
      <c r="F442">
        <v>889</v>
      </c>
      <c r="K442">
        <v>0</v>
      </c>
      <c r="L442">
        <v>632</v>
      </c>
    </row>
    <row r="443" spans="1:12" x14ac:dyDescent="0.2">
      <c r="A443" t="s">
        <v>587</v>
      </c>
      <c r="B443">
        <v>439</v>
      </c>
      <c r="E443" t="s">
        <v>2382</v>
      </c>
      <c r="F443">
        <v>890</v>
      </c>
      <c r="K443">
        <v>0</v>
      </c>
      <c r="L443">
        <v>633</v>
      </c>
    </row>
    <row r="444" spans="1:12" x14ac:dyDescent="0.2">
      <c r="A444" t="s">
        <v>587</v>
      </c>
      <c r="B444">
        <v>440</v>
      </c>
      <c r="E444" t="s">
        <v>2384</v>
      </c>
      <c r="F444">
        <v>891</v>
      </c>
      <c r="K444">
        <v>0</v>
      </c>
      <c r="L444">
        <v>634</v>
      </c>
    </row>
    <row r="445" spans="1:12" x14ac:dyDescent="0.2">
      <c r="A445" t="s">
        <v>587</v>
      </c>
      <c r="B445">
        <v>441</v>
      </c>
      <c r="E445" t="s">
        <v>2386</v>
      </c>
      <c r="F445">
        <v>892</v>
      </c>
      <c r="K445">
        <v>0</v>
      </c>
      <c r="L445">
        <v>635</v>
      </c>
    </row>
    <row r="446" spans="1:12" x14ac:dyDescent="0.2">
      <c r="A446" t="s">
        <v>587</v>
      </c>
      <c r="B446">
        <v>442</v>
      </c>
      <c r="E446" t="s">
        <v>1592</v>
      </c>
      <c r="F446">
        <v>893</v>
      </c>
      <c r="K446">
        <v>0</v>
      </c>
      <c r="L446">
        <v>636</v>
      </c>
    </row>
    <row r="447" spans="1:12" x14ac:dyDescent="0.2">
      <c r="A447" t="s">
        <v>587</v>
      </c>
      <c r="B447">
        <v>443</v>
      </c>
      <c r="E447" t="s">
        <v>2388</v>
      </c>
      <c r="F447">
        <v>894</v>
      </c>
      <c r="K447">
        <v>0</v>
      </c>
      <c r="L447">
        <v>637</v>
      </c>
    </row>
    <row r="448" spans="1:12" x14ac:dyDescent="0.2">
      <c r="A448" t="s">
        <v>587</v>
      </c>
      <c r="B448">
        <v>444</v>
      </c>
      <c r="E448" t="s">
        <v>2390</v>
      </c>
      <c r="F448">
        <v>895</v>
      </c>
      <c r="K448">
        <v>0</v>
      </c>
      <c r="L448">
        <v>638</v>
      </c>
    </row>
    <row r="449" spans="1:12" x14ac:dyDescent="0.2">
      <c r="A449" t="s">
        <v>587</v>
      </c>
      <c r="B449">
        <v>445</v>
      </c>
      <c r="E449" t="s">
        <v>2392</v>
      </c>
      <c r="F449">
        <v>896</v>
      </c>
      <c r="K449">
        <v>0</v>
      </c>
      <c r="L449">
        <v>639</v>
      </c>
    </row>
    <row r="450" spans="1:12" x14ac:dyDescent="0.2">
      <c r="A450" t="s">
        <v>587</v>
      </c>
      <c r="B450">
        <v>446</v>
      </c>
      <c r="E450" t="s">
        <v>1546</v>
      </c>
      <c r="F450">
        <v>897</v>
      </c>
      <c r="K450">
        <v>0</v>
      </c>
      <c r="L450">
        <v>640</v>
      </c>
    </row>
    <row r="451" spans="1:12" x14ac:dyDescent="0.2">
      <c r="A451" t="s">
        <v>587</v>
      </c>
      <c r="B451">
        <v>1448</v>
      </c>
      <c r="E451" t="s">
        <v>2394</v>
      </c>
      <c r="F451">
        <v>898</v>
      </c>
      <c r="K451">
        <v>0</v>
      </c>
      <c r="L451">
        <v>641</v>
      </c>
    </row>
    <row r="452" spans="1:12" x14ac:dyDescent="0.2">
      <c r="A452" t="s">
        <v>587</v>
      </c>
      <c r="B452">
        <v>1449</v>
      </c>
      <c r="E452" t="s">
        <v>2396</v>
      </c>
      <c r="F452">
        <v>899</v>
      </c>
      <c r="K452">
        <v>-502772.42</v>
      </c>
      <c r="L452">
        <v>642</v>
      </c>
    </row>
    <row r="453" spans="1:12" x14ac:dyDescent="0.2">
      <c r="A453" t="s">
        <v>587</v>
      </c>
      <c r="B453">
        <v>1464</v>
      </c>
      <c r="E453" t="s">
        <v>2398</v>
      </c>
      <c r="F453">
        <v>900</v>
      </c>
      <c r="K453">
        <v>0</v>
      </c>
      <c r="L453">
        <v>643</v>
      </c>
    </row>
    <row r="454" spans="1:12" x14ac:dyDescent="0.2">
      <c r="E454" t="s">
        <v>1522</v>
      </c>
      <c r="F454">
        <v>901</v>
      </c>
      <c r="K454">
        <v>-502772.42</v>
      </c>
      <c r="L454">
        <v>644</v>
      </c>
    </row>
    <row r="455" spans="1:12" x14ac:dyDescent="0.2">
      <c r="E455" t="s">
        <v>1594</v>
      </c>
      <c r="F455">
        <v>902</v>
      </c>
      <c r="K455">
        <v>-12524668.83</v>
      </c>
      <c r="L455">
        <v>645</v>
      </c>
    </row>
    <row r="456" spans="1:12" x14ac:dyDescent="0.2">
      <c r="E456" t="s">
        <v>2400</v>
      </c>
      <c r="F456">
        <v>903</v>
      </c>
      <c r="K456">
        <v>0</v>
      </c>
      <c r="L456">
        <v>646</v>
      </c>
    </row>
    <row r="457" spans="1:12" x14ac:dyDescent="0.2">
      <c r="E457" t="s">
        <v>2402</v>
      </c>
      <c r="F457">
        <v>904</v>
      </c>
      <c r="K457">
        <v>0</v>
      </c>
      <c r="L457">
        <v>647</v>
      </c>
    </row>
    <row r="458" spans="1:12" x14ac:dyDescent="0.2">
      <c r="E458" t="s">
        <v>2404</v>
      </c>
      <c r="F458">
        <v>905</v>
      </c>
      <c r="K458">
        <v>0</v>
      </c>
      <c r="L458">
        <v>648</v>
      </c>
    </row>
    <row r="459" spans="1:12" x14ac:dyDescent="0.2">
      <c r="E459" t="s">
        <v>2464</v>
      </c>
      <c r="F459">
        <v>906</v>
      </c>
      <c r="K459">
        <v>0</v>
      </c>
      <c r="L459">
        <v>649</v>
      </c>
    </row>
    <row r="460" spans="1:12" x14ac:dyDescent="0.2">
      <c r="E460" t="s">
        <v>2451</v>
      </c>
      <c r="F460">
        <v>907</v>
      </c>
      <c r="K460">
        <v>0</v>
      </c>
      <c r="L460">
        <v>650</v>
      </c>
    </row>
    <row r="461" spans="1:12" x14ac:dyDescent="0.2">
      <c r="E461" t="s">
        <v>1710</v>
      </c>
      <c r="F461">
        <v>908</v>
      </c>
      <c r="K461">
        <v>0</v>
      </c>
      <c r="L461">
        <v>651</v>
      </c>
    </row>
    <row r="462" spans="1:12" x14ac:dyDescent="0.2">
      <c r="E462" t="s">
        <v>1674</v>
      </c>
      <c r="F462">
        <v>909</v>
      </c>
      <c r="K462">
        <v>0</v>
      </c>
      <c r="L462">
        <v>652</v>
      </c>
    </row>
    <row r="463" spans="1:12" x14ac:dyDescent="0.2">
      <c r="E463" t="s">
        <v>1712</v>
      </c>
      <c r="F463">
        <v>910</v>
      </c>
      <c r="K463">
        <v>0</v>
      </c>
      <c r="L463">
        <v>653</v>
      </c>
    </row>
    <row r="464" spans="1:12" x14ac:dyDescent="0.2">
      <c r="E464" t="s">
        <v>1714</v>
      </c>
      <c r="F464">
        <v>911</v>
      </c>
      <c r="K464">
        <v>0</v>
      </c>
      <c r="L464">
        <v>654</v>
      </c>
    </row>
    <row r="465" spans="5:12" x14ac:dyDescent="0.2">
      <c r="E465" t="s">
        <v>1716</v>
      </c>
      <c r="F465">
        <v>912</v>
      </c>
      <c r="K465">
        <v>0</v>
      </c>
      <c r="L465">
        <v>655</v>
      </c>
    </row>
    <row r="466" spans="5:12" x14ac:dyDescent="0.2">
      <c r="E466" t="s">
        <v>1718</v>
      </c>
      <c r="F466">
        <v>913</v>
      </c>
      <c r="K466">
        <v>-12524668.83</v>
      </c>
      <c r="L466">
        <v>656</v>
      </c>
    </row>
    <row r="467" spans="5:12" x14ac:dyDescent="0.2">
      <c r="E467" t="s">
        <v>1720</v>
      </c>
      <c r="F467">
        <v>914</v>
      </c>
      <c r="K467">
        <v>0</v>
      </c>
      <c r="L467">
        <v>657</v>
      </c>
    </row>
    <row r="468" spans="5:12" x14ac:dyDescent="0.2">
      <c r="E468" t="s">
        <v>1722</v>
      </c>
      <c r="F468">
        <v>915</v>
      </c>
      <c r="K468">
        <v>-12524668.83</v>
      </c>
      <c r="L468">
        <v>658</v>
      </c>
    </row>
    <row r="469" spans="5:12" x14ac:dyDescent="0.2">
      <c r="E469" t="s">
        <v>1724</v>
      </c>
      <c r="F469">
        <v>916</v>
      </c>
      <c r="K469">
        <v>0</v>
      </c>
      <c r="L469">
        <v>659</v>
      </c>
    </row>
    <row r="470" spans="5:12" x14ac:dyDescent="0.2">
      <c r="E470" t="s">
        <v>1726</v>
      </c>
      <c r="F470">
        <v>917</v>
      </c>
      <c r="K470">
        <v>0</v>
      </c>
      <c r="L470">
        <v>660</v>
      </c>
    </row>
    <row r="471" spans="5:12" x14ac:dyDescent="0.2">
      <c r="E471" t="s">
        <v>1728</v>
      </c>
      <c r="F471">
        <v>918</v>
      </c>
      <c r="K471">
        <v>0</v>
      </c>
      <c r="L471">
        <v>661</v>
      </c>
    </row>
    <row r="472" spans="5:12" x14ac:dyDescent="0.2">
      <c r="E472" t="s">
        <v>1730</v>
      </c>
      <c r="F472">
        <v>919</v>
      </c>
      <c r="K472">
        <v>0</v>
      </c>
      <c r="L472">
        <v>662</v>
      </c>
    </row>
    <row r="473" spans="5:12" x14ac:dyDescent="0.2">
      <c r="E473" t="s">
        <v>1732</v>
      </c>
      <c r="F473">
        <v>920</v>
      </c>
      <c r="K473">
        <v>0</v>
      </c>
      <c r="L473">
        <v>663</v>
      </c>
    </row>
    <row r="474" spans="5:12" x14ac:dyDescent="0.2">
      <c r="E474" t="s">
        <v>1734</v>
      </c>
      <c r="F474">
        <v>921</v>
      </c>
      <c r="K474">
        <v>0</v>
      </c>
      <c r="L474">
        <v>664</v>
      </c>
    </row>
    <row r="475" spans="5:12" x14ac:dyDescent="0.2">
      <c r="E475" t="s">
        <v>1736</v>
      </c>
      <c r="F475">
        <v>922</v>
      </c>
      <c r="K475">
        <v>0</v>
      </c>
      <c r="L475">
        <v>665</v>
      </c>
    </row>
    <row r="476" spans="5:12" x14ac:dyDescent="0.2">
      <c r="E476" t="s">
        <v>1608</v>
      </c>
      <c r="F476">
        <v>923</v>
      </c>
      <c r="K476">
        <v>0</v>
      </c>
      <c r="L476">
        <v>666</v>
      </c>
    </row>
    <row r="477" spans="5:12" x14ac:dyDescent="0.2">
      <c r="E477" t="s">
        <v>1738</v>
      </c>
      <c r="F477">
        <v>924</v>
      </c>
      <c r="K477">
        <v>0</v>
      </c>
      <c r="L477">
        <v>667</v>
      </c>
    </row>
    <row r="478" spans="5:12" x14ac:dyDescent="0.2">
      <c r="E478" t="s">
        <v>1740</v>
      </c>
      <c r="F478">
        <v>925</v>
      </c>
      <c r="K478">
        <v>0</v>
      </c>
      <c r="L478">
        <v>668</v>
      </c>
    </row>
    <row r="479" spans="5:12" x14ac:dyDescent="0.2">
      <c r="E479" t="s">
        <v>1742</v>
      </c>
      <c r="F479">
        <v>926</v>
      </c>
      <c r="K479">
        <v>0</v>
      </c>
      <c r="L479">
        <v>669</v>
      </c>
    </row>
    <row r="480" spans="5:12" x14ac:dyDescent="0.2">
      <c r="E480" t="s">
        <v>1744</v>
      </c>
      <c r="F480">
        <v>927</v>
      </c>
      <c r="K480">
        <v>0</v>
      </c>
      <c r="L480">
        <v>670</v>
      </c>
    </row>
    <row r="481" spans="5:12" x14ac:dyDescent="0.2">
      <c r="E481" t="s">
        <v>1746</v>
      </c>
      <c r="F481">
        <v>928</v>
      </c>
      <c r="K481">
        <v>0</v>
      </c>
      <c r="L481">
        <v>671</v>
      </c>
    </row>
    <row r="482" spans="5:12" x14ac:dyDescent="0.2">
      <c r="E482" t="s">
        <v>1748</v>
      </c>
      <c r="F482">
        <v>929</v>
      </c>
      <c r="K482">
        <v>0</v>
      </c>
      <c r="L482">
        <v>672</v>
      </c>
    </row>
    <row r="483" spans="5:12" x14ac:dyDescent="0.2">
      <c r="E483" t="s">
        <v>1634</v>
      </c>
      <c r="F483">
        <v>930</v>
      </c>
      <c r="K483">
        <v>0</v>
      </c>
      <c r="L483">
        <v>673</v>
      </c>
    </row>
    <row r="484" spans="5:12" x14ac:dyDescent="0.2">
      <c r="E484" t="s">
        <v>1750</v>
      </c>
      <c r="F484">
        <v>931</v>
      </c>
      <c r="K484">
        <v>0</v>
      </c>
      <c r="L484">
        <v>674</v>
      </c>
    </row>
    <row r="485" spans="5:12" x14ac:dyDescent="0.2">
      <c r="E485" t="s">
        <v>1752</v>
      </c>
      <c r="F485">
        <v>932</v>
      </c>
      <c r="K485">
        <v>0</v>
      </c>
      <c r="L485">
        <v>675</v>
      </c>
    </row>
    <row r="486" spans="5:12" x14ac:dyDescent="0.2">
      <c r="E486" t="s">
        <v>1754</v>
      </c>
      <c r="F486">
        <v>933</v>
      </c>
      <c r="K486">
        <v>0</v>
      </c>
      <c r="L486">
        <v>676</v>
      </c>
    </row>
    <row r="487" spans="5:12" x14ac:dyDescent="0.2">
      <c r="E487" t="s">
        <v>1756</v>
      </c>
      <c r="F487">
        <v>934</v>
      </c>
      <c r="K487">
        <v>0</v>
      </c>
      <c r="L487">
        <v>677</v>
      </c>
    </row>
    <row r="488" spans="5:12" x14ac:dyDescent="0.2">
      <c r="E488" t="s">
        <v>1758</v>
      </c>
      <c r="F488">
        <v>935</v>
      </c>
      <c r="K488">
        <v>0</v>
      </c>
      <c r="L488">
        <v>678</v>
      </c>
    </row>
    <row r="489" spans="5:12" x14ac:dyDescent="0.2">
      <c r="E489" t="s">
        <v>1760</v>
      </c>
      <c r="F489">
        <v>936</v>
      </c>
      <c r="K489">
        <v>0</v>
      </c>
      <c r="L489">
        <v>679</v>
      </c>
    </row>
    <row r="490" spans="5:12" x14ac:dyDescent="0.2">
      <c r="E490" t="s">
        <v>1762</v>
      </c>
      <c r="F490">
        <v>937</v>
      </c>
      <c r="K490">
        <v>0</v>
      </c>
      <c r="L490">
        <v>680</v>
      </c>
    </row>
    <row r="491" spans="5:12" x14ac:dyDescent="0.2">
      <c r="E491" t="s">
        <v>1764</v>
      </c>
      <c r="F491">
        <v>938</v>
      </c>
      <c r="K491">
        <v>0</v>
      </c>
      <c r="L491">
        <v>681</v>
      </c>
    </row>
    <row r="492" spans="5:12" x14ac:dyDescent="0.2">
      <c r="E492" t="s">
        <v>1766</v>
      </c>
      <c r="F492">
        <v>939</v>
      </c>
      <c r="K492">
        <v>0</v>
      </c>
      <c r="L492">
        <v>682</v>
      </c>
    </row>
    <row r="493" spans="5:12" x14ac:dyDescent="0.2">
      <c r="E493" t="s">
        <v>1768</v>
      </c>
      <c r="F493">
        <v>940</v>
      </c>
      <c r="K493">
        <v>0</v>
      </c>
      <c r="L493">
        <v>683</v>
      </c>
    </row>
    <row r="494" spans="5:12" x14ac:dyDescent="0.2">
      <c r="E494" t="s">
        <v>1770</v>
      </c>
      <c r="F494">
        <v>941</v>
      </c>
      <c r="K494">
        <v>0</v>
      </c>
      <c r="L494">
        <v>684</v>
      </c>
    </row>
    <row r="495" spans="5:12" x14ac:dyDescent="0.2">
      <c r="E495" t="s">
        <v>1772</v>
      </c>
      <c r="F495">
        <v>942</v>
      </c>
      <c r="K495">
        <v>0</v>
      </c>
      <c r="L495">
        <v>685</v>
      </c>
    </row>
    <row r="496" spans="5:12" x14ac:dyDescent="0.2">
      <c r="E496" t="s">
        <v>1774</v>
      </c>
      <c r="F496">
        <v>943</v>
      </c>
      <c r="K496">
        <v>0</v>
      </c>
      <c r="L496">
        <v>686</v>
      </c>
    </row>
    <row r="497" spans="5:12" x14ac:dyDescent="0.2">
      <c r="E497" t="s">
        <v>1776</v>
      </c>
      <c r="F497">
        <v>944</v>
      </c>
      <c r="K497">
        <v>0</v>
      </c>
      <c r="L497">
        <v>687</v>
      </c>
    </row>
    <row r="498" spans="5:12" x14ac:dyDescent="0.2">
      <c r="E498" t="s">
        <v>1778</v>
      </c>
      <c r="F498">
        <v>945</v>
      </c>
      <c r="K498">
        <v>0</v>
      </c>
      <c r="L498">
        <v>688</v>
      </c>
    </row>
    <row r="499" spans="5:12" x14ac:dyDescent="0.2">
      <c r="E499" t="s">
        <v>1780</v>
      </c>
      <c r="F499">
        <v>946</v>
      </c>
      <c r="K499">
        <v>0</v>
      </c>
      <c r="L499">
        <v>689</v>
      </c>
    </row>
    <row r="500" spans="5:12" x14ac:dyDescent="0.2">
      <c r="E500" t="s">
        <v>1782</v>
      </c>
      <c r="F500">
        <v>947</v>
      </c>
      <c r="K500">
        <v>0</v>
      </c>
      <c r="L500">
        <v>690</v>
      </c>
    </row>
    <row r="501" spans="5:12" x14ac:dyDescent="0.2">
      <c r="E501" t="s">
        <v>1784</v>
      </c>
      <c r="F501">
        <v>948</v>
      </c>
      <c r="K501">
        <v>0</v>
      </c>
      <c r="L501">
        <v>691</v>
      </c>
    </row>
    <row r="502" spans="5:12" x14ac:dyDescent="0.2">
      <c r="E502" t="s">
        <v>1786</v>
      </c>
      <c r="F502">
        <v>949</v>
      </c>
      <c r="K502">
        <v>0</v>
      </c>
      <c r="L502">
        <v>692</v>
      </c>
    </row>
    <row r="503" spans="5:12" x14ac:dyDescent="0.2">
      <c r="E503" t="s">
        <v>1788</v>
      </c>
      <c r="F503">
        <v>950</v>
      </c>
      <c r="K503">
        <v>0</v>
      </c>
      <c r="L503">
        <v>693</v>
      </c>
    </row>
    <row r="504" spans="5:12" x14ac:dyDescent="0.2">
      <c r="E504" t="s">
        <v>1790</v>
      </c>
      <c r="F504">
        <v>951</v>
      </c>
      <c r="K504">
        <v>0</v>
      </c>
      <c r="L504">
        <v>694</v>
      </c>
    </row>
    <row r="505" spans="5:12" x14ac:dyDescent="0.2">
      <c r="E505" t="s">
        <v>1792</v>
      </c>
      <c r="F505">
        <v>952</v>
      </c>
      <c r="K505">
        <v>0</v>
      </c>
      <c r="L505">
        <v>695</v>
      </c>
    </row>
    <row r="506" spans="5:12" x14ac:dyDescent="0.2">
      <c r="E506" t="s">
        <v>1675</v>
      </c>
      <c r="F506">
        <v>953</v>
      </c>
      <c r="K506">
        <v>0</v>
      </c>
      <c r="L506">
        <v>696</v>
      </c>
    </row>
    <row r="507" spans="5:12" x14ac:dyDescent="0.2">
      <c r="E507" t="s">
        <v>1794</v>
      </c>
      <c r="F507">
        <v>954</v>
      </c>
      <c r="K507">
        <v>0</v>
      </c>
      <c r="L507">
        <v>697</v>
      </c>
    </row>
    <row r="508" spans="5:12" x14ac:dyDescent="0.2">
      <c r="E508" t="s">
        <v>1796</v>
      </c>
      <c r="F508">
        <v>955</v>
      </c>
      <c r="K508">
        <v>0</v>
      </c>
      <c r="L508">
        <v>698</v>
      </c>
    </row>
    <row r="509" spans="5:12" x14ac:dyDescent="0.2">
      <c r="E509" t="s">
        <v>1798</v>
      </c>
      <c r="F509">
        <v>956</v>
      </c>
      <c r="K509">
        <v>0</v>
      </c>
      <c r="L509">
        <v>699</v>
      </c>
    </row>
    <row r="510" spans="5:12" x14ac:dyDescent="0.2">
      <c r="E510" t="s">
        <v>1676</v>
      </c>
      <c r="F510">
        <v>957</v>
      </c>
      <c r="K510">
        <v>0</v>
      </c>
      <c r="L510">
        <v>700</v>
      </c>
    </row>
    <row r="511" spans="5:12" x14ac:dyDescent="0.2">
      <c r="E511" t="s">
        <v>1800</v>
      </c>
      <c r="F511">
        <v>958</v>
      </c>
      <c r="K511">
        <v>0</v>
      </c>
      <c r="L511">
        <v>701</v>
      </c>
    </row>
    <row r="512" spans="5:12" x14ac:dyDescent="0.2">
      <c r="E512" t="s">
        <v>1633</v>
      </c>
      <c r="F512">
        <v>959</v>
      </c>
      <c r="K512">
        <v>0</v>
      </c>
      <c r="L512">
        <v>702</v>
      </c>
    </row>
    <row r="513" spans="5:12" x14ac:dyDescent="0.2">
      <c r="E513" t="s">
        <v>1802</v>
      </c>
      <c r="F513">
        <v>960</v>
      </c>
      <c r="K513">
        <v>0</v>
      </c>
      <c r="L513">
        <v>703</v>
      </c>
    </row>
    <row r="514" spans="5:12" x14ac:dyDescent="0.2">
      <c r="E514" t="s">
        <v>1804</v>
      </c>
      <c r="F514">
        <v>961</v>
      </c>
      <c r="K514">
        <v>0</v>
      </c>
      <c r="L514">
        <v>704</v>
      </c>
    </row>
    <row r="515" spans="5:12" x14ac:dyDescent="0.2">
      <c r="E515" t="s">
        <v>1806</v>
      </c>
      <c r="F515">
        <v>962</v>
      </c>
      <c r="K515">
        <v>0</v>
      </c>
      <c r="L515">
        <v>705</v>
      </c>
    </row>
    <row r="516" spans="5:12" x14ac:dyDescent="0.2">
      <c r="E516" t="s">
        <v>1808</v>
      </c>
      <c r="F516">
        <v>963</v>
      </c>
      <c r="K516">
        <v>0</v>
      </c>
      <c r="L516">
        <v>706</v>
      </c>
    </row>
    <row r="517" spans="5:12" x14ac:dyDescent="0.2">
      <c r="E517" t="s">
        <v>1810</v>
      </c>
      <c r="F517">
        <v>964</v>
      </c>
      <c r="K517">
        <v>0</v>
      </c>
      <c r="L517">
        <v>707</v>
      </c>
    </row>
    <row r="518" spans="5:12" x14ac:dyDescent="0.2">
      <c r="E518" t="s">
        <v>1677</v>
      </c>
      <c r="F518">
        <v>965</v>
      </c>
      <c r="K518">
        <v>0</v>
      </c>
      <c r="L518">
        <v>708</v>
      </c>
    </row>
    <row r="519" spans="5:12" x14ac:dyDescent="0.2">
      <c r="E519" t="s">
        <v>1686</v>
      </c>
      <c r="F519">
        <v>966</v>
      </c>
      <c r="K519">
        <v>0</v>
      </c>
      <c r="L519">
        <v>709</v>
      </c>
    </row>
    <row r="520" spans="5:12" x14ac:dyDescent="0.2">
      <c r="E520" t="s">
        <v>1687</v>
      </c>
      <c r="F520">
        <v>967</v>
      </c>
      <c r="K520">
        <v>0</v>
      </c>
      <c r="L520">
        <v>710</v>
      </c>
    </row>
    <row r="521" spans="5:12" x14ac:dyDescent="0.2">
      <c r="E521" t="s">
        <v>1685</v>
      </c>
      <c r="F521">
        <v>968</v>
      </c>
      <c r="K521">
        <v>0</v>
      </c>
      <c r="L521">
        <v>711</v>
      </c>
    </row>
    <row r="522" spans="5:12" x14ac:dyDescent="0.2">
      <c r="E522" t="s">
        <v>1812</v>
      </c>
      <c r="F522">
        <v>969</v>
      </c>
      <c r="K522">
        <v>0</v>
      </c>
      <c r="L522">
        <v>712</v>
      </c>
    </row>
    <row r="523" spans="5:12" x14ac:dyDescent="0.2">
      <c r="E523" t="s">
        <v>1814</v>
      </c>
      <c r="F523">
        <v>970</v>
      </c>
      <c r="K523">
        <v>0</v>
      </c>
      <c r="L523">
        <v>713</v>
      </c>
    </row>
    <row r="524" spans="5:12" x14ac:dyDescent="0.2">
      <c r="E524" t="s">
        <v>1816</v>
      </c>
      <c r="F524">
        <v>971</v>
      </c>
      <c r="K524">
        <v>0</v>
      </c>
      <c r="L524">
        <v>714</v>
      </c>
    </row>
    <row r="525" spans="5:12" x14ac:dyDescent="0.2">
      <c r="E525" t="s">
        <v>1818</v>
      </c>
      <c r="F525">
        <v>972</v>
      </c>
      <c r="K525">
        <v>-4512.47</v>
      </c>
      <c r="L525">
        <v>715</v>
      </c>
    </row>
    <row r="526" spans="5:12" x14ac:dyDescent="0.2">
      <c r="E526" t="s">
        <v>1820</v>
      </c>
      <c r="F526">
        <v>973</v>
      </c>
      <c r="K526">
        <v>0</v>
      </c>
      <c r="L526">
        <v>716</v>
      </c>
    </row>
    <row r="527" spans="5:12" x14ac:dyDescent="0.2">
      <c r="E527" t="s">
        <v>1822</v>
      </c>
      <c r="F527">
        <v>974</v>
      </c>
      <c r="K527">
        <v>0</v>
      </c>
      <c r="L527">
        <v>717</v>
      </c>
    </row>
    <row r="528" spans="5:12" x14ac:dyDescent="0.2">
      <c r="E528" t="s">
        <v>1824</v>
      </c>
      <c r="F528">
        <v>975</v>
      </c>
      <c r="K528">
        <v>0</v>
      </c>
      <c r="L528">
        <v>718</v>
      </c>
    </row>
    <row r="529" spans="5:12" x14ac:dyDescent="0.2">
      <c r="E529" t="s">
        <v>1826</v>
      </c>
      <c r="F529">
        <v>976</v>
      </c>
      <c r="K529">
        <v>0</v>
      </c>
      <c r="L529">
        <v>719</v>
      </c>
    </row>
    <row r="530" spans="5:12" x14ac:dyDescent="0.2">
      <c r="E530" t="s">
        <v>1828</v>
      </c>
      <c r="F530">
        <v>977</v>
      </c>
      <c r="K530">
        <v>0</v>
      </c>
      <c r="L530">
        <v>720</v>
      </c>
    </row>
    <row r="531" spans="5:12" x14ac:dyDescent="0.2">
      <c r="E531" t="s">
        <v>1830</v>
      </c>
      <c r="F531">
        <v>978</v>
      </c>
      <c r="K531">
        <v>0</v>
      </c>
      <c r="L531">
        <v>721</v>
      </c>
    </row>
    <row r="532" spans="5:12" x14ac:dyDescent="0.2">
      <c r="E532" t="s">
        <v>1832</v>
      </c>
      <c r="F532">
        <v>979</v>
      </c>
      <c r="K532">
        <v>0</v>
      </c>
      <c r="L532">
        <v>722</v>
      </c>
    </row>
    <row r="533" spans="5:12" x14ac:dyDescent="0.2">
      <c r="E533" t="s">
        <v>1834</v>
      </c>
      <c r="F533">
        <v>980</v>
      </c>
      <c r="K533">
        <v>0</v>
      </c>
      <c r="L533">
        <v>723</v>
      </c>
    </row>
    <row r="534" spans="5:12" x14ac:dyDescent="0.2">
      <c r="E534" t="s">
        <v>1836</v>
      </c>
      <c r="F534">
        <v>981</v>
      </c>
      <c r="K534">
        <v>0</v>
      </c>
      <c r="L534">
        <v>724</v>
      </c>
    </row>
    <row r="535" spans="5:12" x14ac:dyDescent="0.2">
      <c r="E535" t="s">
        <v>1838</v>
      </c>
      <c r="F535">
        <v>982</v>
      </c>
      <c r="K535">
        <v>0</v>
      </c>
      <c r="L535">
        <v>725</v>
      </c>
    </row>
    <row r="536" spans="5:12" x14ac:dyDescent="0.2">
      <c r="E536" t="s">
        <v>1840</v>
      </c>
      <c r="F536">
        <v>983</v>
      </c>
      <c r="K536">
        <v>-4512.47</v>
      </c>
      <c r="L536">
        <v>726</v>
      </c>
    </row>
    <row r="537" spans="5:12" x14ac:dyDescent="0.2">
      <c r="E537" t="s">
        <v>1842</v>
      </c>
      <c r="F537">
        <v>984</v>
      </c>
      <c r="K537">
        <v>0</v>
      </c>
      <c r="L537">
        <v>727</v>
      </c>
    </row>
    <row r="538" spans="5:12" x14ac:dyDescent="0.2">
      <c r="E538" t="s">
        <v>1844</v>
      </c>
      <c r="F538">
        <v>985</v>
      </c>
      <c r="K538">
        <v>-4512.47</v>
      </c>
      <c r="L538">
        <v>728</v>
      </c>
    </row>
    <row r="539" spans="5:12" x14ac:dyDescent="0.2">
      <c r="E539" t="s">
        <v>1846</v>
      </c>
      <c r="F539">
        <v>986</v>
      </c>
      <c r="K539">
        <v>0</v>
      </c>
      <c r="L539">
        <v>729</v>
      </c>
    </row>
    <row r="540" spans="5:12" x14ac:dyDescent="0.2">
      <c r="E540" t="s">
        <v>1848</v>
      </c>
      <c r="F540">
        <v>987</v>
      </c>
      <c r="K540">
        <v>0</v>
      </c>
      <c r="L540">
        <v>730</v>
      </c>
    </row>
    <row r="541" spans="5:12" x14ac:dyDescent="0.2">
      <c r="E541" t="s">
        <v>1850</v>
      </c>
      <c r="F541">
        <v>988</v>
      </c>
      <c r="K541">
        <v>0</v>
      </c>
      <c r="L541">
        <v>731</v>
      </c>
    </row>
    <row r="542" spans="5:12" x14ac:dyDescent="0.2">
      <c r="E542" t="s">
        <v>1852</v>
      </c>
      <c r="F542">
        <v>989</v>
      </c>
      <c r="K542">
        <v>0</v>
      </c>
      <c r="L542">
        <v>732</v>
      </c>
    </row>
    <row r="543" spans="5:12" x14ac:dyDescent="0.2">
      <c r="E543" t="s">
        <v>1854</v>
      </c>
      <c r="F543">
        <v>990</v>
      </c>
      <c r="K543">
        <v>0</v>
      </c>
      <c r="L543">
        <v>733</v>
      </c>
    </row>
    <row r="544" spans="5:12" x14ac:dyDescent="0.2">
      <c r="E544" t="s">
        <v>1683</v>
      </c>
      <c r="F544">
        <v>991</v>
      </c>
      <c r="K544">
        <v>0</v>
      </c>
      <c r="L544">
        <v>734</v>
      </c>
    </row>
    <row r="545" spans="5:12" x14ac:dyDescent="0.2">
      <c r="E545" t="s">
        <v>1684</v>
      </c>
      <c r="F545">
        <v>992</v>
      </c>
      <c r="K545">
        <v>0</v>
      </c>
      <c r="L545">
        <v>735</v>
      </c>
    </row>
    <row r="546" spans="5:12" x14ac:dyDescent="0.2">
      <c r="E546" t="s">
        <v>1856</v>
      </c>
      <c r="F546">
        <v>993</v>
      </c>
      <c r="K546">
        <v>0</v>
      </c>
      <c r="L546">
        <v>736</v>
      </c>
    </row>
    <row r="547" spans="5:12" x14ac:dyDescent="0.2">
      <c r="E547" t="s">
        <v>1858</v>
      </c>
      <c r="F547">
        <v>994</v>
      </c>
      <c r="K547">
        <v>0</v>
      </c>
      <c r="L547">
        <v>737</v>
      </c>
    </row>
    <row r="548" spans="5:12" x14ac:dyDescent="0.2">
      <c r="E548" t="s">
        <v>1860</v>
      </c>
      <c r="F548">
        <v>995</v>
      </c>
      <c r="K548">
        <v>0</v>
      </c>
      <c r="L548">
        <v>738</v>
      </c>
    </row>
    <row r="549" spans="5:12" x14ac:dyDescent="0.2">
      <c r="E549" t="s">
        <v>1661</v>
      </c>
      <c r="F549">
        <v>996</v>
      </c>
      <c r="K549">
        <v>0</v>
      </c>
      <c r="L549">
        <v>739</v>
      </c>
    </row>
    <row r="550" spans="5:12" x14ac:dyDescent="0.2">
      <c r="E550" t="s">
        <v>1862</v>
      </c>
      <c r="F550">
        <v>997</v>
      </c>
      <c r="K550">
        <v>0</v>
      </c>
      <c r="L550">
        <v>740</v>
      </c>
    </row>
    <row r="551" spans="5:12" x14ac:dyDescent="0.2">
      <c r="E551" t="s">
        <v>1635</v>
      </c>
      <c r="F551">
        <v>998</v>
      </c>
      <c r="K551">
        <v>0</v>
      </c>
      <c r="L551">
        <v>741</v>
      </c>
    </row>
    <row r="552" spans="5:12" x14ac:dyDescent="0.2">
      <c r="E552" t="s">
        <v>1864</v>
      </c>
      <c r="F552">
        <v>999</v>
      </c>
      <c r="K552">
        <v>0</v>
      </c>
      <c r="L552">
        <v>742</v>
      </c>
    </row>
    <row r="553" spans="5:12" x14ac:dyDescent="0.2">
      <c r="E553" t="s">
        <v>1636</v>
      </c>
      <c r="F553">
        <v>1000</v>
      </c>
      <c r="K553">
        <v>0</v>
      </c>
      <c r="L553">
        <v>743</v>
      </c>
    </row>
    <row r="554" spans="5:12" x14ac:dyDescent="0.2">
      <c r="E554" t="s">
        <v>1866</v>
      </c>
      <c r="F554">
        <v>1001</v>
      </c>
      <c r="K554">
        <v>0</v>
      </c>
      <c r="L554">
        <v>744</v>
      </c>
    </row>
    <row r="555" spans="5:12" x14ac:dyDescent="0.2">
      <c r="E555" t="s">
        <v>1689</v>
      </c>
      <c r="F555">
        <v>1002</v>
      </c>
      <c r="K555">
        <v>0</v>
      </c>
      <c r="L555">
        <v>745</v>
      </c>
    </row>
    <row r="556" spans="5:12" x14ac:dyDescent="0.2">
      <c r="E556" t="s">
        <v>1688</v>
      </c>
      <c r="F556">
        <v>1003</v>
      </c>
      <c r="K556">
        <v>0</v>
      </c>
      <c r="L556">
        <v>746</v>
      </c>
    </row>
    <row r="557" spans="5:12" x14ac:dyDescent="0.2">
      <c r="E557" t="s">
        <v>1868</v>
      </c>
      <c r="F557">
        <v>1004</v>
      </c>
      <c r="K557">
        <v>0</v>
      </c>
      <c r="L557">
        <v>747</v>
      </c>
    </row>
    <row r="558" spans="5:12" x14ac:dyDescent="0.2">
      <c r="E558" t="s">
        <v>1637</v>
      </c>
      <c r="F558">
        <v>1005</v>
      </c>
      <c r="K558">
        <v>0</v>
      </c>
      <c r="L558">
        <v>748</v>
      </c>
    </row>
    <row r="559" spans="5:12" x14ac:dyDescent="0.2">
      <c r="E559" t="s">
        <v>617</v>
      </c>
      <c r="F559">
        <v>1006</v>
      </c>
      <c r="K559">
        <v>0</v>
      </c>
      <c r="L559">
        <v>749</v>
      </c>
    </row>
    <row r="560" spans="5:12" x14ac:dyDescent="0.2">
      <c r="E560" t="s">
        <v>1871</v>
      </c>
      <c r="F560">
        <v>1007</v>
      </c>
      <c r="K560">
        <v>0</v>
      </c>
      <c r="L560">
        <v>750</v>
      </c>
    </row>
    <row r="561" spans="5:12" x14ac:dyDescent="0.2">
      <c r="E561" t="s">
        <v>1873</v>
      </c>
      <c r="F561">
        <v>1008</v>
      </c>
      <c r="K561">
        <v>0</v>
      </c>
      <c r="L561">
        <v>751</v>
      </c>
    </row>
    <row r="562" spans="5:12" x14ac:dyDescent="0.2">
      <c r="E562" t="s">
        <v>1678</v>
      </c>
      <c r="F562">
        <v>1009</v>
      </c>
      <c r="K562">
        <v>0</v>
      </c>
      <c r="L562">
        <v>752</v>
      </c>
    </row>
    <row r="563" spans="5:12" x14ac:dyDescent="0.2">
      <c r="E563" t="s">
        <v>1875</v>
      </c>
      <c r="F563">
        <v>1010</v>
      </c>
      <c r="K563">
        <v>0</v>
      </c>
      <c r="L563">
        <v>753</v>
      </c>
    </row>
    <row r="564" spans="5:12" x14ac:dyDescent="0.2">
      <c r="E564" t="s">
        <v>1877</v>
      </c>
      <c r="F564">
        <v>1011</v>
      </c>
      <c r="K564">
        <v>0</v>
      </c>
      <c r="L564">
        <v>754</v>
      </c>
    </row>
    <row r="565" spans="5:12" x14ac:dyDescent="0.2">
      <c r="E565" t="s">
        <v>1879</v>
      </c>
      <c r="F565">
        <v>1012</v>
      </c>
      <c r="K565">
        <v>0</v>
      </c>
      <c r="L565">
        <v>755</v>
      </c>
    </row>
    <row r="566" spans="5:12" x14ac:dyDescent="0.2">
      <c r="E566" t="s">
        <v>1881</v>
      </c>
      <c r="F566">
        <v>1013</v>
      </c>
      <c r="K566">
        <v>0</v>
      </c>
      <c r="L566">
        <v>756</v>
      </c>
    </row>
    <row r="567" spans="5:12" x14ac:dyDescent="0.2">
      <c r="E567" t="s">
        <v>1883</v>
      </c>
      <c r="F567">
        <v>1014</v>
      </c>
      <c r="K567">
        <v>0</v>
      </c>
      <c r="L567">
        <v>757</v>
      </c>
    </row>
    <row r="568" spans="5:12" x14ac:dyDescent="0.2">
      <c r="E568" t="s">
        <v>1885</v>
      </c>
      <c r="F568">
        <v>1015</v>
      </c>
      <c r="K568">
        <v>0</v>
      </c>
      <c r="L568">
        <v>758</v>
      </c>
    </row>
    <row r="569" spans="5:12" x14ac:dyDescent="0.2">
      <c r="E569" t="s">
        <v>1887</v>
      </c>
      <c r="F569">
        <v>1016</v>
      </c>
      <c r="K569">
        <v>0</v>
      </c>
      <c r="L569">
        <v>759</v>
      </c>
    </row>
    <row r="570" spans="5:12" x14ac:dyDescent="0.2">
      <c r="E570" t="s">
        <v>1889</v>
      </c>
      <c r="F570">
        <v>1017</v>
      </c>
      <c r="K570">
        <v>0</v>
      </c>
      <c r="L570">
        <v>760</v>
      </c>
    </row>
    <row r="571" spans="5:12" x14ac:dyDescent="0.2">
      <c r="E571" t="s">
        <v>1891</v>
      </c>
      <c r="F571">
        <v>1018</v>
      </c>
      <c r="K571">
        <v>0</v>
      </c>
      <c r="L571">
        <v>761</v>
      </c>
    </row>
    <row r="572" spans="5:12" x14ac:dyDescent="0.2">
      <c r="E572" t="s">
        <v>1893</v>
      </c>
      <c r="F572">
        <v>1019</v>
      </c>
      <c r="K572">
        <v>0</v>
      </c>
      <c r="L572">
        <v>762</v>
      </c>
    </row>
    <row r="573" spans="5:12" x14ac:dyDescent="0.2">
      <c r="E573" t="s">
        <v>1895</v>
      </c>
      <c r="F573">
        <v>1020</v>
      </c>
      <c r="K573">
        <v>0</v>
      </c>
      <c r="L573">
        <v>763</v>
      </c>
    </row>
    <row r="574" spans="5:12" x14ac:dyDescent="0.2">
      <c r="E574" t="s">
        <v>1897</v>
      </c>
      <c r="F574">
        <v>1021</v>
      </c>
      <c r="K574">
        <v>0</v>
      </c>
      <c r="L574">
        <v>764</v>
      </c>
    </row>
    <row r="575" spans="5:12" x14ac:dyDescent="0.2">
      <c r="E575" t="s">
        <v>1899</v>
      </c>
      <c r="F575">
        <v>1022</v>
      </c>
      <c r="K575">
        <v>0</v>
      </c>
      <c r="L575">
        <v>765</v>
      </c>
    </row>
    <row r="576" spans="5:12" x14ac:dyDescent="0.2">
      <c r="E576" t="s">
        <v>1901</v>
      </c>
      <c r="F576">
        <v>1023</v>
      </c>
      <c r="K576">
        <v>0</v>
      </c>
      <c r="L576">
        <v>766</v>
      </c>
    </row>
    <row r="577" spans="5:12" x14ac:dyDescent="0.2">
      <c r="E577" t="s">
        <v>1903</v>
      </c>
      <c r="F577">
        <v>1024</v>
      </c>
      <c r="K577">
        <v>0</v>
      </c>
      <c r="L577">
        <v>767</v>
      </c>
    </row>
    <row r="578" spans="5:12" x14ac:dyDescent="0.2">
      <c r="E578" t="s">
        <v>1609</v>
      </c>
      <c r="F578">
        <v>1025</v>
      </c>
      <c r="K578">
        <v>0</v>
      </c>
      <c r="L578">
        <v>768</v>
      </c>
    </row>
    <row r="579" spans="5:12" x14ac:dyDescent="0.2">
      <c r="E579" t="s">
        <v>1679</v>
      </c>
      <c r="F579">
        <v>1026</v>
      </c>
      <c r="K579">
        <v>0</v>
      </c>
      <c r="L579">
        <v>769</v>
      </c>
    </row>
    <row r="580" spans="5:12" x14ac:dyDescent="0.2">
      <c r="E580" t="s">
        <v>1610</v>
      </c>
      <c r="F580">
        <v>1027</v>
      </c>
      <c r="K580">
        <v>0</v>
      </c>
      <c r="L580">
        <v>770</v>
      </c>
    </row>
    <row r="581" spans="5:12" x14ac:dyDescent="0.2">
      <c r="E581" t="s">
        <v>1905</v>
      </c>
      <c r="F581">
        <v>1028</v>
      </c>
      <c r="K581">
        <v>0</v>
      </c>
      <c r="L581">
        <v>771</v>
      </c>
    </row>
    <row r="582" spans="5:12" x14ac:dyDescent="0.2">
      <c r="E582" t="s">
        <v>1680</v>
      </c>
      <c r="F582">
        <v>1029</v>
      </c>
      <c r="K582">
        <v>0</v>
      </c>
      <c r="L582">
        <v>772</v>
      </c>
    </row>
    <row r="583" spans="5:12" x14ac:dyDescent="0.2">
      <c r="E583" t="s">
        <v>1907</v>
      </c>
      <c r="F583">
        <v>1030</v>
      </c>
      <c r="K583">
        <v>0</v>
      </c>
      <c r="L583">
        <v>773</v>
      </c>
    </row>
    <row r="584" spans="5:12" x14ac:dyDescent="0.2">
      <c r="E584" t="s">
        <v>1654</v>
      </c>
      <c r="F584">
        <v>1031</v>
      </c>
      <c r="K584">
        <v>0</v>
      </c>
      <c r="L584">
        <v>774</v>
      </c>
    </row>
    <row r="585" spans="5:12" x14ac:dyDescent="0.2">
      <c r="E585" t="s">
        <v>1909</v>
      </c>
      <c r="F585">
        <v>1032</v>
      </c>
      <c r="K585">
        <v>0</v>
      </c>
      <c r="L585">
        <v>775</v>
      </c>
    </row>
    <row r="586" spans="5:12" x14ac:dyDescent="0.2">
      <c r="E586" t="s">
        <v>1682</v>
      </c>
      <c r="F586">
        <v>1033</v>
      </c>
      <c r="K586">
        <v>0</v>
      </c>
      <c r="L586">
        <v>776</v>
      </c>
    </row>
    <row r="587" spans="5:12" x14ac:dyDescent="0.2">
      <c r="E587" t="s">
        <v>1911</v>
      </c>
      <c r="F587">
        <v>1034</v>
      </c>
      <c r="K587">
        <v>0</v>
      </c>
      <c r="L587">
        <v>777</v>
      </c>
    </row>
    <row r="588" spans="5:12" x14ac:dyDescent="0.2">
      <c r="E588" t="s">
        <v>1668</v>
      </c>
      <c r="F588">
        <v>1035</v>
      </c>
      <c r="K588">
        <v>0</v>
      </c>
      <c r="L588">
        <v>778</v>
      </c>
    </row>
    <row r="589" spans="5:12" x14ac:dyDescent="0.2">
      <c r="E589" t="s">
        <v>1913</v>
      </c>
      <c r="F589">
        <v>1036</v>
      </c>
      <c r="K589">
        <v>0</v>
      </c>
      <c r="L589">
        <v>779</v>
      </c>
    </row>
    <row r="590" spans="5:12" x14ac:dyDescent="0.2">
      <c r="E590" t="s">
        <v>1669</v>
      </c>
      <c r="F590">
        <v>1037</v>
      </c>
      <c r="K590">
        <v>0</v>
      </c>
      <c r="L590">
        <v>780</v>
      </c>
    </row>
    <row r="591" spans="5:12" x14ac:dyDescent="0.2">
      <c r="E591" t="s">
        <v>1915</v>
      </c>
      <c r="F591">
        <v>1038</v>
      </c>
      <c r="K591">
        <v>0</v>
      </c>
      <c r="L591">
        <v>781</v>
      </c>
    </row>
    <row r="592" spans="5:12" x14ac:dyDescent="0.2">
      <c r="E592" t="s">
        <v>1917</v>
      </c>
      <c r="F592">
        <v>1039</v>
      </c>
      <c r="K592">
        <v>0</v>
      </c>
      <c r="L592">
        <v>782</v>
      </c>
    </row>
    <row r="593" spans="5:12" x14ac:dyDescent="0.2">
      <c r="E593" t="s">
        <v>1919</v>
      </c>
      <c r="F593">
        <v>1040</v>
      </c>
      <c r="K593">
        <v>0</v>
      </c>
      <c r="L593">
        <v>783</v>
      </c>
    </row>
    <row r="594" spans="5:12" x14ac:dyDescent="0.2">
      <c r="E594" t="s">
        <v>1921</v>
      </c>
      <c r="F594">
        <v>1041</v>
      </c>
      <c r="K594">
        <v>0</v>
      </c>
      <c r="L594">
        <v>784</v>
      </c>
    </row>
    <row r="595" spans="5:12" x14ac:dyDescent="0.2">
      <c r="E595" t="s">
        <v>1923</v>
      </c>
      <c r="F595">
        <v>1042</v>
      </c>
      <c r="K595">
        <v>0</v>
      </c>
      <c r="L595">
        <v>785</v>
      </c>
    </row>
    <row r="596" spans="5:12" x14ac:dyDescent="0.2">
      <c r="E596" t="s">
        <v>1655</v>
      </c>
      <c r="F596">
        <v>1043</v>
      </c>
      <c r="K596">
        <v>0</v>
      </c>
      <c r="L596">
        <v>786</v>
      </c>
    </row>
    <row r="597" spans="5:12" x14ac:dyDescent="0.2">
      <c r="E597" t="s">
        <v>1681</v>
      </c>
      <c r="F597">
        <v>1044</v>
      </c>
      <c r="K597">
        <v>0</v>
      </c>
      <c r="L597">
        <v>787</v>
      </c>
    </row>
    <row r="598" spans="5:12" x14ac:dyDescent="0.2">
      <c r="E598" t="s">
        <v>1925</v>
      </c>
      <c r="F598">
        <v>1045</v>
      </c>
      <c r="K598">
        <v>0</v>
      </c>
      <c r="L598">
        <v>788</v>
      </c>
    </row>
    <row r="599" spans="5:12" x14ac:dyDescent="0.2">
      <c r="E599" t="s">
        <v>1927</v>
      </c>
      <c r="F599">
        <v>1046</v>
      </c>
      <c r="K599">
        <v>0</v>
      </c>
      <c r="L599">
        <v>789</v>
      </c>
    </row>
    <row r="600" spans="5:12" x14ac:dyDescent="0.2">
      <c r="E600" t="s">
        <v>1929</v>
      </c>
      <c r="F600">
        <v>1047</v>
      </c>
      <c r="K600">
        <v>0</v>
      </c>
      <c r="L600">
        <v>790</v>
      </c>
    </row>
    <row r="601" spans="5:12" x14ac:dyDescent="0.2">
      <c r="E601" t="s">
        <v>1931</v>
      </c>
      <c r="F601">
        <v>1048</v>
      </c>
      <c r="K601">
        <v>0</v>
      </c>
      <c r="L601">
        <v>791</v>
      </c>
    </row>
    <row r="602" spans="5:12" x14ac:dyDescent="0.2">
      <c r="E602" t="s">
        <v>1933</v>
      </c>
      <c r="F602">
        <v>1049</v>
      </c>
      <c r="K602">
        <v>0</v>
      </c>
      <c r="L602">
        <v>792</v>
      </c>
    </row>
    <row r="603" spans="5:12" x14ac:dyDescent="0.2">
      <c r="E603" t="s">
        <v>1935</v>
      </c>
      <c r="F603">
        <v>1050</v>
      </c>
      <c r="K603">
        <v>0</v>
      </c>
      <c r="L603">
        <v>793</v>
      </c>
    </row>
    <row r="604" spans="5:12" x14ac:dyDescent="0.2">
      <c r="E604" t="s">
        <v>1937</v>
      </c>
      <c r="F604">
        <v>1051</v>
      </c>
      <c r="K604">
        <v>0</v>
      </c>
      <c r="L604">
        <v>794</v>
      </c>
    </row>
    <row r="605" spans="5:12" x14ac:dyDescent="0.2">
      <c r="E605" t="s">
        <v>1939</v>
      </c>
      <c r="F605">
        <v>1052</v>
      </c>
      <c r="K605">
        <v>0</v>
      </c>
      <c r="L605">
        <v>795</v>
      </c>
    </row>
    <row r="606" spans="5:12" x14ac:dyDescent="0.2">
      <c r="E606" t="s">
        <v>1941</v>
      </c>
      <c r="F606">
        <v>1053</v>
      </c>
      <c r="K606">
        <v>0</v>
      </c>
      <c r="L606">
        <v>796</v>
      </c>
    </row>
    <row r="607" spans="5:12" x14ac:dyDescent="0.2">
      <c r="E607" t="s">
        <v>1943</v>
      </c>
      <c r="F607">
        <v>1054</v>
      </c>
      <c r="K607">
        <v>0</v>
      </c>
      <c r="L607">
        <v>797</v>
      </c>
    </row>
    <row r="608" spans="5:12" x14ac:dyDescent="0.2">
      <c r="E608" t="s">
        <v>1945</v>
      </c>
      <c r="F608">
        <v>1055</v>
      </c>
      <c r="K608">
        <v>0</v>
      </c>
      <c r="L608">
        <v>798</v>
      </c>
    </row>
    <row r="609" spans="5:12" x14ac:dyDescent="0.2">
      <c r="E609" t="s">
        <v>1947</v>
      </c>
      <c r="F609">
        <v>1056</v>
      </c>
      <c r="K609">
        <v>0</v>
      </c>
      <c r="L609">
        <v>799</v>
      </c>
    </row>
    <row r="610" spans="5:12" x14ac:dyDescent="0.2">
      <c r="E610" t="s">
        <v>1949</v>
      </c>
      <c r="F610">
        <v>1057</v>
      </c>
      <c r="K610">
        <v>0</v>
      </c>
      <c r="L610">
        <v>800</v>
      </c>
    </row>
    <row r="611" spans="5:12" x14ac:dyDescent="0.2">
      <c r="E611" t="s">
        <v>1951</v>
      </c>
      <c r="F611">
        <v>1058</v>
      </c>
      <c r="K611">
        <v>0</v>
      </c>
      <c r="L611">
        <v>801</v>
      </c>
    </row>
    <row r="612" spans="5:12" x14ac:dyDescent="0.2">
      <c r="E612" t="s">
        <v>1952</v>
      </c>
      <c r="F612">
        <v>1059</v>
      </c>
      <c r="K612">
        <v>0</v>
      </c>
      <c r="L612">
        <v>802</v>
      </c>
    </row>
    <row r="613" spans="5:12" x14ac:dyDescent="0.2">
      <c r="E613" t="s">
        <v>1954</v>
      </c>
      <c r="F613">
        <v>1060</v>
      </c>
      <c r="K613">
        <v>0</v>
      </c>
      <c r="L613">
        <v>803</v>
      </c>
    </row>
    <row r="614" spans="5:12" x14ac:dyDescent="0.2">
      <c r="E614" t="s">
        <v>1956</v>
      </c>
      <c r="F614">
        <v>1061</v>
      </c>
      <c r="K614">
        <v>0</v>
      </c>
      <c r="L614">
        <v>804</v>
      </c>
    </row>
    <row r="615" spans="5:12" x14ac:dyDescent="0.2">
      <c r="E615" t="s">
        <v>1958</v>
      </c>
      <c r="F615">
        <v>1062</v>
      </c>
      <c r="K615">
        <v>0</v>
      </c>
      <c r="L615">
        <v>805</v>
      </c>
    </row>
    <row r="616" spans="5:12" x14ac:dyDescent="0.2">
      <c r="E616" t="s">
        <v>1960</v>
      </c>
      <c r="F616">
        <v>1063</v>
      </c>
      <c r="K616">
        <v>0</v>
      </c>
      <c r="L616">
        <v>806</v>
      </c>
    </row>
    <row r="617" spans="5:12" x14ac:dyDescent="0.2">
      <c r="E617" t="s">
        <v>1638</v>
      </c>
      <c r="F617">
        <v>1064</v>
      </c>
      <c r="K617">
        <v>0</v>
      </c>
      <c r="L617">
        <v>807</v>
      </c>
    </row>
    <row r="618" spans="5:12" x14ac:dyDescent="0.2">
      <c r="E618" t="s">
        <v>1696</v>
      </c>
      <c r="F618">
        <v>1065</v>
      </c>
      <c r="K618">
        <v>0</v>
      </c>
      <c r="L618">
        <v>808</v>
      </c>
    </row>
    <row r="619" spans="5:12" x14ac:dyDescent="0.2">
      <c r="E619" t="s">
        <v>1962</v>
      </c>
      <c r="F619">
        <v>1066</v>
      </c>
      <c r="K619">
        <v>0</v>
      </c>
      <c r="L619">
        <v>809</v>
      </c>
    </row>
    <row r="620" spans="5:12" x14ac:dyDescent="0.2">
      <c r="E620" t="s">
        <v>1695</v>
      </c>
      <c r="F620">
        <v>1067</v>
      </c>
      <c r="K620">
        <v>0</v>
      </c>
      <c r="L620">
        <v>810</v>
      </c>
    </row>
    <row r="621" spans="5:12" x14ac:dyDescent="0.2">
      <c r="E621" t="s">
        <v>1964</v>
      </c>
      <c r="F621">
        <v>1068</v>
      </c>
      <c r="K621">
        <v>0</v>
      </c>
      <c r="L621">
        <v>811</v>
      </c>
    </row>
    <row r="622" spans="5:12" x14ac:dyDescent="0.2">
      <c r="E622" t="s">
        <v>1691</v>
      </c>
      <c r="F622">
        <v>1069</v>
      </c>
      <c r="K622">
        <v>0</v>
      </c>
      <c r="L622">
        <v>812</v>
      </c>
    </row>
    <row r="623" spans="5:12" x14ac:dyDescent="0.2">
      <c r="E623" t="s">
        <v>1656</v>
      </c>
      <c r="F623">
        <v>1070</v>
      </c>
      <c r="K623">
        <v>0</v>
      </c>
      <c r="L623">
        <v>813</v>
      </c>
    </row>
    <row r="624" spans="5:12" x14ac:dyDescent="0.2">
      <c r="E624" t="s">
        <v>1966</v>
      </c>
      <c r="F624">
        <v>1071</v>
      </c>
      <c r="K624">
        <v>0</v>
      </c>
      <c r="L624">
        <v>814</v>
      </c>
    </row>
    <row r="625" spans="5:12" x14ac:dyDescent="0.2">
      <c r="E625" t="s">
        <v>1968</v>
      </c>
      <c r="F625">
        <v>1072</v>
      </c>
      <c r="K625">
        <v>0</v>
      </c>
      <c r="L625">
        <v>815</v>
      </c>
    </row>
    <row r="626" spans="5:12" x14ac:dyDescent="0.2">
      <c r="E626" t="s">
        <v>1652</v>
      </c>
      <c r="F626">
        <v>1073</v>
      </c>
      <c r="K626">
        <v>0</v>
      </c>
      <c r="L626">
        <v>816</v>
      </c>
    </row>
    <row r="627" spans="5:12" x14ac:dyDescent="0.2">
      <c r="E627" t="s">
        <v>1657</v>
      </c>
      <c r="F627">
        <v>1074</v>
      </c>
      <c r="K627">
        <v>0</v>
      </c>
      <c r="L627">
        <v>817</v>
      </c>
    </row>
    <row r="628" spans="5:12" x14ac:dyDescent="0.2">
      <c r="E628" t="s">
        <v>1692</v>
      </c>
      <c r="F628">
        <v>1075</v>
      </c>
      <c r="K628">
        <v>0</v>
      </c>
      <c r="L628">
        <v>818</v>
      </c>
    </row>
    <row r="629" spans="5:12" x14ac:dyDescent="0.2">
      <c r="E629" t="s">
        <v>1670</v>
      </c>
      <c r="F629">
        <v>1076</v>
      </c>
      <c r="K629">
        <v>0</v>
      </c>
      <c r="L629">
        <v>819</v>
      </c>
    </row>
    <row r="630" spans="5:12" x14ac:dyDescent="0.2">
      <c r="E630" t="s">
        <v>1970</v>
      </c>
      <c r="F630">
        <v>1077</v>
      </c>
      <c r="K630">
        <v>0</v>
      </c>
      <c r="L630">
        <v>820</v>
      </c>
    </row>
    <row r="631" spans="5:12" x14ac:dyDescent="0.2">
      <c r="E631" t="s">
        <v>1693</v>
      </c>
      <c r="F631">
        <v>1078</v>
      </c>
      <c r="K631">
        <v>0</v>
      </c>
      <c r="L631">
        <v>821</v>
      </c>
    </row>
    <row r="632" spans="5:12" x14ac:dyDescent="0.2">
      <c r="E632" t="s">
        <v>1972</v>
      </c>
      <c r="F632">
        <v>1079</v>
      </c>
      <c r="K632">
        <v>0</v>
      </c>
      <c r="L632">
        <v>822</v>
      </c>
    </row>
    <row r="633" spans="5:12" x14ac:dyDescent="0.2">
      <c r="E633" t="s">
        <v>1694</v>
      </c>
      <c r="F633">
        <v>1080</v>
      </c>
      <c r="K633">
        <v>0</v>
      </c>
      <c r="L633">
        <v>823</v>
      </c>
    </row>
    <row r="634" spans="5:12" x14ac:dyDescent="0.2">
      <c r="E634" t="s">
        <v>1974</v>
      </c>
      <c r="F634">
        <v>1081</v>
      </c>
      <c r="K634">
        <v>0</v>
      </c>
      <c r="L634">
        <v>824</v>
      </c>
    </row>
    <row r="635" spans="5:12" x14ac:dyDescent="0.2">
      <c r="E635" t="s">
        <v>1976</v>
      </c>
      <c r="F635">
        <v>1082</v>
      </c>
      <c r="K635">
        <v>0</v>
      </c>
      <c r="L635">
        <v>825</v>
      </c>
    </row>
    <row r="636" spans="5:12" x14ac:dyDescent="0.2">
      <c r="E636" t="s">
        <v>1978</v>
      </c>
      <c r="F636">
        <v>1083</v>
      </c>
      <c r="K636">
        <v>0</v>
      </c>
      <c r="L636">
        <v>826</v>
      </c>
    </row>
    <row r="637" spans="5:12" x14ac:dyDescent="0.2">
      <c r="E637" t="s">
        <v>1980</v>
      </c>
      <c r="F637">
        <v>1084</v>
      </c>
      <c r="K637">
        <v>0</v>
      </c>
      <c r="L637">
        <v>827</v>
      </c>
    </row>
    <row r="638" spans="5:12" x14ac:dyDescent="0.2">
      <c r="E638" t="s">
        <v>1982</v>
      </c>
      <c r="F638">
        <v>1085</v>
      </c>
      <c r="K638">
        <v>0</v>
      </c>
      <c r="L638">
        <v>828</v>
      </c>
    </row>
    <row r="639" spans="5:12" x14ac:dyDescent="0.2">
      <c r="E639" t="s">
        <v>1984</v>
      </c>
      <c r="F639">
        <v>1086</v>
      </c>
      <c r="K639">
        <v>0</v>
      </c>
      <c r="L639">
        <v>829</v>
      </c>
    </row>
    <row r="640" spans="5:12" x14ac:dyDescent="0.2">
      <c r="E640" t="s">
        <v>1986</v>
      </c>
      <c r="F640">
        <v>1087</v>
      </c>
      <c r="K640">
        <v>0</v>
      </c>
      <c r="L640">
        <v>830</v>
      </c>
    </row>
    <row r="641" spans="5:12" x14ac:dyDescent="0.2">
      <c r="E641" t="s">
        <v>1988</v>
      </c>
      <c r="F641">
        <v>1088</v>
      </c>
      <c r="K641">
        <v>0</v>
      </c>
      <c r="L641">
        <v>831</v>
      </c>
    </row>
    <row r="642" spans="5:12" x14ac:dyDescent="0.2">
      <c r="E642" t="s">
        <v>1990</v>
      </c>
      <c r="F642">
        <v>1089</v>
      </c>
      <c r="K642">
        <v>0</v>
      </c>
      <c r="L642">
        <v>832</v>
      </c>
    </row>
    <row r="643" spans="5:12" x14ac:dyDescent="0.2">
      <c r="E643" t="s">
        <v>1992</v>
      </c>
      <c r="F643">
        <v>1090</v>
      </c>
      <c r="K643">
        <v>0</v>
      </c>
      <c r="L643">
        <v>833</v>
      </c>
    </row>
    <row r="644" spans="5:12" x14ac:dyDescent="0.2">
      <c r="E644" t="s">
        <v>1994</v>
      </c>
      <c r="F644">
        <v>1091</v>
      </c>
      <c r="K644">
        <v>0</v>
      </c>
      <c r="L644">
        <v>834</v>
      </c>
    </row>
    <row r="645" spans="5:12" x14ac:dyDescent="0.2">
      <c r="E645" t="s">
        <v>1996</v>
      </c>
      <c r="F645">
        <v>1092</v>
      </c>
      <c r="K645">
        <v>0</v>
      </c>
      <c r="L645">
        <v>835</v>
      </c>
    </row>
    <row r="646" spans="5:12" x14ac:dyDescent="0.2">
      <c r="E646" t="s">
        <v>1998</v>
      </c>
      <c r="F646">
        <v>1093</v>
      </c>
      <c r="K646">
        <v>0</v>
      </c>
      <c r="L646">
        <v>836</v>
      </c>
    </row>
    <row r="647" spans="5:12" x14ac:dyDescent="0.2">
      <c r="E647" t="s">
        <v>2000</v>
      </c>
      <c r="F647">
        <v>1094</v>
      </c>
      <c r="K647">
        <v>0</v>
      </c>
      <c r="L647">
        <v>837</v>
      </c>
    </row>
    <row r="648" spans="5:12" x14ac:dyDescent="0.2">
      <c r="E648" t="s">
        <v>2002</v>
      </c>
      <c r="F648">
        <v>1095</v>
      </c>
      <c r="K648">
        <v>0</v>
      </c>
      <c r="L648">
        <v>838</v>
      </c>
    </row>
    <row r="649" spans="5:12" x14ac:dyDescent="0.2">
      <c r="E649" t="s">
        <v>2004</v>
      </c>
      <c r="F649">
        <v>1096</v>
      </c>
      <c r="K649">
        <v>0</v>
      </c>
      <c r="L649">
        <v>839</v>
      </c>
    </row>
    <row r="650" spans="5:12" x14ac:dyDescent="0.2">
      <c r="E650" t="s">
        <v>2006</v>
      </c>
      <c r="F650">
        <v>1097</v>
      </c>
      <c r="K650">
        <v>0</v>
      </c>
      <c r="L650">
        <v>840</v>
      </c>
    </row>
    <row r="651" spans="5:12" x14ac:dyDescent="0.2">
      <c r="E651" t="s">
        <v>2008</v>
      </c>
      <c r="F651">
        <v>1098</v>
      </c>
      <c r="K651">
        <v>0</v>
      </c>
      <c r="L651">
        <v>841</v>
      </c>
    </row>
    <row r="652" spans="5:12" x14ac:dyDescent="0.2">
      <c r="E652" t="s">
        <v>2010</v>
      </c>
      <c r="F652">
        <v>1099</v>
      </c>
      <c r="K652">
        <v>0</v>
      </c>
      <c r="L652">
        <v>842</v>
      </c>
    </row>
    <row r="653" spans="5:12" x14ac:dyDescent="0.2">
      <c r="E653" t="s">
        <v>2012</v>
      </c>
      <c r="F653">
        <v>1100</v>
      </c>
      <c r="K653">
        <v>0</v>
      </c>
      <c r="L653">
        <v>843</v>
      </c>
    </row>
    <row r="654" spans="5:12" x14ac:dyDescent="0.2">
      <c r="E654" t="s">
        <v>2014</v>
      </c>
      <c r="F654">
        <v>1101</v>
      </c>
      <c r="K654">
        <v>0</v>
      </c>
      <c r="L654">
        <v>844</v>
      </c>
    </row>
    <row r="655" spans="5:12" x14ac:dyDescent="0.2">
      <c r="E655" t="s">
        <v>1658</v>
      </c>
      <c r="F655">
        <v>1102</v>
      </c>
      <c r="K655">
        <v>0</v>
      </c>
      <c r="L655">
        <v>845</v>
      </c>
    </row>
    <row r="656" spans="5:12" x14ac:dyDescent="0.2">
      <c r="E656" t="s">
        <v>2016</v>
      </c>
      <c r="F656">
        <v>1103</v>
      </c>
      <c r="K656">
        <v>0</v>
      </c>
      <c r="L656">
        <v>846</v>
      </c>
    </row>
    <row r="657" spans="5:12" x14ac:dyDescent="0.2">
      <c r="E657" t="s">
        <v>2018</v>
      </c>
      <c r="F657">
        <v>1104</v>
      </c>
      <c r="K657">
        <v>0</v>
      </c>
      <c r="L657">
        <v>847</v>
      </c>
    </row>
    <row r="658" spans="5:12" x14ac:dyDescent="0.2">
      <c r="E658" t="s">
        <v>2020</v>
      </c>
      <c r="F658">
        <v>1105</v>
      </c>
      <c r="K658">
        <v>0</v>
      </c>
      <c r="L658">
        <v>848</v>
      </c>
    </row>
    <row r="659" spans="5:12" x14ac:dyDescent="0.2">
      <c r="E659" t="s">
        <v>2022</v>
      </c>
      <c r="F659">
        <v>1106</v>
      </c>
      <c r="K659">
        <v>0</v>
      </c>
      <c r="L659">
        <v>849</v>
      </c>
    </row>
    <row r="660" spans="5:12" x14ac:dyDescent="0.2">
      <c r="E660" t="s">
        <v>2024</v>
      </c>
      <c r="F660">
        <v>1107</v>
      </c>
      <c r="K660">
        <v>0</v>
      </c>
      <c r="L660">
        <v>850</v>
      </c>
    </row>
    <row r="661" spans="5:12" x14ac:dyDescent="0.2">
      <c r="E661" t="s">
        <v>2026</v>
      </c>
      <c r="F661">
        <v>1108</v>
      </c>
      <c r="K661">
        <v>0</v>
      </c>
      <c r="L661">
        <v>851</v>
      </c>
    </row>
    <row r="662" spans="5:12" x14ac:dyDescent="0.2">
      <c r="E662" t="s">
        <v>2028</v>
      </c>
      <c r="F662">
        <v>1109</v>
      </c>
      <c r="K662">
        <v>0</v>
      </c>
      <c r="L662">
        <v>852</v>
      </c>
    </row>
    <row r="663" spans="5:12" x14ac:dyDescent="0.2">
      <c r="E663" t="s">
        <v>1690</v>
      </c>
      <c r="F663">
        <v>1110</v>
      </c>
      <c r="K663">
        <v>0</v>
      </c>
      <c r="L663">
        <v>853</v>
      </c>
    </row>
    <row r="664" spans="5:12" x14ac:dyDescent="0.2">
      <c r="E664" t="s">
        <v>2030</v>
      </c>
      <c r="F664">
        <v>1111</v>
      </c>
      <c r="K664">
        <v>0</v>
      </c>
      <c r="L664">
        <v>854</v>
      </c>
    </row>
    <row r="665" spans="5:12" x14ac:dyDescent="0.2">
      <c r="E665" t="s">
        <v>2032</v>
      </c>
      <c r="F665">
        <v>1112</v>
      </c>
      <c r="K665">
        <v>0</v>
      </c>
      <c r="L665">
        <v>855</v>
      </c>
    </row>
    <row r="666" spans="5:12" x14ac:dyDescent="0.2">
      <c r="E666" t="s">
        <v>2034</v>
      </c>
      <c r="F666">
        <v>1113</v>
      </c>
      <c r="K666">
        <v>0</v>
      </c>
      <c r="L666">
        <v>856</v>
      </c>
    </row>
    <row r="667" spans="5:12" x14ac:dyDescent="0.2">
      <c r="E667" t="s">
        <v>2036</v>
      </c>
      <c r="F667">
        <v>1114</v>
      </c>
      <c r="K667">
        <v>0</v>
      </c>
      <c r="L667">
        <v>857</v>
      </c>
    </row>
    <row r="668" spans="5:12" x14ac:dyDescent="0.2">
      <c r="E668" t="s">
        <v>1702</v>
      </c>
      <c r="F668">
        <v>1115</v>
      </c>
      <c r="K668">
        <v>0</v>
      </c>
      <c r="L668">
        <v>858</v>
      </c>
    </row>
    <row r="669" spans="5:12" x14ac:dyDescent="0.2">
      <c r="E669" t="s">
        <v>2038</v>
      </c>
      <c r="F669">
        <v>1116</v>
      </c>
      <c r="K669">
        <v>0</v>
      </c>
      <c r="L669">
        <v>859</v>
      </c>
    </row>
    <row r="670" spans="5:12" x14ac:dyDescent="0.2">
      <c r="E670" t="s">
        <v>2040</v>
      </c>
      <c r="F670">
        <v>1117</v>
      </c>
      <c r="K670">
        <v>0</v>
      </c>
      <c r="L670">
        <v>860</v>
      </c>
    </row>
    <row r="671" spans="5:12" x14ac:dyDescent="0.2">
      <c r="E671" t="s">
        <v>2042</v>
      </c>
      <c r="F671">
        <v>1118</v>
      </c>
      <c r="K671">
        <v>0</v>
      </c>
      <c r="L671">
        <v>861</v>
      </c>
    </row>
    <row r="672" spans="5:12" x14ac:dyDescent="0.2">
      <c r="E672" t="s">
        <v>2044</v>
      </c>
      <c r="F672">
        <v>1119</v>
      </c>
      <c r="K672">
        <v>0</v>
      </c>
      <c r="L672">
        <v>862</v>
      </c>
    </row>
    <row r="673" spans="5:12" x14ac:dyDescent="0.2">
      <c r="E673" t="s">
        <v>2045</v>
      </c>
      <c r="F673">
        <v>1120</v>
      </c>
      <c r="K673">
        <v>0</v>
      </c>
      <c r="L673">
        <v>863</v>
      </c>
    </row>
    <row r="674" spans="5:12" x14ac:dyDescent="0.2">
      <c r="E674" t="s">
        <v>2047</v>
      </c>
      <c r="F674">
        <v>1121</v>
      </c>
      <c r="K674">
        <v>0</v>
      </c>
      <c r="L674">
        <v>864</v>
      </c>
    </row>
    <row r="675" spans="5:12" x14ac:dyDescent="0.2">
      <c r="E675" t="s">
        <v>1639</v>
      </c>
      <c r="F675">
        <v>1122</v>
      </c>
      <c r="K675">
        <v>0</v>
      </c>
      <c r="L675">
        <v>865</v>
      </c>
    </row>
    <row r="676" spans="5:12" x14ac:dyDescent="0.2">
      <c r="E676" t="s">
        <v>2049</v>
      </c>
      <c r="F676">
        <v>1123</v>
      </c>
      <c r="K676">
        <v>0</v>
      </c>
      <c r="L676">
        <v>866</v>
      </c>
    </row>
    <row r="677" spans="5:12" x14ac:dyDescent="0.2">
      <c r="E677" t="s">
        <v>2051</v>
      </c>
      <c r="F677">
        <v>1124</v>
      </c>
      <c r="K677">
        <v>0</v>
      </c>
      <c r="L677">
        <v>867</v>
      </c>
    </row>
    <row r="678" spans="5:12" x14ac:dyDescent="0.2">
      <c r="E678" t="s">
        <v>2053</v>
      </c>
      <c r="F678">
        <v>1125</v>
      </c>
      <c r="K678">
        <v>0</v>
      </c>
      <c r="L678">
        <v>868</v>
      </c>
    </row>
    <row r="679" spans="5:12" x14ac:dyDescent="0.2">
      <c r="E679" t="s">
        <v>2055</v>
      </c>
      <c r="F679">
        <v>1126</v>
      </c>
      <c r="K679">
        <v>0</v>
      </c>
      <c r="L679">
        <v>869</v>
      </c>
    </row>
    <row r="680" spans="5:12" x14ac:dyDescent="0.2">
      <c r="E680" t="s">
        <v>1700</v>
      </c>
      <c r="F680">
        <v>1127</v>
      </c>
      <c r="K680">
        <v>0</v>
      </c>
      <c r="L680">
        <v>870</v>
      </c>
    </row>
    <row r="681" spans="5:12" x14ac:dyDescent="0.2">
      <c r="E681" t="s">
        <v>2057</v>
      </c>
      <c r="F681">
        <v>1128</v>
      </c>
      <c r="K681">
        <v>0</v>
      </c>
      <c r="L681">
        <v>871</v>
      </c>
    </row>
    <row r="682" spans="5:12" x14ac:dyDescent="0.2">
      <c r="E682" t="s">
        <v>2059</v>
      </c>
      <c r="F682">
        <v>1129</v>
      </c>
      <c r="K682">
        <v>0</v>
      </c>
      <c r="L682">
        <v>872</v>
      </c>
    </row>
    <row r="683" spans="5:12" x14ac:dyDescent="0.2">
      <c r="E683" t="s">
        <v>1701</v>
      </c>
      <c r="F683">
        <v>1130</v>
      </c>
      <c r="K683">
        <v>0</v>
      </c>
      <c r="L683">
        <v>873</v>
      </c>
    </row>
    <row r="684" spans="5:12" x14ac:dyDescent="0.2">
      <c r="E684" t="s">
        <v>2061</v>
      </c>
      <c r="F684">
        <v>1131</v>
      </c>
      <c r="K684">
        <v>0</v>
      </c>
      <c r="L684">
        <v>874</v>
      </c>
    </row>
    <row r="685" spans="5:12" x14ac:dyDescent="0.2">
      <c r="E685" t="s">
        <v>2063</v>
      </c>
      <c r="F685">
        <v>1132</v>
      </c>
      <c r="K685">
        <v>0</v>
      </c>
      <c r="L685">
        <v>875</v>
      </c>
    </row>
    <row r="686" spans="5:12" x14ac:dyDescent="0.2">
      <c r="E686" t="s">
        <v>2065</v>
      </c>
      <c r="F686">
        <v>1133</v>
      </c>
      <c r="K686">
        <v>0</v>
      </c>
      <c r="L686">
        <v>876</v>
      </c>
    </row>
    <row r="687" spans="5:12" x14ac:dyDescent="0.2">
      <c r="E687" t="s">
        <v>2067</v>
      </c>
      <c r="F687">
        <v>1134</v>
      </c>
      <c r="K687">
        <v>0</v>
      </c>
      <c r="L687">
        <v>877</v>
      </c>
    </row>
    <row r="688" spans="5:12" x14ac:dyDescent="0.2">
      <c r="E688" t="s">
        <v>2069</v>
      </c>
      <c r="F688">
        <v>1135</v>
      </c>
      <c r="K688">
        <v>0</v>
      </c>
      <c r="L688">
        <v>878</v>
      </c>
    </row>
    <row r="689" spans="5:12" x14ac:dyDescent="0.2">
      <c r="E689" t="s">
        <v>2071</v>
      </c>
      <c r="F689">
        <v>1136</v>
      </c>
      <c r="K689">
        <v>0</v>
      </c>
      <c r="L689">
        <v>879</v>
      </c>
    </row>
    <row r="690" spans="5:12" x14ac:dyDescent="0.2">
      <c r="E690" t="s">
        <v>2073</v>
      </c>
      <c r="F690">
        <v>1137</v>
      </c>
      <c r="K690">
        <v>0</v>
      </c>
      <c r="L690">
        <v>880</v>
      </c>
    </row>
    <row r="691" spans="5:12" x14ac:dyDescent="0.2">
      <c r="E691" t="s">
        <v>2075</v>
      </c>
      <c r="F691">
        <v>1138</v>
      </c>
      <c r="K691">
        <v>0</v>
      </c>
      <c r="L691">
        <v>881</v>
      </c>
    </row>
    <row r="692" spans="5:12" x14ac:dyDescent="0.2">
      <c r="E692" t="s">
        <v>2077</v>
      </c>
      <c r="F692">
        <v>1139</v>
      </c>
      <c r="K692">
        <v>0</v>
      </c>
      <c r="L692">
        <v>882</v>
      </c>
    </row>
    <row r="693" spans="5:12" x14ac:dyDescent="0.2">
      <c r="E693" t="s">
        <v>1640</v>
      </c>
      <c r="F693">
        <v>1140</v>
      </c>
      <c r="K693">
        <v>0</v>
      </c>
      <c r="L693">
        <v>883</v>
      </c>
    </row>
    <row r="694" spans="5:12" x14ac:dyDescent="0.2">
      <c r="E694" t="s">
        <v>1611</v>
      </c>
      <c r="F694">
        <v>1141</v>
      </c>
      <c r="K694">
        <v>0</v>
      </c>
      <c r="L694">
        <v>884</v>
      </c>
    </row>
    <row r="695" spans="5:12" x14ac:dyDescent="0.2">
      <c r="E695" t="s">
        <v>2079</v>
      </c>
      <c r="F695">
        <v>1142</v>
      </c>
      <c r="K695">
        <v>0</v>
      </c>
      <c r="L695">
        <v>885</v>
      </c>
    </row>
    <row r="696" spans="5:12" x14ac:dyDescent="0.2">
      <c r="E696" t="s">
        <v>1698</v>
      </c>
      <c r="F696">
        <v>1143</v>
      </c>
      <c r="K696">
        <v>0</v>
      </c>
      <c r="L696">
        <v>886</v>
      </c>
    </row>
    <row r="697" spans="5:12" x14ac:dyDescent="0.2">
      <c r="E697" t="s">
        <v>1671</v>
      </c>
      <c r="F697">
        <v>1144</v>
      </c>
      <c r="K697">
        <v>0</v>
      </c>
      <c r="L697">
        <v>887</v>
      </c>
    </row>
    <row r="698" spans="5:12" x14ac:dyDescent="0.2">
      <c r="E698" t="s">
        <v>1672</v>
      </c>
      <c r="F698">
        <v>1145</v>
      </c>
      <c r="K698">
        <v>0</v>
      </c>
      <c r="L698">
        <v>888</v>
      </c>
    </row>
    <row r="699" spans="5:12" x14ac:dyDescent="0.2">
      <c r="E699" t="s">
        <v>2081</v>
      </c>
      <c r="F699">
        <v>1146</v>
      </c>
      <c r="K699">
        <v>0</v>
      </c>
      <c r="L699">
        <v>889</v>
      </c>
    </row>
    <row r="700" spans="5:12" x14ac:dyDescent="0.2">
      <c r="E700" t="s">
        <v>2083</v>
      </c>
      <c r="F700">
        <v>1147</v>
      </c>
      <c r="K700">
        <v>0</v>
      </c>
      <c r="L700">
        <v>890</v>
      </c>
    </row>
    <row r="701" spans="5:12" x14ac:dyDescent="0.2">
      <c r="E701" t="s">
        <v>1699</v>
      </c>
      <c r="F701">
        <v>1148</v>
      </c>
      <c r="K701">
        <v>0</v>
      </c>
      <c r="L701">
        <v>891</v>
      </c>
    </row>
    <row r="702" spans="5:12" x14ac:dyDescent="0.2">
      <c r="E702" t="s">
        <v>2085</v>
      </c>
      <c r="F702">
        <v>1149</v>
      </c>
      <c r="K702">
        <v>0</v>
      </c>
      <c r="L702">
        <v>892</v>
      </c>
    </row>
    <row r="703" spans="5:12" x14ac:dyDescent="0.2">
      <c r="E703" t="s">
        <v>2087</v>
      </c>
      <c r="F703">
        <v>1150</v>
      </c>
      <c r="K703">
        <v>0</v>
      </c>
      <c r="L703">
        <v>893</v>
      </c>
    </row>
    <row r="704" spans="5:12" x14ac:dyDescent="0.2">
      <c r="E704" t="s">
        <v>2089</v>
      </c>
      <c r="F704">
        <v>1151</v>
      </c>
      <c r="K704">
        <v>0</v>
      </c>
      <c r="L704">
        <v>894</v>
      </c>
    </row>
    <row r="705" spans="5:12" x14ac:dyDescent="0.2">
      <c r="E705" t="s">
        <v>2091</v>
      </c>
      <c r="F705">
        <v>1152</v>
      </c>
      <c r="K705">
        <v>0</v>
      </c>
      <c r="L705">
        <v>895</v>
      </c>
    </row>
    <row r="706" spans="5:12" x14ac:dyDescent="0.2">
      <c r="E706" t="s">
        <v>2093</v>
      </c>
      <c r="F706">
        <v>1153</v>
      </c>
      <c r="K706">
        <v>0</v>
      </c>
      <c r="L706">
        <v>896</v>
      </c>
    </row>
    <row r="707" spans="5:12" x14ac:dyDescent="0.2">
      <c r="E707" t="s">
        <v>2095</v>
      </c>
      <c r="F707">
        <v>1154</v>
      </c>
      <c r="K707">
        <v>0</v>
      </c>
      <c r="L707">
        <v>897</v>
      </c>
    </row>
    <row r="708" spans="5:12" x14ac:dyDescent="0.2">
      <c r="E708" t="s">
        <v>2097</v>
      </c>
      <c r="F708">
        <v>1155</v>
      </c>
      <c r="K708">
        <v>0</v>
      </c>
      <c r="L708">
        <v>898</v>
      </c>
    </row>
    <row r="709" spans="5:12" x14ac:dyDescent="0.2">
      <c r="E709" t="s">
        <v>2099</v>
      </c>
      <c r="F709">
        <v>1156</v>
      </c>
      <c r="K709">
        <v>0</v>
      </c>
      <c r="L709">
        <v>899</v>
      </c>
    </row>
    <row r="710" spans="5:12" x14ac:dyDescent="0.2">
      <c r="E710" t="s">
        <v>1697</v>
      </c>
      <c r="F710">
        <v>1157</v>
      </c>
      <c r="K710">
        <v>0</v>
      </c>
      <c r="L710">
        <v>900</v>
      </c>
    </row>
    <row r="711" spans="5:12" x14ac:dyDescent="0.2">
      <c r="E711" t="s">
        <v>2101</v>
      </c>
      <c r="F711">
        <v>1158</v>
      </c>
      <c r="K711">
        <v>0</v>
      </c>
      <c r="L711">
        <v>901</v>
      </c>
    </row>
    <row r="712" spans="5:12" x14ac:dyDescent="0.2">
      <c r="E712" t="s">
        <v>2103</v>
      </c>
      <c r="F712">
        <v>1159</v>
      </c>
      <c r="K712">
        <v>0</v>
      </c>
      <c r="L712">
        <v>902</v>
      </c>
    </row>
    <row r="713" spans="5:12" x14ac:dyDescent="0.2">
      <c r="E713" t="s">
        <v>2105</v>
      </c>
      <c r="F713">
        <v>1160</v>
      </c>
      <c r="K713">
        <v>0</v>
      </c>
      <c r="L713">
        <v>903</v>
      </c>
    </row>
    <row r="714" spans="5:12" x14ac:dyDescent="0.2">
      <c r="E714" t="s">
        <v>2107</v>
      </c>
      <c r="F714">
        <v>1161</v>
      </c>
      <c r="K714">
        <v>0</v>
      </c>
      <c r="L714">
        <v>904</v>
      </c>
    </row>
    <row r="715" spans="5:12" x14ac:dyDescent="0.2">
      <c r="E715" t="s">
        <v>2109</v>
      </c>
      <c r="F715">
        <v>1162</v>
      </c>
      <c r="K715">
        <v>0</v>
      </c>
      <c r="L715">
        <v>905</v>
      </c>
    </row>
    <row r="716" spans="5:12" x14ac:dyDescent="0.2">
      <c r="E716" t="s">
        <v>2111</v>
      </c>
      <c r="F716">
        <v>1163</v>
      </c>
      <c r="K716">
        <v>0</v>
      </c>
      <c r="L716">
        <v>906</v>
      </c>
    </row>
    <row r="717" spans="5:12" x14ac:dyDescent="0.2">
      <c r="E717" t="s">
        <v>2113</v>
      </c>
      <c r="F717">
        <v>1164</v>
      </c>
      <c r="K717">
        <v>0</v>
      </c>
      <c r="L717">
        <v>907</v>
      </c>
    </row>
    <row r="718" spans="5:12" x14ac:dyDescent="0.2">
      <c r="E718" t="s">
        <v>2115</v>
      </c>
      <c r="F718">
        <v>1165</v>
      </c>
      <c r="K718">
        <v>0</v>
      </c>
      <c r="L718">
        <v>908</v>
      </c>
    </row>
    <row r="719" spans="5:12" x14ac:dyDescent="0.2">
      <c r="E719" t="s">
        <v>2117</v>
      </c>
      <c r="F719">
        <v>1166</v>
      </c>
      <c r="K719">
        <v>0</v>
      </c>
      <c r="L719">
        <v>909</v>
      </c>
    </row>
    <row r="720" spans="5:12" x14ac:dyDescent="0.2">
      <c r="E720" t="s">
        <v>2119</v>
      </c>
      <c r="F720">
        <v>1167</v>
      </c>
      <c r="K720">
        <v>0</v>
      </c>
      <c r="L720">
        <v>910</v>
      </c>
    </row>
    <row r="721" spans="5:12" x14ac:dyDescent="0.2">
      <c r="E721" t="s">
        <v>2121</v>
      </c>
      <c r="F721">
        <v>1168</v>
      </c>
      <c r="K721">
        <v>0</v>
      </c>
      <c r="L721">
        <v>911</v>
      </c>
    </row>
    <row r="722" spans="5:12" x14ac:dyDescent="0.2">
      <c r="E722" t="s">
        <v>2123</v>
      </c>
      <c r="F722">
        <v>1169</v>
      </c>
      <c r="K722">
        <v>0</v>
      </c>
      <c r="L722">
        <v>912</v>
      </c>
    </row>
    <row r="723" spans="5:12" x14ac:dyDescent="0.2">
      <c r="E723" t="s">
        <v>2125</v>
      </c>
      <c r="F723">
        <v>1170</v>
      </c>
      <c r="K723">
        <v>0</v>
      </c>
      <c r="L723">
        <v>913</v>
      </c>
    </row>
    <row r="724" spans="5:12" x14ac:dyDescent="0.2">
      <c r="E724" t="s">
        <v>2127</v>
      </c>
      <c r="F724">
        <v>1171</v>
      </c>
      <c r="K724">
        <v>0</v>
      </c>
      <c r="L724">
        <v>914</v>
      </c>
    </row>
    <row r="725" spans="5:12" x14ac:dyDescent="0.2">
      <c r="E725" t="s">
        <v>2129</v>
      </c>
      <c r="F725">
        <v>1172</v>
      </c>
      <c r="K725">
        <v>0</v>
      </c>
      <c r="L725">
        <v>915</v>
      </c>
    </row>
    <row r="726" spans="5:12" x14ac:dyDescent="0.2">
      <c r="E726" t="s">
        <v>2131</v>
      </c>
      <c r="F726">
        <v>1173</v>
      </c>
      <c r="K726">
        <v>0</v>
      </c>
      <c r="L726">
        <v>916</v>
      </c>
    </row>
    <row r="727" spans="5:12" x14ac:dyDescent="0.2">
      <c r="E727" t="s">
        <v>2133</v>
      </c>
      <c r="F727">
        <v>1174</v>
      </c>
      <c r="K727">
        <v>0</v>
      </c>
      <c r="L727">
        <v>917</v>
      </c>
    </row>
    <row r="728" spans="5:12" x14ac:dyDescent="0.2">
      <c r="E728" t="s">
        <v>2135</v>
      </c>
      <c r="F728">
        <v>1175</v>
      </c>
      <c r="K728">
        <v>0</v>
      </c>
      <c r="L728">
        <v>918</v>
      </c>
    </row>
    <row r="729" spans="5:12" x14ac:dyDescent="0.2">
      <c r="E729" t="s">
        <v>2137</v>
      </c>
      <c r="F729">
        <v>1176</v>
      </c>
      <c r="K729">
        <v>0</v>
      </c>
      <c r="L729">
        <v>919</v>
      </c>
    </row>
    <row r="730" spans="5:12" x14ac:dyDescent="0.2">
      <c r="E730" t="s">
        <v>2139</v>
      </c>
      <c r="F730">
        <v>1177</v>
      </c>
      <c r="K730">
        <v>0</v>
      </c>
      <c r="L730">
        <v>920</v>
      </c>
    </row>
    <row r="731" spans="5:12" x14ac:dyDescent="0.2">
      <c r="E731" t="s">
        <v>2141</v>
      </c>
      <c r="F731">
        <v>1178</v>
      </c>
      <c r="K731">
        <v>0</v>
      </c>
      <c r="L731">
        <v>921</v>
      </c>
    </row>
    <row r="732" spans="5:12" x14ac:dyDescent="0.2">
      <c r="E732" t="s">
        <v>2143</v>
      </c>
      <c r="F732">
        <v>1179</v>
      </c>
      <c r="K732">
        <v>0</v>
      </c>
      <c r="L732">
        <v>922</v>
      </c>
    </row>
    <row r="733" spans="5:12" x14ac:dyDescent="0.2">
      <c r="E733" t="s">
        <v>2145</v>
      </c>
      <c r="F733">
        <v>1180</v>
      </c>
      <c r="K733">
        <v>0</v>
      </c>
      <c r="L733">
        <v>923</v>
      </c>
    </row>
    <row r="734" spans="5:12" x14ac:dyDescent="0.2">
      <c r="E734" t="s">
        <v>2147</v>
      </c>
      <c r="F734">
        <v>1181</v>
      </c>
      <c r="K734">
        <v>0</v>
      </c>
      <c r="L734">
        <v>924</v>
      </c>
    </row>
    <row r="735" spans="5:12" x14ac:dyDescent="0.2">
      <c r="E735" t="s">
        <v>2149</v>
      </c>
      <c r="F735">
        <v>1182</v>
      </c>
      <c r="K735">
        <v>0</v>
      </c>
      <c r="L735">
        <v>925</v>
      </c>
    </row>
    <row r="736" spans="5:12" x14ac:dyDescent="0.2">
      <c r="E736" t="s">
        <v>2151</v>
      </c>
      <c r="F736">
        <v>1183</v>
      </c>
      <c r="K736">
        <v>0</v>
      </c>
      <c r="L736">
        <v>926</v>
      </c>
    </row>
    <row r="737" spans="5:12" x14ac:dyDescent="0.2">
      <c r="E737" t="s">
        <v>2153</v>
      </c>
      <c r="F737">
        <v>1184</v>
      </c>
      <c r="K737">
        <v>0</v>
      </c>
      <c r="L737">
        <v>927</v>
      </c>
    </row>
    <row r="738" spans="5:12" x14ac:dyDescent="0.2">
      <c r="E738" t="s">
        <v>2155</v>
      </c>
      <c r="F738">
        <v>1185</v>
      </c>
      <c r="K738">
        <v>0</v>
      </c>
      <c r="L738">
        <v>928</v>
      </c>
    </row>
    <row r="739" spans="5:12" x14ac:dyDescent="0.2">
      <c r="E739" t="s">
        <v>2157</v>
      </c>
      <c r="F739">
        <v>1186</v>
      </c>
      <c r="K739">
        <v>0</v>
      </c>
      <c r="L739">
        <v>929</v>
      </c>
    </row>
    <row r="740" spans="5:12" x14ac:dyDescent="0.2">
      <c r="E740" t="s">
        <v>2159</v>
      </c>
      <c r="F740">
        <v>1187</v>
      </c>
      <c r="K740">
        <v>0</v>
      </c>
      <c r="L740">
        <v>930</v>
      </c>
    </row>
    <row r="741" spans="5:12" x14ac:dyDescent="0.2">
      <c r="E741" t="s">
        <v>2161</v>
      </c>
      <c r="F741">
        <v>1188</v>
      </c>
      <c r="K741">
        <v>0</v>
      </c>
      <c r="L741">
        <v>931</v>
      </c>
    </row>
    <row r="742" spans="5:12" x14ac:dyDescent="0.2">
      <c r="E742" t="s">
        <v>2163</v>
      </c>
      <c r="F742">
        <v>1189</v>
      </c>
      <c r="K742">
        <v>0</v>
      </c>
      <c r="L742">
        <v>932</v>
      </c>
    </row>
    <row r="743" spans="5:12" x14ac:dyDescent="0.2">
      <c r="E743" t="s">
        <v>2165</v>
      </c>
      <c r="F743">
        <v>1190</v>
      </c>
      <c r="K743">
        <v>0</v>
      </c>
      <c r="L743">
        <v>933</v>
      </c>
    </row>
    <row r="744" spans="5:12" x14ac:dyDescent="0.2">
      <c r="E744" t="s">
        <v>2167</v>
      </c>
      <c r="F744">
        <v>1191</v>
      </c>
      <c r="K744">
        <v>0</v>
      </c>
      <c r="L744">
        <v>934</v>
      </c>
    </row>
    <row r="745" spans="5:12" x14ac:dyDescent="0.2">
      <c r="E745" t="s">
        <v>2169</v>
      </c>
      <c r="F745">
        <v>1192</v>
      </c>
      <c r="K745">
        <v>0</v>
      </c>
      <c r="L745">
        <v>935</v>
      </c>
    </row>
    <row r="746" spans="5:12" x14ac:dyDescent="0.2">
      <c r="E746" t="s">
        <v>2171</v>
      </c>
      <c r="F746">
        <v>1193</v>
      </c>
      <c r="K746">
        <v>0</v>
      </c>
      <c r="L746">
        <v>936</v>
      </c>
    </row>
    <row r="747" spans="5:12" x14ac:dyDescent="0.2">
      <c r="E747" t="s">
        <v>2173</v>
      </c>
      <c r="F747">
        <v>1194</v>
      </c>
      <c r="K747">
        <v>0</v>
      </c>
      <c r="L747">
        <v>937</v>
      </c>
    </row>
    <row r="748" spans="5:12" x14ac:dyDescent="0.2">
      <c r="E748" t="s">
        <v>2175</v>
      </c>
      <c r="F748">
        <v>1195</v>
      </c>
      <c r="K748">
        <v>0</v>
      </c>
      <c r="L748">
        <v>938</v>
      </c>
    </row>
    <row r="749" spans="5:12" x14ac:dyDescent="0.2">
      <c r="E749" t="s">
        <v>2177</v>
      </c>
      <c r="F749">
        <v>1196</v>
      </c>
      <c r="K749">
        <v>-40319.49</v>
      </c>
      <c r="L749">
        <v>939</v>
      </c>
    </row>
    <row r="750" spans="5:12" x14ac:dyDescent="0.2">
      <c r="E750" t="s">
        <v>2179</v>
      </c>
      <c r="F750">
        <v>1197</v>
      </c>
      <c r="K750">
        <v>0</v>
      </c>
      <c r="L750">
        <v>940</v>
      </c>
    </row>
    <row r="751" spans="5:12" x14ac:dyDescent="0.2">
      <c r="E751" t="s">
        <v>2181</v>
      </c>
      <c r="F751">
        <v>1198</v>
      </c>
      <c r="K751">
        <v>0</v>
      </c>
      <c r="L751">
        <v>941</v>
      </c>
    </row>
    <row r="752" spans="5:12" x14ac:dyDescent="0.2">
      <c r="E752" t="s">
        <v>1703</v>
      </c>
      <c r="F752">
        <v>1199</v>
      </c>
      <c r="K752">
        <v>0</v>
      </c>
      <c r="L752">
        <v>942</v>
      </c>
    </row>
    <row r="753" spans="5:12" x14ac:dyDescent="0.2">
      <c r="E753" t="s">
        <v>2183</v>
      </c>
      <c r="F753">
        <v>1200</v>
      </c>
      <c r="K753">
        <v>0</v>
      </c>
      <c r="L753">
        <v>943</v>
      </c>
    </row>
    <row r="754" spans="5:12" x14ac:dyDescent="0.2">
      <c r="E754" t="s">
        <v>2185</v>
      </c>
      <c r="F754">
        <v>1201</v>
      </c>
      <c r="K754">
        <v>0</v>
      </c>
      <c r="L754">
        <v>944</v>
      </c>
    </row>
    <row r="755" spans="5:12" x14ac:dyDescent="0.2">
      <c r="E755" t="s">
        <v>2187</v>
      </c>
      <c r="F755">
        <v>1202</v>
      </c>
      <c r="K755">
        <v>0</v>
      </c>
      <c r="L755">
        <v>945</v>
      </c>
    </row>
    <row r="756" spans="5:12" x14ac:dyDescent="0.2">
      <c r="E756" t="s">
        <v>2189</v>
      </c>
      <c r="F756">
        <v>1203</v>
      </c>
      <c r="K756">
        <v>0</v>
      </c>
      <c r="L756">
        <v>946</v>
      </c>
    </row>
    <row r="757" spans="5:12" x14ac:dyDescent="0.2">
      <c r="E757" t="s">
        <v>2191</v>
      </c>
      <c r="F757">
        <v>1204</v>
      </c>
      <c r="K757">
        <v>0</v>
      </c>
      <c r="L757">
        <v>947</v>
      </c>
    </row>
    <row r="758" spans="5:12" x14ac:dyDescent="0.2">
      <c r="E758" t="s">
        <v>2193</v>
      </c>
      <c r="F758">
        <v>1205</v>
      </c>
      <c r="K758">
        <v>0</v>
      </c>
      <c r="L758">
        <v>948</v>
      </c>
    </row>
    <row r="759" spans="5:12" x14ac:dyDescent="0.2">
      <c r="E759" t="s">
        <v>2195</v>
      </c>
      <c r="F759">
        <v>1206</v>
      </c>
      <c r="K759">
        <v>0</v>
      </c>
      <c r="L759">
        <v>949</v>
      </c>
    </row>
    <row r="760" spans="5:12" x14ac:dyDescent="0.2">
      <c r="E760" t="s">
        <v>2197</v>
      </c>
      <c r="F760">
        <v>1207</v>
      </c>
      <c r="K760">
        <v>-40319.49</v>
      </c>
      <c r="L760">
        <v>950</v>
      </c>
    </row>
    <row r="761" spans="5:12" x14ac:dyDescent="0.2">
      <c r="E761" t="s">
        <v>2199</v>
      </c>
      <c r="F761">
        <v>1208</v>
      </c>
      <c r="K761">
        <v>0</v>
      </c>
      <c r="L761">
        <v>951</v>
      </c>
    </row>
    <row r="762" spans="5:12" x14ac:dyDescent="0.2">
      <c r="E762" t="s">
        <v>2201</v>
      </c>
      <c r="F762">
        <v>1209</v>
      </c>
      <c r="K762">
        <v>-40319.49</v>
      </c>
      <c r="L762">
        <v>952</v>
      </c>
    </row>
    <row r="763" spans="5:12" x14ac:dyDescent="0.2">
      <c r="E763" t="s">
        <v>2203</v>
      </c>
      <c r="F763">
        <v>1210</v>
      </c>
      <c r="K763">
        <v>0</v>
      </c>
      <c r="L763">
        <v>953</v>
      </c>
    </row>
    <row r="764" spans="5:12" x14ac:dyDescent="0.2">
      <c r="E764" t="s">
        <v>2205</v>
      </c>
      <c r="F764">
        <v>1211</v>
      </c>
      <c r="K764">
        <v>0</v>
      </c>
      <c r="L764">
        <v>954</v>
      </c>
    </row>
    <row r="765" spans="5:12" x14ac:dyDescent="0.2">
      <c r="E765" t="s">
        <v>2207</v>
      </c>
      <c r="F765">
        <v>1212</v>
      </c>
      <c r="K765">
        <v>0</v>
      </c>
      <c r="L765">
        <v>955</v>
      </c>
    </row>
    <row r="766" spans="5:12" x14ac:dyDescent="0.2">
      <c r="E766" t="s">
        <v>1641</v>
      </c>
      <c r="F766">
        <v>1213</v>
      </c>
      <c r="K766">
        <v>0</v>
      </c>
      <c r="L766">
        <v>956</v>
      </c>
    </row>
    <row r="767" spans="5:12" x14ac:dyDescent="0.2">
      <c r="E767" t="s">
        <v>2209</v>
      </c>
      <c r="F767">
        <v>1214</v>
      </c>
      <c r="K767">
        <v>0</v>
      </c>
      <c r="L767">
        <v>957</v>
      </c>
    </row>
    <row r="768" spans="5:12" x14ac:dyDescent="0.2">
      <c r="E768" t="s">
        <v>1612</v>
      </c>
      <c r="F768">
        <v>1215</v>
      </c>
      <c r="K768">
        <v>0</v>
      </c>
      <c r="L768">
        <v>958</v>
      </c>
    </row>
    <row r="769" spans="5:12" x14ac:dyDescent="0.2">
      <c r="E769" t="s">
        <v>2211</v>
      </c>
      <c r="F769">
        <v>1216</v>
      </c>
      <c r="K769">
        <v>0</v>
      </c>
      <c r="L769">
        <v>959</v>
      </c>
    </row>
    <row r="770" spans="5:12" x14ac:dyDescent="0.2">
      <c r="E770" t="s">
        <v>1662</v>
      </c>
      <c r="F770">
        <v>1217</v>
      </c>
      <c r="K770">
        <v>0</v>
      </c>
      <c r="L770">
        <v>960</v>
      </c>
    </row>
    <row r="771" spans="5:12" x14ac:dyDescent="0.2">
      <c r="E771" t="s">
        <v>2213</v>
      </c>
      <c r="F771">
        <v>1218</v>
      </c>
      <c r="K771">
        <v>0</v>
      </c>
      <c r="L771">
        <v>961</v>
      </c>
    </row>
    <row r="772" spans="5:12" x14ac:dyDescent="0.2">
      <c r="E772" t="s">
        <v>2215</v>
      </c>
      <c r="F772">
        <v>1219</v>
      </c>
      <c r="K772">
        <v>0</v>
      </c>
      <c r="L772">
        <v>962</v>
      </c>
    </row>
    <row r="773" spans="5:12" x14ac:dyDescent="0.2">
      <c r="E773" t="s">
        <v>2217</v>
      </c>
      <c r="F773">
        <v>1220</v>
      </c>
      <c r="K773">
        <v>0</v>
      </c>
      <c r="L773">
        <v>963</v>
      </c>
    </row>
    <row r="774" spans="5:12" x14ac:dyDescent="0.2">
      <c r="E774" t="s">
        <v>2219</v>
      </c>
      <c r="F774">
        <v>1221</v>
      </c>
      <c r="K774">
        <v>0</v>
      </c>
      <c r="L774">
        <v>964</v>
      </c>
    </row>
    <row r="775" spans="5:12" x14ac:dyDescent="0.2">
      <c r="E775" t="s">
        <v>2221</v>
      </c>
      <c r="F775">
        <v>1222</v>
      </c>
      <c r="K775">
        <v>0</v>
      </c>
      <c r="L775">
        <v>965</v>
      </c>
    </row>
    <row r="776" spans="5:12" x14ac:dyDescent="0.2">
      <c r="E776" t="s">
        <v>2223</v>
      </c>
      <c r="F776">
        <v>1223</v>
      </c>
      <c r="K776">
        <v>0</v>
      </c>
      <c r="L776">
        <v>966</v>
      </c>
    </row>
    <row r="777" spans="5:12" x14ac:dyDescent="0.2">
      <c r="E777" t="s">
        <v>1642</v>
      </c>
      <c r="F777">
        <v>1224</v>
      </c>
      <c r="K777">
        <v>0</v>
      </c>
      <c r="L777">
        <v>967</v>
      </c>
    </row>
    <row r="778" spans="5:12" x14ac:dyDescent="0.2">
      <c r="E778" t="s">
        <v>2225</v>
      </c>
      <c r="F778">
        <v>1225</v>
      </c>
      <c r="K778">
        <v>0</v>
      </c>
      <c r="L778">
        <v>968</v>
      </c>
    </row>
    <row r="779" spans="5:12" x14ac:dyDescent="0.2">
      <c r="E779" t="s">
        <v>2227</v>
      </c>
      <c r="F779">
        <v>1226</v>
      </c>
      <c r="K779">
        <v>0</v>
      </c>
      <c r="L779">
        <v>969</v>
      </c>
    </row>
    <row r="780" spans="5:12" x14ac:dyDescent="0.2">
      <c r="E780" t="s">
        <v>2229</v>
      </c>
      <c r="F780">
        <v>1227</v>
      </c>
      <c r="K780">
        <v>0</v>
      </c>
      <c r="L780">
        <v>970</v>
      </c>
    </row>
    <row r="781" spans="5:12" x14ac:dyDescent="0.2">
      <c r="E781" t="s">
        <v>2231</v>
      </c>
      <c r="F781">
        <v>1228</v>
      </c>
      <c r="K781">
        <v>0</v>
      </c>
      <c r="L781">
        <v>971</v>
      </c>
    </row>
    <row r="782" spans="5:12" x14ac:dyDescent="0.2">
      <c r="E782" t="s">
        <v>2233</v>
      </c>
      <c r="F782">
        <v>1229</v>
      </c>
      <c r="K782">
        <v>0</v>
      </c>
      <c r="L782">
        <v>972</v>
      </c>
    </row>
    <row r="783" spans="5:12" x14ac:dyDescent="0.2">
      <c r="E783" t="s">
        <v>2235</v>
      </c>
      <c r="F783">
        <v>1230</v>
      </c>
      <c r="K783">
        <v>0</v>
      </c>
      <c r="L783">
        <v>973</v>
      </c>
    </row>
    <row r="784" spans="5:12" x14ac:dyDescent="0.2">
      <c r="E784" t="s">
        <v>1614</v>
      </c>
      <c r="F784">
        <v>1231</v>
      </c>
      <c r="K784">
        <v>0</v>
      </c>
      <c r="L784">
        <v>974</v>
      </c>
    </row>
    <row r="785" spans="5:12" x14ac:dyDescent="0.2">
      <c r="E785" t="s">
        <v>1659</v>
      </c>
      <c r="F785">
        <v>1232</v>
      </c>
      <c r="K785">
        <v>0</v>
      </c>
      <c r="L785">
        <v>975</v>
      </c>
    </row>
    <row r="786" spans="5:12" x14ac:dyDescent="0.2">
      <c r="E786" t="s">
        <v>2237</v>
      </c>
      <c r="F786">
        <v>1233</v>
      </c>
      <c r="K786">
        <v>0</v>
      </c>
      <c r="L786">
        <v>976</v>
      </c>
    </row>
    <row r="787" spans="5:12" x14ac:dyDescent="0.2">
      <c r="E787" t="s">
        <v>1615</v>
      </c>
      <c r="F787">
        <v>1234</v>
      </c>
      <c r="K787">
        <v>0</v>
      </c>
      <c r="L787">
        <v>977</v>
      </c>
    </row>
    <row r="788" spans="5:12" x14ac:dyDescent="0.2">
      <c r="E788" t="s">
        <v>2239</v>
      </c>
      <c r="F788">
        <v>1235</v>
      </c>
      <c r="K788">
        <v>0</v>
      </c>
      <c r="L788">
        <v>978</v>
      </c>
    </row>
    <row r="789" spans="5:12" x14ac:dyDescent="0.2">
      <c r="E789" t="s">
        <v>1616</v>
      </c>
      <c r="F789">
        <v>1236</v>
      </c>
      <c r="K789">
        <v>0</v>
      </c>
      <c r="L789">
        <v>979</v>
      </c>
    </row>
    <row r="790" spans="5:12" x14ac:dyDescent="0.2">
      <c r="E790" t="s">
        <v>1617</v>
      </c>
      <c r="F790">
        <v>1237</v>
      </c>
      <c r="K790">
        <v>0</v>
      </c>
      <c r="L790">
        <v>980</v>
      </c>
    </row>
    <row r="791" spans="5:12" x14ac:dyDescent="0.2">
      <c r="E791" t="s">
        <v>1665</v>
      </c>
      <c r="F791">
        <v>1238</v>
      </c>
      <c r="K791">
        <v>0</v>
      </c>
      <c r="L791">
        <v>981</v>
      </c>
    </row>
    <row r="792" spans="5:12" x14ac:dyDescent="0.2">
      <c r="E792" t="s">
        <v>1618</v>
      </c>
      <c r="F792">
        <v>1239</v>
      </c>
      <c r="K792">
        <v>0</v>
      </c>
      <c r="L792">
        <v>982</v>
      </c>
    </row>
    <row r="793" spans="5:12" x14ac:dyDescent="0.2">
      <c r="E793" t="s">
        <v>1631</v>
      </c>
      <c r="F793">
        <v>1240</v>
      </c>
      <c r="K793">
        <v>0</v>
      </c>
      <c r="L793">
        <v>983</v>
      </c>
    </row>
    <row r="794" spans="5:12" x14ac:dyDescent="0.2">
      <c r="E794" t="s">
        <v>1619</v>
      </c>
      <c r="F794">
        <v>1241</v>
      </c>
      <c r="K794">
        <v>0</v>
      </c>
      <c r="L794">
        <v>984</v>
      </c>
    </row>
    <row r="795" spans="5:12" x14ac:dyDescent="0.2">
      <c r="E795" t="s">
        <v>1643</v>
      </c>
      <c r="F795">
        <v>1242</v>
      </c>
      <c r="K795">
        <v>0</v>
      </c>
      <c r="L795">
        <v>985</v>
      </c>
    </row>
    <row r="796" spans="5:12" x14ac:dyDescent="0.2">
      <c r="E796" t="s">
        <v>2241</v>
      </c>
      <c r="F796">
        <v>1243</v>
      </c>
      <c r="K796">
        <v>0</v>
      </c>
      <c r="L796">
        <v>986</v>
      </c>
    </row>
    <row r="797" spans="5:12" x14ac:dyDescent="0.2">
      <c r="E797" t="s">
        <v>1620</v>
      </c>
      <c r="F797">
        <v>1244</v>
      </c>
      <c r="K797">
        <v>0</v>
      </c>
      <c r="L797">
        <v>987</v>
      </c>
    </row>
    <row r="798" spans="5:12" x14ac:dyDescent="0.2">
      <c r="E798" t="s">
        <v>1621</v>
      </c>
      <c r="F798">
        <v>1245</v>
      </c>
      <c r="K798">
        <v>0</v>
      </c>
      <c r="L798">
        <v>988</v>
      </c>
    </row>
    <row r="799" spans="5:12" x14ac:dyDescent="0.2">
      <c r="E799" t="s">
        <v>1622</v>
      </c>
      <c r="F799">
        <v>1246</v>
      </c>
      <c r="K799">
        <v>0</v>
      </c>
      <c r="L799">
        <v>989</v>
      </c>
    </row>
    <row r="800" spans="5:12" x14ac:dyDescent="0.2">
      <c r="E800" t="s">
        <v>1623</v>
      </c>
      <c r="F800">
        <v>1247</v>
      </c>
      <c r="K800">
        <v>0</v>
      </c>
      <c r="L800">
        <v>990</v>
      </c>
    </row>
    <row r="801" spans="5:12" x14ac:dyDescent="0.2">
      <c r="E801" t="s">
        <v>1624</v>
      </c>
      <c r="F801">
        <v>1248</v>
      </c>
      <c r="K801">
        <v>0</v>
      </c>
      <c r="L801">
        <v>991</v>
      </c>
    </row>
    <row r="802" spans="5:12" x14ac:dyDescent="0.2">
      <c r="E802" t="s">
        <v>1625</v>
      </c>
      <c r="F802">
        <v>1249</v>
      </c>
      <c r="K802">
        <v>0</v>
      </c>
      <c r="L802">
        <v>992</v>
      </c>
    </row>
    <row r="803" spans="5:12" x14ac:dyDescent="0.2">
      <c r="E803" t="s">
        <v>1626</v>
      </c>
      <c r="F803">
        <v>1250</v>
      </c>
      <c r="K803">
        <v>0</v>
      </c>
      <c r="L803">
        <v>993</v>
      </c>
    </row>
    <row r="804" spans="5:12" x14ac:dyDescent="0.2">
      <c r="E804" t="s">
        <v>2243</v>
      </c>
      <c r="F804">
        <v>1251</v>
      </c>
      <c r="K804">
        <v>0</v>
      </c>
      <c r="L804">
        <v>994</v>
      </c>
    </row>
    <row r="805" spans="5:12" x14ac:dyDescent="0.2">
      <c r="E805" t="s">
        <v>2245</v>
      </c>
      <c r="F805">
        <v>1252</v>
      </c>
      <c r="K805">
        <v>0</v>
      </c>
      <c r="L805">
        <v>995</v>
      </c>
    </row>
    <row r="806" spans="5:12" x14ac:dyDescent="0.2">
      <c r="E806" t="s">
        <v>1644</v>
      </c>
      <c r="F806">
        <v>1253</v>
      </c>
      <c r="K806">
        <v>0</v>
      </c>
      <c r="L806">
        <v>996</v>
      </c>
    </row>
    <row r="807" spans="5:12" x14ac:dyDescent="0.2">
      <c r="E807" t="s">
        <v>1627</v>
      </c>
      <c r="F807">
        <v>1254</v>
      </c>
      <c r="K807">
        <v>0</v>
      </c>
      <c r="L807">
        <v>997</v>
      </c>
    </row>
    <row r="808" spans="5:12" x14ac:dyDescent="0.2">
      <c r="E808" t="s">
        <v>2247</v>
      </c>
      <c r="F808">
        <v>1255</v>
      </c>
      <c r="K808">
        <v>0</v>
      </c>
      <c r="L808">
        <v>998</v>
      </c>
    </row>
    <row r="809" spans="5:12" x14ac:dyDescent="0.2">
      <c r="E809" t="s">
        <v>2249</v>
      </c>
      <c r="F809">
        <v>1256</v>
      </c>
      <c r="K809">
        <v>0</v>
      </c>
      <c r="L809">
        <v>999</v>
      </c>
    </row>
    <row r="810" spans="5:12" x14ac:dyDescent="0.2">
      <c r="E810" t="s">
        <v>2251</v>
      </c>
      <c r="F810">
        <v>1257</v>
      </c>
      <c r="K810">
        <v>0</v>
      </c>
      <c r="L810">
        <v>1000</v>
      </c>
    </row>
    <row r="811" spans="5:12" x14ac:dyDescent="0.2">
      <c r="E811" t="s">
        <v>1628</v>
      </c>
      <c r="F811">
        <v>1258</v>
      </c>
      <c r="K811">
        <v>0</v>
      </c>
      <c r="L811">
        <v>1001</v>
      </c>
    </row>
    <row r="812" spans="5:12" x14ac:dyDescent="0.2">
      <c r="E812" t="s">
        <v>2253</v>
      </c>
      <c r="F812">
        <v>1259</v>
      </c>
      <c r="K812">
        <v>0</v>
      </c>
      <c r="L812">
        <v>1002</v>
      </c>
    </row>
    <row r="813" spans="5:12" x14ac:dyDescent="0.2">
      <c r="E813" t="s">
        <v>2255</v>
      </c>
      <c r="F813">
        <v>1260</v>
      </c>
      <c r="K813">
        <v>0</v>
      </c>
      <c r="L813">
        <v>1003</v>
      </c>
    </row>
    <row r="814" spans="5:12" x14ac:dyDescent="0.2">
      <c r="E814" t="s">
        <v>1666</v>
      </c>
      <c r="F814">
        <v>1261</v>
      </c>
      <c r="K814">
        <v>0</v>
      </c>
      <c r="L814">
        <v>1004</v>
      </c>
    </row>
    <row r="815" spans="5:12" x14ac:dyDescent="0.2">
      <c r="E815" t="s">
        <v>2257</v>
      </c>
      <c r="F815">
        <v>1262</v>
      </c>
      <c r="K815">
        <v>0</v>
      </c>
      <c r="L815">
        <v>1005</v>
      </c>
    </row>
    <row r="816" spans="5:12" x14ac:dyDescent="0.2">
      <c r="E816" t="s">
        <v>1629</v>
      </c>
      <c r="F816">
        <v>1263</v>
      </c>
      <c r="K816">
        <v>0</v>
      </c>
      <c r="L816">
        <v>1006</v>
      </c>
    </row>
    <row r="817" spans="5:12" x14ac:dyDescent="0.2">
      <c r="E817" t="s">
        <v>1645</v>
      </c>
      <c r="F817">
        <v>1264</v>
      </c>
      <c r="K817">
        <v>0</v>
      </c>
      <c r="L817">
        <v>1007</v>
      </c>
    </row>
    <row r="818" spans="5:12" x14ac:dyDescent="0.2">
      <c r="E818" t="s">
        <v>2259</v>
      </c>
      <c r="F818">
        <v>1265</v>
      </c>
      <c r="K818">
        <v>0</v>
      </c>
      <c r="L818">
        <v>1008</v>
      </c>
    </row>
    <row r="819" spans="5:12" x14ac:dyDescent="0.2">
      <c r="E819" t="s">
        <v>1667</v>
      </c>
      <c r="F819">
        <v>1266</v>
      </c>
      <c r="K819">
        <v>0</v>
      </c>
      <c r="L819">
        <v>1009</v>
      </c>
    </row>
    <row r="820" spans="5:12" x14ac:dyDescent="0.2">
      <c r="E820" t="s">
        <v>1632</v>
      </c>
      <c r="F820">
        <v>1267</v>
      </c>
      <c r="K820">
        <v>0</v>
      </c>
      <c r="L820">
        <v>1010</v>
      </c>
    </row>
    <row r="821" spans="5:12" x14ac:dyDescent="0.2">
      <c r="E821" t="s">
        <v>1660</v>
      </c>
      <c r="F821">
        <v>1268</v>
      </c>
      <c r="K821">
        <v>0</v>
      </c>
      <c r="L821">
        <v>1011</v>
      </c>
    </row>
    <row r="822" spans="5:12" x14ac:dyDescent="0.2">
      <c r="E822" t="s">
        <v>2260</v>
      </c>
      <c r="F822">
        <v>1269</v>
      </c>
      <c r="K822">
        <v>0</v>
      </c>
      <c r="L822">
        <v>1012</v>
      </c>
    </row>
    <row r="823" spans="5:12" x14ac:dyDescent="0.2">
      <c r="E823" t="s">
        <v>2262</v>
      </c>
      <c r="F823">
        <v>1270</v>
      </c>
      <c r="K823">
        <v>0</v>
      </c>
      <c r="L823">
        <v>1013</v>
      </c>
    </row>
    <row r="824" spans="5:12" x14ac:dyDescent="0.2">
      <c r="E824" t="s">
        <v>2264</v>
      </c>
      <c r="F824">
        <v>1271</v>
      </c>
      <c r="K824">
        <v>0</v>
      </c>
      <c r="L824">
        <v>1014</v>
      </c>
    </row>
    <row r="825" spans="5:12" x14ac:dyDescent="0.2">
      <c r="E825" t="s">
        <v>2266</v>
      </c>
      <c r="F825">
        <v>1272</v>
      </c>
      <c r="K825">
        <v>0</v>
      </c>
      <c r="L825">
        <v>1015</v>
      </c>
    </row>
    <row r="826" spans="5:12" x14ac:dyDescent="0.2">
      <c r="E826" t="s">
        <v>2268</v>
      </c>
      <c r="F826">
        <v>1273</v>
      </c>
      <c r="K826">
        <v>0</v>
      </c>
      <c r="L826">
        <v>1016</v>
      </c>
    </row>
    <row r="827" spans="5:12" x14ac:dyDescent="0.2">
      <c r="E827" t="s">
        <v>2270</v>
      </c>
      <c r="F827">
        <v>1274</v>
      </c>
      <c r="K827">
        <v>0</v>
      </c>
      <c r="L827">
        <v>1017</v>
      </c>
    </row>
    <row r="828" spans="5:12" x14ac:dyDescent="0.2">
      <c r="E828" t="s">
        <v>2272</v>
      </c>
      <c r="F828">
        <v>1275</v>
      </c>
      <c r="K828">
        <v>0</v>
      </c>
      <c r="L828">
        <v>1018</v>
      </c>
    </row>
    <row r="829" spans="5:12" x14ac:dyDescent="0.2">
      <c r="E829" t="s">
        <v>2274</v>
      </c>
      <c r="F829">
        <v>1276</v>
      </c>
      <c r="K829">
        <v>0</v>
      </c>
      <c r="L829">
        <v>1019</v>
      </c>
    </row>
    <row r="830" spans="5:12" x14ac:dyDescent="0.2">
      <c r="E830" t="s">
        <v>2276</v>
      </c>
      <c r="F830">
        <v>1277</v>
      </c>
      <c r="K830">
        <v>0</v>
      </c>
      <c r="L830">
        <v>1020</v>
      </c>
    </row>
    <row r="831" spans="5:12" x14ac:dyDescent="0.2">
      <c r="E831" t="s">
        <v>2278</v>
      </c>
      <c r="F831">
        <v>1278</v>
      </c>
      <c r="K831">
        <v>0</v>
      </c>
      <c r="L831">
        <v>1021</v>
      </c>
    </row>
    <row r="832" spans="5:12" x14ac:dyDescent="0.2">
      <c r="E832" t="s">
        <v>2280</v>
      </c>
      <c r="F832">
        <v>1279</v>
      </c>
      <c r="K832">
        <v>0</v>
      </c>
      <c r="L832">
        <v>1022</v>
      </c>
    </row>
    <row r="833" spans="5:12" x14ac:dyDescent="0.2">
      <c r="E833" t="s">
        <v>2282</v>
      </c>
      <c r="F833">
        <v>1280</v>
      </c>
      <c r="K833">
        <v>0</v>
      </c>
      <c r="L833">
        <v>1023</v>
      </c>
    </row>
    <row r="834" spans="5:12" x14ac:dyDescent="0.2">
      <c r="E834" t="s">
        <v>2284</v>
      </c>
      <c r="F834">
        <v>1281</v>
      </c>
      <c r="K834">
        <v>0</v>
      </c>
      <c r="L834">
        <v>1024</v>
      </c>
    </row>
    <row r="835" spans="5:12" x14ac:dyDescent="0.2">
      <c r="E835" t="s">
        <v>2286</v>
      </c>
      <c r="F835">
        <v>1282</v>
      </c>
      <c r="K835">
        <v>0</v>
      </c>
      <c r="L835">
        <v>1025</v>
      </c>
    </row>
    <row r="836" spans="5:12" x14ac:dyDescent="0.2">
      <c r="E836" t="s">
        <v>2288</v>
      </c>
      <c r="F836">
        <v>1283</v>
      </c>
      <c r="K836">
        <v>0</v>
      </c>
      <c r="L836">
        <v>1026</v>
      </c>
    </row>
    <row r="837" spans="5:12" x14ac:dyDescent="0.2">
      <c r="E837" t="s">
        <v>2290</v>
      </c>
      <c r="F837">
        <v>1284</v>
      </c>
      <c r="K837">
        <v>0</v>
      </c>
      <c r="L837">
        <v>1027</v>
      </c>
    </row>
    <row r="838" spans="5:12" x14ac:dyDescent="0.2">
      <c r="E838" t="s">
        <v>2292</v>
      </c>
      <c r="F838">
        <v>1285</v>
      </c>
      <c r="K838">
        <v>0</v>
      </c>
      <c r="L838">
        <v>1028</v>
      </c>
    </row>
    <row r="839" spans="5:12" x14ac:dyDescent="0.2">
      <c r="E839" t="s">
        <v>2294</v>
      </c>
      <c r="F839">
        <v>1286</v>
      </c>
      <c r="K839">
        <v>0</v>
      </c>
      <c r="L839">
        <v>1029</v>
      </c>
    </row>
    <row r="840" spans="5:12" x14ac:dyDescent="0.2">
      <c r="E840" t="s">
        <v>2296</v>
      </c>
      <c r="F840">
        <v>1287</v>
      </c>
      <c r="K840">
        <v>0</v>
      </c>
      <c r="L840">
        <v>1030</v>
      </c>
    </row>
    <row r="841" spans="5:12" x14ac:dyDescent="0.2">
      <c r="E841" t="s">
        <v>2298</v>
      </c>
      <c r="F841">
        <v>1288</v>
      </c>
      <c r="K841">
        <v>0</v>
      </c>
      <c r="L841">
        <v>1031</v>
      </c>
    </row>
    <row r="842" spans="5:12" x14ac:dyDescent="0.2">
      <c r="E842" t="s">
        <v>2300</v>
      </c>
      <c r="F842">
        <v>1289</v>
      </c>
      <c r="K842">
        <v>0</v>
      </c>
      <c r="L842">
        <v>1032</v>
      </c>
    </row>
    <row r="843" spans="5:12" x14ac:dyDescent="0.2">
      <c r="E843" t="s">
        <v>2302</v>
      </c>
      <c r="F843">
        <v>1290</v>
      </c>
      <c r="K843">
        <v>0</v>
      </c>
      <c r="L843">
        <v>1033</v>
      </c>
    </row>
    <row r="844" spans="5:12" x14ac:dyDescent="0.2">
      <c r="E844" t="s">
        <v>2304</v>
      </c>
      <c r="F844">
        <v>1291</v>
      </c>
      <c r="K844">
        <v>0</v>
      </c>
      <c r="L844">
        <v>1034</v>
      </c>
    </row>
    <row r="845" spans="5:12" x14ac:dyDescent="0.2">
      <c r="E845" t="s">
        <v>2306</v>
      </c>
      <c r="F845">
        <v>1292</v>
      </c>
      <c r="K845">
        <v>0</v>
      </c>
      <c r="L845">
        <v>1035</v>
      </c>
    </row>
    <row r="846" spans="5:12" x14ac:dyDescent="0.2">
      <c r="E846" t="s">
        <v>2308</v>
      </c>
      <c r="F846">
        <v>1293</v>
      </c>
      <c r="K846">
        <v>0</v>
      </c>
      <c r="L846">
        <v>1036</v>
      </c>
    </row>
    <row r="847" spans="5:12" x14ac:dyDescent="0.2">
      <c r="E847" t="s">
        <v>2310</v>
      </c>
      <c r="F847">
        <v>1294</v>
      </c>
      <c r="K847">
        <v>0</v>
      </c>
      <c r="L847">
        <v>1037</v>
      </c>
    </row>
    <row r="848" spans="5:12" x14ac:dyDescent="0.2">
      <c r="E848" t="s">
        <v>2312</v>
      </c>
      <c r="F848">
        <v>1295</v>
      </c>
      <c r="K848">
        <v>0</v>
      </c>
      <c r="L848">
        <v>1038</v>
      </c>
    </row>
    <row r="849" spans="5:12" x14ac:dyDescent="0.2">
      <c r="E849" t="s">
        <v>2314</v>
      </c>
      <c r="F849">
        <v>1296</v>
      </c>
      <c r="K849">
        <v>0</v>
      </c>
      <c r="L849">
        <v>1039</v>
      </c>
    </row>
    <row r="850" spans="5:12" x14ac:dyDescent="0.2">
      <c r="E850" t="s">
        <v>2316</v>
      </c>
      <c r="F850">
        <v>1297</v>
      </c>
      <c r="K850">
        <v>0</v>
      </c>
      <c r="L850">
        <v>1040</v>
      </c>
    </row>
    <row r="851" spans="5:12" x14ac:dyDescent="0.2">
      <c r="E851" t="s">
        <v>2318</v>
      </c>
      <c r="F851">
        <v>1298</v>
      </c>
      <c r="K851">
        <v>0</v>
      </c>
      <c r="L851">
        <v>1041</v>
      </c>
    </row>
    <row r="852" spans="5:12" x14ac:dyDescent="0.2">
      <c r="E852" t="s">
        <v>2320</v>
      </c>
      <c r="F852">
        <v>1299</v>
      </c>
      <c r="K852">
        <v>0</v>
      </c>
      <c r="L852">
        <v>1042</v>
      </c>
    </row>
    <row r="853" spans="5:12" x14ac:dyDescent="0.2">
      <c r="E853" t="s">
        <v>2322</v>
      </c>
      <c r="F853">
        <v>1300</v>
      </c>
      <c r="K853">
        <v>0</v>
      </c>
      <c r="L853">
        <v>1043</v>
      </c>
    </row>
    <row r="854" spans="5:12" x14ac:dyDescent="0.2">
      <c r="E854" t="s">
        <v>2324</v>
      </c>
      <c r="F854">
        <v>1301</v>
      </c>
      <c r="K854">
        <v>0</v>
      </c>
      <c r="L854">
        <v>1044</v>
      </c>
    </row>
    <row r="855" spans="5:12" x14ac:dyDescent="0.2">
      <c r="E855" t="s">
        <v>2326</v>
      </c>
      <c r="F855">
        <v>1302</v>
      </c>
      <c r="K855">
        <v>0</v>
      </c>
      <c r="L855">
        <v>1045</v>
      </c>
    </row>
    <row r="856" spans="5:12" x14ac:dyDescent="0.2">
      <c r="E856" t="s">
        <v>2328</v>
      </c>
      <c r="F856">
        <v>1303</v>
      </c>
      <c r="K856">
        <v>0</v>
      </c>
      <c r="L856">
        <v>1046</v>
      </c>
    </row>
    <row r="857" spans="5:12" x14ac:dyDescent="0.2">
      <c r="E857" t="s">
        <v>2330</v>
      </c>
      <c r="F857">
        <v>1304</v>
      </c>
      <c r="K857">
        <v>0</v>
      </c>
      <c r="L857">
        <v>1047</v>
      </c>
    </row>
    <row r="858" spans="5:12" x14ac:dyDescent="0.2">
      <c r="E858" t="s">
        <v>2332</v>
      </c>
      <c r="F858">
        <v>1305</v>
      </c>
      <c r="K858">
        <v>0</v>
      </c>
      <c r="L858">
        <v>1048</v>
      </c>
    </row>
    <row r="859" spans="5:12" x14ac:dyDescent="0.2">
      <c r="E859" t="s">
        <v>2334</v>
      </c>
      <c r="F859">
        <v>1306</v>
      </c>
      <c r="K859">
        <v>0</v>
      </c>
      <c r="L859">
        <v>1049</v>
      </c>
    </row>
    <row r="860" spans="5:12" x14ac:dyDescent="0.2">
      <c r="E860" t="s">
        <v>2336</v>
      </c>
      <c r="F860">
        <v>1307</v>
      </c>
      <c r="K860">
        <v>0</v>
      </c>
      <c r="L860">
        <v>1050</v>
      </c>
    </row>
    <row r="861" spans="5:12" x14ac:dyDescent="0.2">
      <c r="E861" t="s">
        <v>2338</v>
      </c>
      <c r="F861">
        <v>1308</v>
      </c>
      <c r="K861">
        <v>0</v>
      </c>
      <c r="L861">
        <v>1051</v>
      </c>
    </row>
    <row r="862" spans="5:12" x14ac:dyDescent="0.2">
      <c r="E862" t="s">
        <v>2340</v>
      </c>
      <c r="F862">
        <v>1309</v>
      </c>
      <c r="K862">
        <v>0</v>
      </c>
      <c r="L862">
        <v>1052</v>
      </c>
    </row>
    <row r="863" spans="5:12" x14ac:dyDescent="0.2">
      <c r="E863" t="s">
        <v>2342</v>
      </c>
      <c r="F863">
        <v>1310</v>
      </c>
      <c r="K863">
        <v>0</v>
      </c>
      <c r="L863">
        <v>1053</v>
      </c>
    </row>
    <row r="864" spans="5:12" x14ac:dyDescent="0.2">
      <c r="E864" t="s">
        <v>2344</v>
      </c>
      <c r="F864">
        <v>1311</v>
      </c>
      <c r="K864">
        <v>0</v>
      </c>
      <c r="L864">
        <v>1054</v>
      </c>
    </row>
    <row r="865" spans="5:12" x14ac:dyDescent="0.2">
      <c r="E865" t="s">
        <v>2346</v>
      </c>
      <c r="F865">
        <v>1312</v>
      </c>
      <c r="K865">
        <v>0</v>
      </c>
      <c r="L865">
        <v>1055</v>
      </c>
    </row>
    <row r="866" spans="5:12" x14ac:dyDescent="0.2">
      <c r="E866" t="s">
        <v>1630</v>
      </c>
      <c r="F866">
        <v>1313</v>
      </c>
      <c r="K866">
        <v>0</v>
      </c>
      <c r="L866">
        <v>1056</v>
      </c>
    </row>
    <row r="867" spans="5:12" x14ac:dyDescent="0.2">
      <c r="E867" t="s">
        <v>1649</v>
      </c>
      <c r="F867">
        <v>1314</v>
      </c>
      <c r="K867">
        <v>0</v>
      </c>
      <c r="L867">
        <v>1057</v>
      </c>
    </row>
    <row r="868" spans="5:12" x14ac:dyDescent="0.2">
      <c r="E868" t="s">
        <v>1673</v>
      </c>
      <c r="F868">
        <v>1315</v>
      </c>
      <c r="K868">
        <v>0</v>
      </c>
      <c r="L868">
        <v>1058</v>
      </c>
    </row>
    <row r="869" spans="5:12" x14ac:dyDescent="0.2">
      <c r="E869" t="s">
        <v>2348</v>
      </c>
      <c r="F869">
        <v>1316</v>
      </c>
      <c r="K869">
        <v>0</v>
      </c>
      <c r="L869">
        <v>1059</v>
      </c>
    </row>
    <row r="870" spans="5:12" x14ac:dyDescent="0.2">
      <c r="E870" t="s">
        <v>1663</v>
      </c>
      <c r="F870">
        <v>1317</v>
      </c>
      <c r="K870">
        <v>0</v>
      </c>
      <c r="L870">
        <v>1060</v>
      </c>
    </row>
    <row r="871" spans="5:12" x14ac:dyDescent="0.2">
      <c r="E871" t="s">
        <v>1664</v>
      </c>
      <c r="F871">
        <v>1318</v>
      </c>
      <c r="K871">
        <v>0</v>
      </c>
      <c r="L871">
        <v>1061</v>
      </c>
    </row>
    <row r="872" spans="5:12" x14ac:dyDescent="0.2">
      <c r="E872" t="s">
        <v>1653</v>
      </c>
      <c r="F872">
        <v>1319</v>
      </c>
      <c r="K872">
        <v>0</v>
      </c>
      <c r="L872">
        <v>1062</v>
      </c>
    </row>
    <row r="873" spans="5:12" x14ac:dyDescent="0.2">
      <c r="E873" t="s">
        <v>1613</v>
      </c>
      <c r="F873">
        <v>1320</v>
      </c>
      <c r="K873">
        <v>0</v>
      </c>
      <c r="L873">
        <v>1063</v>
      </c>
    </row>
    <row r="874" spans="5:12" x14ac:dyDescent="0.2">
      <c r="E874" t="s">
        <v>2350</v>
      </c>
      <c r="F874">
        <v>1321</v>
      </c>
      <c r="K874">
        <v>0</v>
      </c>
      <c r="L874">
        <v>1064</v>
      </c>
    </row>
    <row r="875" spans="5:12" x14ac:dyDescent="0.2">
      <c r="E875" t="s">
        <v>1648</v>
      </c>
      <c r="F875">
        <v>1322</v>
      </c>
      <c r="K875">
        <v>0</v>
      </c>
      <c r="L875">
        <v>1065</v>
      </c>
    </row>
    <row r="876" spans="5:12" x14ac:dyDescent="0.2">
      <c r="E876" t="s">
        <v>2352</v>
      </c>
      <c r="F876">
        <v>1323</v>
      </c>
      <c r="K876">
        <v>0</v>
      </c>
      <c r="L876">
        <v>1066</v>
      </c>
    </row>
    <row r="877" spans="5:12" x14ac:dyDescent="0.2">
      <c r="E877" t="s">
        <v>2354</v>
      </c>
      <c r="F877">
        <v>1324</v>
      </c>
      <c r="K877">
        <v>0</v>
      </c>
      <c r="L877">
        <v>1067</v>
      </c>
    </row>
    <row r="878" spans="5:12" x14ac:dyDescent="0.2">
      <c r="E878" t="s">
        <v>2356</v>
      </c>
      <c r="F878">
        <v>1325</v>
      </c>
      <c r="K878">
        <v>0</v>
      </c>
      <c r="L878">
        <v>1068</v>
      </c>
    </row>
    <row r="879" spans="5:12" x14ac:dyDescent="0.2">
      <c r="E879" t="s">
        <v>2358</v>
      </c>
      <c r="F879">
        <v>1326</v>
      </c>
      <c r="K879">
        <v>0</v>
      </c>
      <c r="L879">
        <v>1069</v>
      </c>
    </row>
    <row r="880" spans="5:12" x14ac:dyDescent="0.2">
      <c r="E880" t="s">
        <v>689</v>
      </c>
      <c r="F880">
        <v>1327</v>
      </c>
      <c r="K880">
        <v>0</v>
      </c>
      <c r="L880">
        <v>1070</v>
      </c>
    </row>
    <row r="881" spans="5:12" x14ac:dyDescent="0.2">
      <c r="E881" t="s">
        <v>2361</v>
      </c>
      <c r="F881">
        <v>1328</v>
      </c>
      <c r="K881">
        <v>0</v>
      </c>
      <c r="L881">
        <v>1071</v>
      </c>
    </row>
    <row r="882" spans="5:12" x14ac:dyDescent="0.2">
      <c r="E882" t="s">
        <v>2363</v>
      </c>
      <c r="F882">
        <v>1329</v>
      </c>
      <c r="K882">
        <v>0</v>
      </c>
      <c r="L882">
        <v>1072</v>
      </c>
    </row>
    <row r="883" spans="5:12" x14ac:dyDescent="0.2">
      <c r="E883" t="s">
        <v>2365</v>
      </c>
      <c r="F883">
        <v>1330</v>
      </c>
      <c r="K883">
        <v>0</v>
      </c>
      <c r="L883">
        <v>1073</v>
      </c>
    </row>
    <row r="884" spans="5:12" x14ac:dyDescent="0.2">
      <c r="E884" t="s">
        <v>2367</v>
      </c>
      <c r="F884">
        <v>1331</v>
      </c>
      <c r="K884">
        <v>0</v>
      </c>
      <c r="L884">
        <v>1074</v>
      </c>
    </row>
    <row r="885" spans="5:12" x14ac:dyDescent="0.2">
      <c r="E885" t="s">
        <v>2369</v>
      </c>
      <c r="F885">
        <v>1332</v>
      </c>
      <c r="K885">
        <v>0</v>
      </c>
      <c r="L885">
        <v>1075</v>
      </c>
    </row>
    <row r="886" spans="5:12" x14ac:dyDescent="0.2">
      <c r="E886" t="s">
        <v>2371</v>
      </c>
      <c r="F886">
        <v>1333</v>
      </c>
      <c r="K886">
        <v>0</v>
      </c>
      <c r="L886">
        <v>1076</v>
      </c>
    </row>
    <row r="887" spans="5:12" x14ac:dyDescent="0.2">
      <c r="E887" t="s">
        <v>2373</v>
      </c>
      <c r="F887">
        <v>1334</v>
      </c>
      <c r="K887">
        <v>0</v>
      </c>
      <c r="L887">
        <v>1077</v>
      </c>
    </row>
    <row r="888" spans="5:12" x14ac:dyDescent="0.2">
      <c r="E888" t="s">
        <v>2375</v>
      </c>
      <c r="F888">
        <v>1335</v>
      </c>
      <c r="K888">
        <v>0</v>
      </c>
      <c r="L888">
        <v>1078</v>
      </c>
    </row>
    <row r="889" spans="5:12" x14ac:dyDescent="0.2">
      <c r="E889" t="s">
        <v>2377</v>
      </c>
      <c r="F889">
        <v>1336</v>
      </c>
      <c r="K889">
        <v>0</v>
      </c>
      <c r="L889">
        <v>1079</v>
      </c>
    </row>
    <row r="890" spans="5:12" x14ac:dyDescent="0.2">
      <c r="E890" t="s">
        <v>2379</v>
      </c>
      <c r="F890">
        <v>1337</v>
      </c>
      <c r="K890">
        <v>0</v>
      </c>
      <c r="L890">
        <v>1080</v>
      </c>
    </row>
    <row r="891" spans="5:12" x14ac:dyDescent="0.2">
      <c r="E891" t="s">
        <v>2381</v>
      </c>
      <c r="F891">
        <v>1338</v>
      </c>
      <c r="K891">
        <v>0</v>
      </c>
      <c r="L891">
        <v>1081</v>
      </c>
    </row>
    <row r="892" spans="5:12" x14ac:dyDescent="0.2">
      <c r="E892" t="s">
        <v>2383</v>
      </c>
      <c r="F892">
        <v>1339</v>
      </c>
      <c r="K892">
        <v>0</v>
      </c>
      <c r="L892">
        <v>1082</v>
      </c>
    </row>
    <row r="893" spans="5:12" x14ac:dyDescent="0.2">
      <c r="E893" t="s">
        <v>2385</v>
      </c>
      <c r="F893">
        <v>1340</v>
      </c>
      <c r="K893">
        <v>0</v>
      </c>
      <c r="L893">
        <v>1083</v>
      </c>
    </row>
    <row r="894" spans="5:12" x14ac:dyDescent="0.2">
      <c r="E894" t="s">
        <v>1646</v>
      </c>
      <c r="F894">
        <v>1341</v>
      </c>
      <c r="K894">
        <v>0</v>
      </c>
      <c r="L894">
        <v>1084</v>
      </c>
    </row>
    <row r="895" spans="5:12" x14ac:dyDescent="0.2">
      <c r="E895" t="s">
        <v>2387</v>
      </c>
      <c r="F895">
        <v>1342</v>
      </c>
      <c r="K895">
        <v>0</v>
      </c>
      <c r="L895">
        <v>1085</v>
      </c>
    </row>
    <row r="896" spans="5:12" x14ac:dyDescent="0.2">
      <c r="E896" t="s">
        <v>2389</v>
      </c>
      <c r="F896">
        <v>1343</v>
      </c>
      <c r="K896">
        <v>0</v>
      </c>
      <c r="L896">
        <v>1086</v>
      </c>
    </row>
    <row r="897" spans="5:12" x14ac:dyDescent="0.2">
      <c r="E897" t="s">
        <v>2391</v>
      </c>
      <c r="F897">
        <v>1344</v>
      </c>
      <c r="K897">
        <v>0</v>
      </c>
      <c r="L897">
        <v>1087</v>
      </c>
    </row>
    <row r="898" spans="5:12" x14ac:dyDescent="0.2">
      <c r="E898" t="s">
        <v>1647</v>
      </c>
      <c r="F898">
        <v>1345</v>
      </c>
      <c r="K898">
        <v>0</v>
      </c>
      <c r="L898">
        <v>1088</v>
      </c>
    </row>
    <row r="899" spans="5:12" x14ac:dyDescent="0.2">
      <c r="E899" t="s">
        <v>2393</v>
      </c>
      <c r="F899">
        <v>1346</v>
      </c>
      <c r="K899">
        <v>0</v>
      </c>
      <c r="L899">
        <v>1089</v>
      </c>
    </row>
    <row r="900" spans="5:12" x14ac:dyDescent="0.2">
      <c r="E900" t="s">
        <v>2395</v>
      </c>
      <c r="F900">
        <v>1347</v>
      </c>
      <c r="K900">
        <v>0</v>
      </c>
      <c r="L900">
        <v>1090</v>
      </c>
    </row>
    <row r="901" spans="5:12" x14ac:dyDescent="0.2">
      <c r="E901" t="s">
        <v>2397</v>
      </c>
      <c r="F901">
        <v>1348</v>
      </c>
      <c r="K901">
        <v>0</v>
      </c>
      <c r="L901">
        <v>1091</v>
      </c>
    </row>
    <row r="902" spans="5:12" x14ac:dyDescent="0.2">
      <c r="E902" t="s">
        <v>1650</v>
      </c>
      <c r="F902">
        <v>1349</v>
      </c>
      <c r="K902">
        <v>0</v>
      </c>
      <c r="L902">
        <v>1092</v>
      </c>
    </row>
    <row r="903" spans="5:12" x14ac:dyDescent="0.2">
      <c r="E903" t="s">
        <v>1651</v>
      </c>
      <c r="F903">
        <v>1350</v>
      </c>
      <c r="K903">
        <v>0</v>
      </c>
      <c r="L903">
        <v>1093</v>
      </c>
    </row>
    <row r="904" spans="5:12" x14ac:dyDescent="0.2">
      <c r="E904" t="s">
        <v>2399</v>
      </c>
      <c r="F904">
        <v>1351</v>
      </c>
      <c r="K904">
        <v>0</v>
      </c>
      <c r="L904">
        <v>1094</v>
      </c>
    </row>
    <row r="905" spans="5:12" x14ac:dyDescent="0.2">
      <c r="E905" t="s">
        <v>2401</v>
      </c>
      <c r="F905">
        <v>1352</v>
      </c>
      <c r="K905">
        <v>0</v>
      </c>
      <c r="L905">
        <v>1095</v>
      </c>
    </row>
    <row r="906" spans="5:12" x14ac:dyDescent="0.2">
      <c r="E906" t="s">
        <v>2403</v>
      </c>
      <c r="F906">
        <v>1353</v>
      </c>
      <c r="K906">
        <v>0</v>
      </c>
      <c r="L906">
        <v>1096</v>
      </c>
    </row>
    <row r="907" spans="5:12" x14ac:dyDescent="0.2">
      <c r="E907">
        <v>0</v>
      </c>
      <c r="F907">
        <v>1354</v>
      </c>
      <c r="K907">
        <v>0</v>
      </c>
      <c r="L907">
        <v>1097</v>
      </c>
    </row>
    <row r="908" spans="5:12" x14ac:dyDescent="0.2">
      <c r="E908">
        <v>0</v>
      </c>
      <c r="F908">
        <v>1355</v>
      </c>
      <c r="K908">
        <v>0</v>
      </c>
      <c r="L908">
        <v>1098</v>
      </c>
    </row>
    <row r="909" spans="5:12" x14ac:dyDescent="0.2">
      <c r="E909">
        <v>627713.55000000005</v>
      </c>
      <c r="F909">
        <v>1356</v>
      </c>
      <c r="K909">
        <v>0</v>
      </c>
      <c r="L909">
        <v>1099</v>
      </c>
    </row>
    <row r="910" spans="5:12" x14ac:dyDescent="0.2">
      <c r="E910">
        <v>919442.87</v>
      </c>
      <c r="F910">
        <v>1357</v>
      </c>
      <c r="K910">
        <v>0</v>
      </c>
      <c r="L910">
        <v>1100</v>
      </c>
    </row>
    <row r="911" spans="5:12" x14ac:dyDescent="0.2">
      <c r="E911">
        <v>0</v>
      </c>
      <c r="F911">
        <v>1358</v>
      </c>
      <c r="K911">
        <v>0</v>
      </c>
      <c r="L911">
        <v>1101</v>
      </c>
    </row>
    <row r="912" spans="5:12" x14ac:dyDescent="0.2">
      <c r="E912">
        <v>0</v>
      </c>
      <c r="F912">
        <v>1359</v>
      </c>
      <c r="K912">
        <v>0</v>
      </c>
      <c r="L912">
        <v>1102</v>
      </c>
    </row>
    <row r="913" spans="5:12" x14ac:dyDescent="0.2">
      <c r="E913">
        <v>0</v>
      </c>
      <c r="F913">
        <v>1360</v>
      </c>
      <c r="K913">
        <v>0</v>
      </c>
      <c r="L913">
        <v>1103</v>
      </c>
    </row>
    <row r="914" spans="5:12" x14ac:dyDescent="0.2">
      <c r="E914">
        <v>0</v>
      </c>
      <c r="F914">
        <v>1361</v>
      </c>
      <c r="K914">
        <v>0</v>
      </c>
      <c r="L914">
        <v>1104</v>
      </c>
    </row>
    <row r="915" spans="5:12" x14ac:dyDescent="0.2">
      <c r="E915">
        <v>0</v>
      </c>
      <c r="F915">
        <v>1362</v>
      </c>
      <c r="K915">
        <v>0</v>
      </c>
      <c r="L915">
        <v>1105</v>
      </c>
    </row>
    <row r="916" spans="5:12" x14ac:dyDescent="0.2">
      <c r="E916">
        <v>0</v>
      </c>
      <c r="F916">
        <v>1363</v>
      </c>
      <c r="K916">
        <v>0</v>
      </c>
      <c r="L916">
        <v>1106</v>
      </c>
    </row>
    <row r="917" spans="5:12" x14ac:dyDescent="0.2">
      <c r="E917">
        <v>0</v>
      </c>
      <c r="F917">
        <v>1364</v>
      </c>
      <c r="K917">
        <v>0</v>
      </c>
      <c r="L917">
        <v>1107</v>
      </c>
    </row>
    <row r="918" spans="5:12" x14ac:dyDescent="0.2">
      <c r="E918">
        <v>0</v>
      </c>
      <c r="F918">
        <v>1365</v>
      </c>
      <c r="K918">
        <v>0</v>
      </c>
      <c r="L918">
        <v>1108</v>
      </c>
    </row>
    <row r="919" spans="5:12" x14ac:dyDescent="0.2">
      <c r="E919">
        <v>0</v>
      </c>
      <c r="F919">
        <v>1366</v>
      </c>
      <c r="K919">
        <v>0</v>
      </c>
      <c r="L919">
        <v>1109</v>
      </c>
    </row>
    <row r="920" spans="5:12" x14ac:dyDescent="0.2">
      <c r="E920">
        <v>0</v>
      </c>
      <c r="F920">
        <v>1367</v>
      </c>
      <c r="K920">
        <v>0</v>
      </c>
      <c r="L920">
        <v>1110</v>
      </c>
    </row>
    <row r="921" spans="5:12" x14ac:dyDescent="0.2">
      <c r="E921">
        <v>0</v>
      </c>
      <c r="F921">
        <v>1368</v>
      </c>
      <c r="K921">
        <v>0</v>
      </c>
      <c r="L921">
        <v>1111</v>
      </c>
    </row>
    <row r="922" spans="5:12" x14ac:dyDescent="0.2">
      <c r="E922">
        <v>0</v>
      </c>
      <c r="F922">
        <v>1369</v>
      </c>
      <c r="K922">
        <v>0</v>
      </c>
      <c r="L922">
        <v>1112</v>
      </c>
    </row>
    <row r="923" spans="5:12" x14ac:dyDescent="0.2">
      <c r="E923">
        <v>0</v>
      </c>
      <c r="F923">
        <v>1370</v>
      </c>
      <c r="K923">
        <v>0</v>
      </c>
      <c r="L923">
        <v>1113</v>
      </c>
    </row>
    <row r="924" spans="5:12" x14ac:dyDescent="0.2">
      <c r="E924">
        <v>0</v>
      </c>
      <c r="F924">
        <v>1371</v>
      </c>
      <c r="K924">
        <v>0</v>
      </c>
      <c r="L924">
        <v>1114</v>
      </c>
    </row>
    <row r="925" spans="5:12" x14ac:dyDescent="0.2">
      <c r="E925">
        <v>0</v>
      </c>
      <c r="F925">
        <v>1372</v>
      </c>
      <c r="K925">
        <v>0</v>
      </c>
      <c r="L925">
        <v>1115</v>
      </c>
    </row>
    <row r="926" spans="5:12" x14ac:dyDescent="0.2">
      <c r="E926">
        <v>0</v>
      </c>
      <c r="F926">
        <v>1373</v>
      </c>
      <c r="K926">
        <v>0</v>
      </c>
      <c r="L926">
        <v>1116</v>
      </c>
    </row>
    <row r="927" spans="5:12" x14ac:dyDescent="0.2">
      <c r="E927">
        <v>0</v>
      </c>
      <c r="F927">
        <v>1374</v>
      </c>
      <c r="K927">
        <v>0</v>
      </c>
      <c r="L927">
        <v>1117</v>
      </c>
    </row>
    <row r="928" spans="5:12" x14ac:dyDescent="0.2">
      <c r="E928">
        <v>0</v>
      </c>
      <c r="F928">
        <v>1375</v>
      </c>
      <c r="K928">
        <v>0</v>
      </c>
      <c r="L928">
        <v>1118</v>
      </c>
    </row>
    <row r="929" spans="5:12" x14ac:dyDescent="0.2">
      <c r="E929">
        <v>0</v>
      </c>
      <c r="F929">
        <v>1376</v>
      </c>
      <c r="K929">
        <v>0</v>
      </c>
      <c r="L929">
        <v>1119</v>
      </c>
    </row>
    <row r="930" spans="5:12" x14ac:dyDescent="0.2">
      <c r="E930">
        <v>0</v>
      </c>
      <c r="F930">
        <v>1377</v>
      </c>
      <c r="K930">
        <v>0</v>
      </c>
      <c r="L930">
        <v>1120</v>
      </c>
    </row>
    <row r="931" spans="5:12" x14ac:dyDescent="0.2">
      <c r="E931">
        <v>0</v>
      </c>
      <c r="F931">
        <v>1378</v>
      </c>
      <c r="K931">
        <v>0</v>
      </c>
      <c r="L931">
        <v>1121</v>
      </c>
    </row>
    <row r="932" spans="5:12" x14ac:dyDescent="0.2">
      <c r="E932">
        <v>0</v>
      </c>
      <c r="F932">
        <v>1379</v>
      </c>
      <c r="K932">
        <v>0</v>
      </c>
      <c r="L932">
        <v>1122</v>
      </c>
    </row>
    <row r="933" spans="5:12" x14ac:dyDescent="0.2">
      <c r="E933">
        <v>0</v>
      </c>
      <c r="F933">
        <v>1380</v>
      </c>
      <c r="K933">
        <v>0</v>
      </c>
      <c r="L933">
        <v>1123</v>
      </c>
    </row>
    <row r="934" spans="5:12" x14ac:dyDescent="0.2">
      <c r="E934">
        <v>0</v>
      </c>
      <c r="F934">
        <v>1381</v>
      </c>
      <c r="K934">
        <v>0</v>
      </c>
      <c r="L934">
        <v>1124</v>
      </c>
    </row>
    <row r="935" spans="5:12" x14ac:dyDescent="0.2">
      <c r="E935">
        <v>0</v>
      </c>
      <c r="F935">
        <v>1382</v>
      </c>
      <c r="K935">
        <v>0</v>
      </c>
      <c r="L935">
        <v>1125</v>
      </c>
    </row>
    <row r="936" spans="5:12" x14ac:dyDescent="0.2">
      <c r="E936">
        <v>0</v>
      </c>
      <c r="F936">
        <v>1383</v>
      </c>
      <c r="K936">
        <v>0</v>
      </c>
      <c r="L936">
        <v>1126</v>
      </c>
    </row>
    <row r="937" spans="5:12" x14ac:dyDescent="0.2">
      <c r="E937">
        <v>14135.29</v>
      </c>
      <c r="F937">
        <v>1384</v>
      </c>
      <c r="K937">
        <v>0</v>
      </c>
      <c r="L937">
        <v>1127</v>
      </c>
    </row>
    <row r="938" spans="5:12" x14ac:dyDescent="0.2">
      <c r="E938">
        <v>46274.5</v>
      </c>
      <c r="F938">
        <v>1385</v>
      </c>
      <c r="K938">
        <v>0</v>
      </c>
      <c r="L938">
        <v>1128</v>
      </c>
    </row>
    <row r="939" spans="5:12" x14ac:dyDescent="0.2">
      <c r="E939">
        <v>0</v>
      </c>
      <c r="F939">
        <v>1386</v>
      </c>
      <c r="K939">
        <v>0</v>
      </c>
      <c r="L939">
        <v>1129</v>
      </c>
    </row>
    <row r="940" spans="5:12" x14ac:dyDescent="0.2">
      <c r="E940">
        <v>0</v>
      </c>
      <c r="F940">
        <v>1387</v>
      </c>
      <c r="K940">
        <v>0</v>
      </c>
      <c r="L940">
        <v>1130</v>
      </c>
    </row>
    <row r="941" spans="5:12" x14ac:dyDescent="0.2">
      <c r="E941">
        <v>0</v>
      </c>
      <c r="F941">
        <v>1388</v>
      </c>
      <c r="K941">
        <v>0</v>
      </c>
      <c r="L941">
        <v>1131</v>
      </c>
    </row>
    <row r="942" spans="5:12" x14ac:dyDescent="0.2">
      <c r="E942">
        <v>0</v>
      </c>
      <c r="F942">
        <v>1389</v>
      </c>
      <c r="K942">
        <v>0</v>
      </c>
      <c r="L942">
        <v>1132</v>
      </c>
    </row>
    <row r="943" spans="5:12" x14ac:dyDescent="0.2">
      <c r="E943">
        <v>0</v>
      </c>
      <c r="F943">
        <v>1390</v>
      </c>
      <c r="K943">
        <v>0</v>
      </c>
      <c r="L943">
        <v>1133</v>
      </c>
    </row>
    <row r="944" spans="5:12" x14ac:dyDescent="0.2">
      <c r="E944">
        <v>0</v>
      </c>
      <c r="F944">
        <v>1391</v>
      </c>
      <c r="K944">
        <v>0</v>
      </c>
      <c r="L944">
        <v>1134</v>
      </c>
    </row>
    <row r="945" spans="5:12" x14ac:dyDescent="0.2">
      <c r="E945">
        <v>0</v>
      </c>
      <c r="F945">
        <v>1392</v>
      </c>
      <c r="K945">
        <v>0</v>
      </c>
      <c r="L945">
        <v>1135</v>
      </c>
    </row>
    <row r="946" spans="5:12" x14ac:dyDescent="0.2">
      <c r="E946">
        <v>0</v>
      </c>
      <c r="F946">
        <v>1393</v>
      </c>
      <c r="K946">
        <v>0</v>
      </c>
      <c r="L946">
        <v>1136</v>
      </c>
    </row>
    <row r="947" spans="5:12" x14ac:dyDescent="0.2">
      <c r="E947">
        <v>0</v>
      </c>
      <c r="F947">
        <v>1394</v>
      </c>
      <c r="K947">
        <v>0</v>
      </c>
      <c r="L947">
        <v>1137</v>
      </c>
    </row>
    <row r="948" spans="5:12" x14ac:dyDescent="0.2">
      <c r="E948">
        <v>0</v>
      </c>
      <c r="F948">
        <v>1395</v>
      </c>
      <c r="K948">
        <v>0</v>
      </c>
      <c r="L948">
        <v>1138</v>
      </c>
    </row>
    <row r="949" spans="5:12" x14ac:dyDescent="0.2">
      <c r="E949">
        <v>0</v>
      </c>
      <c r="F949">
        <v>1396</v>
      </c>
      <c r="K949">
        <v>0</v>
      </c>
      <c r="L949">
        <v>1139</v>
      </c>
    </row>
    <row r="950" spans="5:12" x14ac:dyDescent="0.2">
      <c r="E950">
        <v>0</v>
      </c>
      <c r="F950">
        <v>1397</v>
      </c>
      <c r="K950">
        <v>0</v>
      </c>
      <c r="L950">
        <v>1140</v>
      </c>
    </row>
    <row r="951" spans="5:12" x14ac:dyDescent="0.2">
      <c r="E951">
        <v>0</v>
      </c>
      <c r="F951">
        <v>1398</v>
      </c>
      <c r="K951">
        <v>0</v>
      </c>
      <c r="L951">
        <v>1141</v>
      </c>
    </row>
    <row r="952" spans="5:12" x14ac:dyDescent="0.2">
      <c r="E952">
        <v>0</v>
      </c>
      <c r="F952">
        <v>1399</v>
      </c>
      <c r="K952">
        <v>0</v>
      </c>
      <c r="L952">
        <v>1142</v>
      </c>
    </row>
    <row r="953" spans="5:12" x14ac:dyDescent="0.2">
      <c r="E953">
        <v>0</v>
      </c>
      <c r="F953">
        <v>1400</v>
      </c>
      <c r="K953">
        <v>0</v>
      </c>
      <c r="L953">
        <v>1143</v>
      </c>
    </row>
    <row r="954" spans="5:12" x14ac:dyDescent="0.2">
      <c r="E954">
        <v>0</v>
      </c>
      <c r="F954">
        <v>1401</v>
      </c>
      <c r="K954">
        <v>0</v>
      </c>
      <c r="L954">
        <v>1144</v>
      </c>
    </row>
    <row r="955" spans="5:12" x14ac:dyDescent="0.2">
      <c r="E955">
        <v>0</v>
      </c>
      <c r="F955">
        <v>1402</v>
      </c>
      <c r="K955">
        <v>0</v>
      </c>
      <c r="L955">
        <v>1145</v>
      </c>
    </row>
    <row r="956" spans="5:12" x14ac:dyDescent="0.2">
      <c r="E956">
        <v>0</v>
      </c>
      <c r="F956">
        <v>1403</v>
      </c>
      <c r="K956">
        <v>0</v>
      </c>
      <c r="L956">
        <v>1146</v>
      </c>
    </row>
    <row r="957" spans="5:12" x14ac:dyDescent="0.2">
      <c r="E957">
        <v>11062.22</v>
      </c>
      <c r="F957">
        <v>1404</v>
      </c>
      <c r="K957">
        <v>0</v>
      </c>
      <c r="L957">
        <v>1147</v>
      </c>
    </row>
    <row r="958" spans="5:12" x14ac:dyDescent="0.2">
      <c r="E958">
        <v>24259.39</v>
      </c>
      <c r="F958">
        <v>1405</v>
      </c>
      <c r="K958">
        <v>0</v>
      </c>
      <c r="L958">
        <v>1148</v>
      </c>
    </row>
    <row r="959" spans="5:12" x14ac:dyDescent="0.2">
      <c r="E959">
        <v>0</v>
      </c>
      <c r="F959">
        <v>1406</v>
      </c>
      <c r="K959">
        <v>0</v>
      </c>
      <c r="L959">
        <v>1149</v>
      </c>
    </row>
    <row r="960" spans="5:12" x14ac:dyDescent="0.2">
      <c r="E960">
        <v>0</v>
      </c>
      <c r="F960">
        <v>1407</v>
      </c>
      <c r="K960">
        <v>0</v>
      </c>
      <c r="L960">
        <v>1150</v>
      </c>
    </row>
    <row r="961" spans="5:12" x14ac:dyDescent="0.2">
      <c r="E961">
        <v>0</v>
      </c>
      <c r="F961">
        <v>1408</v>
      </c>
      <c r="K961">
        <v>0</v>
      </c>
      <c r="L961">
        <v>1151</v>
      </c>
    </row>
    <row r="962" spans="5:12" x14ac:dyDescent="0.2">
      <c r="E962">
        <v>0</v>
      </c>
      <c r="F962">
        <v>1409</v>
      </c>
      <c r="K962">
        <v>0</v>
      </c>
      <c r="L962">
        <v>1152</v>
      </c>
    </row>
    <row r="963" spans="5:12" x14ac:dyDescent="0.2">
      <c r="E963">
        <v>0</v>
      </c>
      <c r="F963">
        <v>1410</v>
      </c>
      <c r="K963">
        <v>0</v>
      </c>
      <c r="L963">
        <v>1153</v>
      </c>
    </row>
    <row r="964" spans="5:12" x14ac:dyDescent="0.2">
      <c r="E964">
        <v>0</v>
      </c>
      <c r="F964">
        <v>1411</v>
      </c>
      <c r="K964">
        <v>0</v>
      </c>
      <c r="L964">
        <v>1154</v>
      </c>
    </row>
    <row r="965" spans="5:12" x14ac:dyDescent="0.2">
      <c r="E965">
        <v>0</v>
      </c>
      <c r="F965">
        <v>1412</v>
      </c>
      <c r="K965">
        <v>0</v>
      </c>
      <c r="L965">
        <v>1155</v>
      </c>
    </row>
    <row r="966" spans="5:12" x14ac:dyDescent="0.2">
      <c r="E966">
        <v>0</v>
      </c>
      <c r="F966">
        <v>1413</v>
      </c>
      <c r="K966">
        <v>0</v>
      </c>
      <c r="L966">
        <v>1156</v>
      </c>
    </row>
    <row r="967" spans="5:12" x14ac:dyDescent="0.2">
      <c r="E967">
        <v>0</v>
      </c>
      <c r="F967">
        <v>1414</v>
      </c>
      <c r="K967">
        <v>0</v>
      </c>
      <c r="L967">
        <v>1157</v>
      </c>
    </row>
    <row r="968" spans="5:12" x14ac:dyDescent="0.2">
      <c r="E968">
        <v>0</v>
      </c>
      <c r="F968">
        <v>1415</v>
      </c>
      <c r="K968">
        <v>0</v>
      </c>
      <c r="L968">
        <v>1158</v>
      </c>
    </row>
    <row r="969" spans="5:12" x14ac:dyDescent="0.2">
      <c r="E969">
        <v>0</v>
      </c>
      <c r="F969">
        <v>1416</v>
      </c>
      <c r="K969">
        <v>0</v>
      </c>
      <c r="L969">
        <v>1159</v>
      </c>
    </row>
    <row r="970" spans="5:12" x14ac:dyDescent="0.2">
      <c r="E970">
        <v>0</v>
      </c>
      <c r="F970">
        <v>1417</v>
      </c>
      <c r="K970">
        <v>0</v>
      </c>
      <c r="L970">
        <v>1160</v>
      </c>
    </row>
    <row r="971" spans="5:12" x14ac:dyDescent="0.2">
      <c r="E971">
        <v>0</v>
      </c>
      <c r="F971">
        <v>1418</v>
      </c>
      <c r="K971">
        <v>0</v>
      </c>
      <c r="L971">
        <v>1161</v>
      </c>
    </row>
    <row r="972" spans="5:12" x14ac:dyDescent="0.2">
      <c r="E972">
        <v>0</v>
      </c>
      <c r="F972">
        <v>1419</v>
      </c>
      <c r="K972">
        <v>0</v>
      </c>
      <c r="L972">
        <v>1162</v>
      </c>
    </row>
    <row r="973" spans="5:12" x14ac:dyDescent="0.2">
      <c r="E973">
        <v>0</v>
      </c>
      <c r="F973">
        <v>1420</v>
      </c>
      <c r="K973">
        <v>0</v>
      </c>
      <c r="L973">
        <v>1163</v>
      </c>
    </row>
    <row r="974" spans="5:12" x14ac:dyDescent="0.2">
      <c r="E974">
        <v>0</v>
      </c>
      <c r="F974">
        <v>1421</v>
      </c>
      <c r="K974">
        <v>0</v>
      </c>
      <c r="L974">
        <v>1164</v>
      </c>
    </row>
    <row r="975" spans="5:12" x14ac:dyDescent="0.2">
      <c r="E975">
        <v>0</v>
      </c>
      <c r="F975">
        <v>1422</v>
      </c>
      <c r="K975">
        <v>0</v>
      </c>
      <c r="L975">
        <v>1165</v>
      </c>
    </row>
    <row r="976" spans="5:12" x14ac:dyDescent="0.2">
      <c r="E976">
        <v>0</v>
      </c>
      <c r="F976">
        <v>1423</v>
      </c>
      <c r="K976">
        <v>0</v>
      </c>
      <c r="L976">
        <v>1166</v>
      </c>
    </row>
    <row r="977" spans="5:12" x14ac:dyDescent="0.2">
      <c r="E977">
        <v>0</v>
      </c>
      <c r="F977">
        <v>1424</v>
      </c>
      <c r="K977">
        <v>0</v>
      </c>
      <c r="L977">
        <v>1167</v>
      </c>
    </row>
    <row r="978" spans="5:12" x14ac:dyDescent="0.2">
      <c r="E978">
        <v>0</v>
      </c>
      <c r="F978">
        <v>1425</v>
      </c>
      <c r="K978">
        <v>0</v>
      </c>
      <c r="L978">
        <v>1168</v>
      </c>
    </row>
    <row r="979" spans="5:12" x14ac:dyDescent="0.2">
      <c r="E979">
        <v>0</v>
      </c>
      <c r="F979">
        <v>1426</v>
      </c>
      <c r="K979">
        <v>0</v>
      </c>
      <c r="L979">
        <v>1169</v>
      </c>
    </row>
    <row r="980" spans="5:12" x14ac:dyDescent="0.2">
      <c r="E980">
        <v>0</v>
      </c>
      <c r="F980">
        <v>1427</v>
      </c>
      <c r="K980">
        <v>0</v>
      </c>
      <c r="L980">
        <v>1170</v>
      </c>
    </row>
    <row r="981" spans="5:12" x14ac:dyDescent="0.2">
      <c r="E981">
        <v>0</v>
      </c>
      <c r="F981">
        <v>1428</v>
      </c>
      <c r="K981">
        <v>0</v>
      </c>
      <c r="L981">
        <v>1171</v>
      </c>
    </row>
    <row r="982" spans="5:12" x14ac:dyDescent="0.2">
      <c r="E982">
        <v>0</v>
      </c>
      <c r="F982">
        <v>1429</v>
      </c>
      <c r="K982">
        <v>0</v>
      </c>
      <c r="L982">
        <v>1172</v>
      </c>
    </row>
    <row r="983" spans="5:12" x14ac:dyDescent="0.2">
      <c r="E983" t="s">
        <v>2453</v>
      </c>
      <c r="F983">
        <v>1434</v>
      </c>
      <c r="K983">
        <v>0</v>
      </c>
      <c r="L983">
        <v>1173</v>
      </c>
    </row>
    <row r="984" spans="5:12" x14ac:dyDescent="0.2">
      <c r="E984" t="s">
        <v>1567</v>
      </c>
      <c r="F984">
        <v>1435</v>
      </c>
      <c r="K984">
        <v>0</v>
      </c>
      <c r="L984">
        <v>1174</v>
      </c>
    </row>
    <row r="985" spans="5:12" x14ac:dyDescent="0.2">
      <c r="E985" t="s">
        <v>2454</v>
      </c>
      <c r="F985">
        <v>1436</v>
      </c>
      <c r="K985">
        <v>0</v>
      </c>
      <c r="L985">
        <v>1175</v>
      </c>
    </row>
    <row r="986" spans="5:12" x14ac:dyDescent="0.2">
      <c r="E986" t="s">
        <v>2464</v>
      </c>
      <c r="F986">
        <v>1438</v>
      </c>
      <c r="K986">
        <v>0</v>
      </c>
      <c r="L986">
        <v>1176</v>
      </c>
    </row>
    <row r="987" spans="5:12" x14ac:dyDescent="0.2">
      <c r="E987" t="s">
        <v>2464</v>
      </c>
      <c r="F987">
        <v>1439</v>
      </c>
      <c r="K987">
        <v>0</v>
      </c>
      <c r="L987">
        <v>1177</v>
      </c>
    </row>
    <row r="988" spans="5:12" x14ac:dyDescent="0.2">
      <c r="E988" t="s">
        <v>2464</v>
      </c>
      <c r="F988">
        <v>1440</v>
      </c>
      <c r="K988">
        <v>0</v>
      </c>
      <c r="L988">
        <v>1178</v>
      </c>
    </row>
    <row r="989" spans="5:12" x14ac:dyDescent="0.2">
      <c r="E989" t="s">
        <v>2464</v>
      </c>
      <c r="F989">
        <v>1443</v>
      </c>
      <c r="K989">
        <v>0</v>
      </c>
      <c r="L989">
        <v>1179</v>
      </c>
    </row>
    <row r="990" spans="5:12" x14ac:dyDescent="0.2">
      <c r="E990" t="s">
        <v>1570</v>
      </c>
      <c r="F990">
        <v>1444</v>
      </c>
      <c r="K990">
        <v>0</v>
      </c>
      <c r="L990">
        <v>1180</v>
      </c>
    </row>
    <row r="991" spans="5:12" x14ac:dyDescent="0.2">
      <c r="E991" t="s">
        <v>2464</v>
      </c>
      <c r="F991">
        <v>1446</v>
      </c>
      <c r="K991">
        <v>0</v>
      </c>
      <c r="L991">
        <v>1181</v>
      </c>
    </row>
    <row r="992" spans="5:12" x14ac:dyDescent="0.2">
      <c r="E992" t="s">
        <v>2455</v>
      </c>
      <c r="F992">
        <v>1447</v>
      </c>
      <c r="K992">
        <v>0</v>
      </c>
      <c r="L992">
        <v>1182</v>
      </c>
    </row>
    <row r="993" spans="5:12" x14ac:dyDescent="0.2">
      <c r="E993" t="s">
        <v>2471</v>
      </c>
      <c r="F993">
        <v>1450</v>
      </c>
      <c r="K993">
        <v>0</v>
      </c>
      <c r="L993">
        <v>1183</v>
      </c>
    </row>
    <row r="994" spans="5:12" x14ac:dyDescent="0.2">
      <c r="E994" t="s">
        <v>2470</v>
      </c>
      <c r="F994">
        <v>1451</v>
      </c>
      <c r="K994">
        <v>0</v>
      </c>
      <c r="L994">
        <v>1184</v>
      </c>
    </row>
    <row r="995" spans="5:12" x14ac:dyDescent="0.2">
      <c r="E995" t="s">
        <v>2472</v>
      </c>
      <c r="F995">
        <v>1452</v>
      </c>
      <c r="K995">
        <v>0</v>
      </c>
      <c r="L995">
        <v>1185</v>
      </c>
    </row>
    <row r="996" spans="5:12" x14ac:dyDescent="0.2">
      <c r="E996" t="s">
        <v>2473</v>
      </c>
      <c r="F996">
        <v>1453</v>
      </c>
      <c r="K996">
        <v>0</v>
      </c>
      <c r="L996">
        <v>1186</v>
      </c>
    </row>
    <row r="997" spans="5:12" x14ac:dyDescent="0.2">
      <c r="E997" t="s">
        <v>2464</v>
      </c>
      <c r="F997">
        <v>1455</v>
      </c>
      <c r="K997">
        <v>0</v>
      </c>
      <c r="L997">
        <v>1187</v>
      </c>
    </row>
    <row r="998" spans="5:12" x14ac:dyDescent="0.2">
      <c r="E998" t="s">
        <v>2474</v>
      </c>
      <c r="F998">
        <v>1456</v>
      </c>
      <c r="K998">
        <v>0</v>
      </c>
      <c r="L998">
        <v>1188</v>
      </c>
    </row>
    <row r="999" spans="5:12" x14ac:dyDescent="0.2">
      <c r="E999" t="s">
        <v>2464</v>
      </c>
      <c r="F999">
        <v>1458</v>
      </c>
      <c r="K999">
        <v>0</v>
      </c>
      <c r="L999">
        <v>1189</v>
      </c>
    </row>
    <row r="1000" spans="5:12" x14ac:dyDescent="0.2">
      <c r="E1000" t="s">
        <v>2475</v>
      </c>
      <c r="F1000">
        <v>1459</v>
      </c>
      <c r="K1000">
        <v>0</v>
      </c>
      <c r="L1000">
        <v>1190</v>
      </c>
    </row>
    <row r="1001" spans="5:12" x14ac:dyDescent="0.2">
      <c r="E1001" t="s">
        <v>2464</v>
      </c>
      <c r="F1001">
        <v>1462</v>
      </c>
      <c r="K1001">
        <v>0</v>
      </c>
      <c r="L1001">
        <v>1191</v>
      </c>
    </row>
    <row r="1002" spans="5:12" x14ac:dyDescent="0.2">
      <c r="E1002" t="s">
        <v>2476</v>
      </c>
      <c r="F1002">
        <v>1463</v>
      </c>
      <c r="K1002">
        <v>0</v>
      </c>
      <c r="L1002">
        <v>1192</v>
      </c>
    </row>
    <row r="1003" spans="5:12" x14ac:dyDescent="0.2">
      <c r="E1003" t="s">
        <v>2490</v>
      </c>
      <c r="F1003">
        <v>1465</v>
      </c>
      <c r="K1003">
        <v>0</v>
      </c>
      <c r="L1003">
        <v>1193</v>
      </c>
    </row>
    <row r="1004" spans="5:12" x14ac:dyDescent="0.2">
      <c r="E1004" t="s">
        <v>2478</v>
      </c>
      <c r="F1004">
        <v>1466</v>
      </c>
      <c r="K1004">
        <v>0</v>
      </c>
      <c r="L1004">
        <v>1194</v>
      </c>
    </row>
    <row r="1005" spans="5:12" x14ac:dyDescent="0.2">
      <c r="K1005">
        <v>0</v>
      </c>
      <c r="L1005">
        <v>1195</v>
      </c>
    </row>
    <row r="1006" spans="5:12" x14ac:dyDescent="0.2">
      <c r="K1006">
        <v>0</v>
      </c>
      <c r="L1006">
        <v>1196</v>
      </c>
    </row>
    <row r="1007" spans="5:12" x14ac:dyDescent="0.2">
      <c r="K1007">
        <v>0</v>
      </c>
      <c r="L1007">
        <v>1197</v>
      </c>
    </row>
    <row r="1008" spans="5:12" x14ac:dyDescent="0.2">
      <c r="K1008">
        <v>0</v>
      </c>
      <c r="L1008">
        <v>1198</v>
      </c>
    </row>
    <row r="1009" spans="11:12" x14ac:dyDescent="0.2">
      <c r="K1009">
        <v>0</v>
      </c>
      <c r="L1009">
        <v>1199</v>
      </c>
    </row>
    <row r="1010" spans="11:12" x14ac:dyDescent="0.2">
      <c r="K1010">
        <v>0</v>
      </c>
      <c r="L1010">
        <v>1200</v>
      </c>
    </row>
    <row r="1011" spans="11:12" x14ac:dyDescent="0.2">
      <c r="K1011">
        <v>0</v>
      </c>
      <c r="L1011">
        <v>1201</v>
      </c>
    </row>
    <row r="1012" spans="11:12" x14ac:dyDescent="0.2">
      <c r="K1012">
        <v>0</v>
      </c>
      <c r="L1012">
        <v>1202</v>
      </c>
    </row>
    <row r="1013" spans="11:12" x14ac:dyDescent="0.2">
      <c r="K1013">
        <v>0</v>
      </c>
      <c r="L1013">
        <v>1203</v>
      </c>
    </row>
    <row r="1014" spans="11:12" x14ac:dyDescent="0.2">
      <c r="K1014">
        <v>0</v>
      </c>
      <c r="L1014">
        <v>1204</v>
      </c>
    </row>
    <row r="1015" spans="11:12" x14ac:dyDescent="0.2">
      <c r="K1015">
        <v>0</v>
      </c>
      <c r="L1015">
        <v>1205</v>
      </c>
    </row>
    <row r="1016" spans="11:12" x14ac:dyDescent="0.2">
      <c r="K1016">
        <v>0</v>
      </c>
      <c r="L1016">
        <v>1206</v>
      </c>
    </row>
    <row r="1017" spans="11:12" x14ac:dyDescent="0.2">
      <c r="K1017">
        <v>0</v>
      </c>
      <c r="L1017">
        <v>1207</v>
      </c>
    </row>
    <row r="1018" spans="11:12" x14ac:dyDescent="0.2">
      <c r="K1018">
        <v>0</v>
      </c>
      <c r="L1018">
        <v>1208</v>
      </c>
    </row>
    <row r="1019" spans="11:12" x14ac:dyDescent="0.2">
      <c r="K1019">
        <v>0</v>
      </c>
      <c r="L1019">
        <v>1209</v>
      </c>
    </row>
    <row r="1020" spans="11:12" x14ac:dyDescent="0.2">
      <c r="K1020">
        <v>0</v>
      </c>
      <c r="L1020">
        <v>1210</v>
      </c>
    </row>
    <row r="1021" spans="11:12" x14ac:dyDescent="0.2">
      <c r="K1021">
        <v>0</v>
      </c>
      <c r="L1021">
        <v>1211</v>
      </c>
    </row>
    <row r="1022" spans="11:12" x14ac:dyDescent="0.2">
      <c r="K1022">
        <v>0</v>
      </c>
      <c r="L1022">
        <v>1212</v>
      </c>
    </row>
    <row r="1023" spans="11:12" x14ac:dyDescent="0.2">
      <c r="K1023">
        <v>0</v>
      </c>
      <c r="L1023">
        <v>1213</v>
      </c>
    </row>
    <row r="1024" spans="11:12" x14ac:dyDescent="0.2">
      <c r="K1024">
        <v>0</v>
      </c>
      <c r="L1024">
        <v>1214</v>
      </c>
    </row>
    <row r="1025" spans="11:12" x14ac:dyDescent="0.2">
      <c r="K1025">
        <v>0</v>
      </c>
      <c r="L1025">
        <v>1215</v>
      </c>
    </row>
    <row r="1026" spans="11:12" x14ac:dyDescent="0.2">
      <c r="K1026">
        <v>0</v>
      </c>
      <c r="L1026">
        <v>1216</v>
      </c>
    </row>
    <row r="1027" spans="11:12" x14ac:dyDescent="0.2">
      <c r="K1027">
        <v>0</v>
      </c>
      <c r="L1027">
        <v>1217</v>
      </c>
    </row>
    <row r="1028" spans="11:12" x14ac:dyDescent="0.2">
      <c r="K1028">
        <v>0</v>
      </c>
      <c r="L1028">
        <v>1218</v>
      </c>
    </row>
    <row r="1029" spans="11:12" x14ac:dyDescent="0.2">
      <c r="K1029">
        <v>0</v>
      </c>
      <c r="L1029">
        <v>1219</v>
      </c>
    </row>
    <row r="1030" spans="11:12" x14ac:dyDescent="0.2">
      <c r="K1030">
        <v>0</v>
      </c>
      <c r="L1030">
        <v>1220</v>
      </c>
    </row>
    <row r="1031" spans="11:12" x14ac:dyDescent="0.2">
      <c r="K1031">
        <v>0</v>
      </c>
      <c r="L1031">
        <v>1221</v>
      </c>
    </row>
    <row r="1032" spans="11:12" x14ac:dyDescent="0.2">
      <c r="K1032">
        <v>0</v>
      </c>
      <c r="L1032">
        <v>1222</v>
      </c>
    </row>
    <row r="1033" spans="11:12" x14ac:dyDescent="0.2">
      <c r="K1033">
        <v>0</v>
      </c>
      <c r="L1033">
        <v>1223</v>
      </c>
    </row>
    <row r="1034" spans="11:12" x14ac:dyDescent="0.2">
      <c r="K1034">
        <v>0</v>
      </c>
      <c r="L1034">
        <v>1224</v>
      </c>
    </row>
    <row r="1035" spans="11:12" x14ac:dyDescent="0.2">
      <c r="K1035">
        <v>0</v>
      </c>
      <c r="L1035">
        <v>1225</v>
      </c>
    </row>
    <row r="1036" spans="11:12" x14ac:dyDescent="0.2">
      <c r="K1036">
        <v>0</v>
      </c>
      <c r="L1036">
        <v>1226</v>
      </c>
    </row>
    <row r="1037" spans="11:12" x14ac:dyDescent="0.2">
      <c r="K1037">
        <v>0</v>
      </c>
      <c r="L1037">
        <v>1227</v>
      </c>
    </row>
    <row r="1038" spans="11:12" x14ac:dyDescent="0.2">
      <c r="K1038">
        <v>0</v>
      </c>
      <c r="L1038">
        <v>1228</v>
      </c>
    </row>
    <row r="1039" spans="11:12" x14ac:dyDescent="0.2">
      <c r="K1039">
        <v>0</v>
      </c>
      <c r="L1039">
        <v>1229</v>
      </c>
    </row>
    <row r="1040" spans="11:12" x14ac:dyDescent="0.2">
      <c r="K1040">
        <v>0</v>
      </c>
      <c r="L1040">
        <v>1230</v>
      </c>
    </row>
    <row r="1041" spans="11:12" x14ac:dyDescent="0.2">
      <c r="K1041">
        <v>0</v>
      </c>
      <c r="L1041">
        <v>1231</v>
      </c>
    </row>
    <row r="1042" spans="11:12" x14ac:dyDescent="0.2">
      <c r="K1042">
        <v>0</v>
      </c>
      <c r="L1042">
        <v>1232</v>
      </c>
    </row>
    <row r="1043" spans="11:12" x14ac:dyDescent="0.2">
      <c r="K1043">
        <v>0</v>
      </c>
      <c r="L1043">
        <v>1233</v>
      </c>
    </row>
    <row r="1044" spans="11:12" x14ac:dyDescent="0.2">
      <c r="K1044">
        <v>0</v>
      </c>
      <c r="L1044">
        <v>1234</v>
      </c>
    </row>
    <row r="1045" spans="11:12" x14ac:dyDescent="0.2">
      <c r="K1045">
        <v>0</v>
      </c>
      <c r="L1045">
        <v>1235</v>
      </c>
    </row>
    <row r="1046" spans="11:12" x14ac:dyDescent="0.2">
      <c r="K1046">
        <v>0</v>
      </c>
      <c r="L1046">
        <v>1236</v>
      </c>
    </row>
    <row r="1047" spans="11:12" x14ac:dyDescent="0.2">
      <c r="K1047">
        <v>0</v>
      </c>
      <c r="L1047">
        <v>1237</v>
      </c>
    </row>
    <row r="1048" spans="11:12" x14ac:dyDescent="0.2">
      <c r="K1048">
        <v>0</v>
      </c>
      <c r="L1048">
        <v>1238</v>
      </c>
    </row>
    <row r="1049" spans="11:12" x14ac:dyDescent="0.2">
      <c r="K1049">
        <v>0</v>
      </c>
      <c r="L1049">
        <v>1239</v>
      </c>
    </row>
    <row r="1050" spans="11:12" x14ac:dyDescent="0.2">
      <c r="K1050">
        <v>0</v>
      </c>
      <c r="L1050">
        <v>1240</v>
      </c>
    </row>
    <row r="1051" spans="11:12" x14ac:dyDescent="0.2">
      <c r="K1051">
        <v>0</v>
      </c>
      <c r="L1051">
        <v>1241</v>
      </c>
    </row>
    <row r="1052" spans="11:12" x14ac:dyDescent="0.2">
      <c r="K1052">
        <v>0</v>
      </c>
      <c r="L1052">
        <v>1242</v>
      </c>
    </row>
    <row r="1053" spans="11:12" x14ac:dyDescent="0.2">
      <c r="K1053">
        <v>0</v>
      </c>
      <c r="L1053">
        <v>1243</v>
      </c>
    </row>
    <row r="1054" spans="11:12" x14ac:dyDescent="0.2">
      <c r="K1054">
        <v>0</v>
      </c>
      <c r="L1054">
        <v>1244</v>
      </c>
    </row>
    <row r="1055" spans="11:12" x14ac:dyDescent="0.2">
      <c r="K1055">
        <v>0</v>
      </c>
      <c r="L1055">
        <v>1245</v>
      </c>
    </row>
    <row r="1056" spans="11:12" x14ac:dyDescent="0.2">
      <c r="K1056">
        <v>0</v>
      </c>
      <c r="L1056">
        <v>1246</v>
      </c>
    </row>
    <row r="1057" spans="11:12" x14ac:dyDescent="0.2">
      <c r="K1057">
        <v>0</v>
      </c>
      <c r="L1057">
        <v>1247</v>
      </c>
    </row>
    <row r="1058" spans="11:12" x14ac:dyDescent="0.2">
      <c r="K1058">
        <v>0</v>
      </c>
      <c r="L1058">
        <v>1248</v>
      </c>
    </row>
    <row r="1059" spans="11:12" x14ac:dyDescent="0.2">
      <c r="K1059">
        <v>0</v>
      </c>
      <c r="L1059">
        <v>1249</v>
      </c>
    </row>
    <row r="1060" spans="11:12" x14ac:dyDescent="0.2">
      <c r="K1060">
        <v>0</v>
      </c>
      <c r="L1060">
        <v>1250</v>
      </c>
    </row>
    <row r="1061" spans="11:12" x14ac:dyDescent="0.2">
      <c r="K1061">
        <v>0</v>
      </c>
      <c r="L1061">
        <v>1251</v>
      </c>
    </row>
    <row r="1062" spans="11:12" x14ac:dyDescent="0.2">
      <c r="K1062">
        <v>0</v>
      </c>
      <c r="L1062">
        <v>1252</v>
      </c>
    </row>
    <row r="1063" spans="11:12" x14ac:dyDescent="0.2">
      <c r="K1063">
        <v>0</v>
      </c>
      <c r="L1063">
        <v>1253</v>
      </c>
    </row>
    <row r="1064" spans="11:12" x14ac:dyDescent="0.2">
      <c r="K1064">
        <v>0</v>
      </c>
      <c r="L1064">
        <v>1254</v>
      </c>
    </row>
    <row r="1065" spans="11:12" x14ac:dyDescent="0.2">
      <c r="K1065">
        <v>0</v>
      </c>
      <c r="L1065">
        <v>1255</v>
      </c>
    </row>
    <row r="1066" spans="11:12" x14ac:dyDescent="0.2">
      <c r="K1066">
        <v>0</v>
      </c>
      <c r="L1066">
        <v>1256</v>
      </c>
    </row>
    <row r="1067" spans="11:12" x14ac:dyDescent="0.2">
      <c r="K1067">
        <v>0</v>
      </c>
      <c r="L1067">
        <v>1257</v>
      </c>
    </row>
    <row r="1068" spans="11:12" x14ac:dyDescent="0.2">
      <c r="K1068">
        <v>0</v>
      </c>
      <c r="L1068">
        <v>1258</v>
      </c>
    </row>
    <row r="1069" spans="11:12" x14ac:dyDescent="0.2">
      <c r="K1069">
        <v>0</v>
      </c>
      <c r="L1069">
        <v>1259</v>
      </c>
    </row>
    <row r="1070" spans="11:12" x14ac:dyDescent="0.2">
      <c r="K1070">
        <v>0</v>
      </c>
      <c r="L1070">
        <v>1260</v>
      </c>
    </row>
    <row r="1071" spans="11:12" x14ac:dyDescent="0.2">
      <c r="K1071">
        <v>0</v>
      </c>
      <c r="L1071">
        <v>1261</v>
      </c>
    </row>
    <row r="1072" spans="11:12" x14ac:dyDescent="0.2">
      <c r="K1072">
        <v>0</v>
      </c>
      <c r="L1072">
        <v>1262</v>
      </c>
    </row>
    <row r="1073" spans="11:12" x14ac:dyDescent="0.2">
      <c r="K1073">
        <v>0</v>
      </c>
      <c r="L1073">
        <v>1263</v>
      </c>
    </row>
    <row r="1074" spans="11:12" x14ac:dyDescent="0.2">
      <c r="K1074">
        <v>0</v>
      </c>
      <c r="L1074">
        <v>1264</v>
      </c>
    </row>
    <row r="1075" spans="11:12" x14ac:dyDescent="0.2">
      <c r="K1075">
        <v>0</v>
      </c>
      <c r="L1075">
        <v>1265</v>
      </c>
    </row>
    <row r="1076" spans="11:12" x14ac:dyDescent="0.2">
      <c r="K1076">
        <v>0</v>
      </c>
      <c r="L1076">
        <v>1266</v>
      </c>
    </row>
    <row r="1077" spans="11:12" x14ac:dyDescent="0.2">
      <c r="K1077">
        <v>0</v>
      </c>
      <c r="L1077">
        <v>1267</v>
      </c>
    </row>
    <row r="1078" spans="11:12" x14ac:dyDescent="0.2">
      <c r="K1078">
        <v>0</v>
      </c>
      <c r="L1078">
        <v>1268</v>
      </c>
    </row>
    <row r="1079" spans="11:12" x14ac:dyDescent="0.2">
      <c r="K1079">
        <v>0</v>
      </c>
      <c r="L1079">
        <v>1269</v>
      </c>
    </row>
    <row r="1080" spans="11:12" x14ac:dyDescent="0.2">
      <c r="K1080">
        <v>0</v>
      </c>
      <c r="L1080">
        <v>1270</v>
      </c>
    </row>
    <row r="1081" spans="11:12" x14ac:dyDescent="0.2">
      <c r="K1081">
        <v>0</v>
      </c>
      <c r="L1081">
        <v>1271</v>
      </c>
    </row>
    <row r="1082" spans="11:12" x14ac:dyDescent="0.2">
      <c r="K1082">
        <v>0</v>
      </c>
      <c r="L1082">
        <v>1272</v>
      </c>
    </row>
    <row r="1083" spans="11:12" x14ac:dyDescent="0.2">
      <c r="K1083">
        <v>0</v>
      </c>
      <c r="L1083">
        <v>1273</v>
      </c>
    </row>
    <row r="1084" spans="11:12" x14ac:dyDescent="0.2">
      <c r="K1084">
        <v>0</v>
      </c>
      <c r="L1084">
        <v>1274</v>
      </c>
    </row>
    <row r="1085" spans="11:12" x14ac:dyDescent="0.2">
      <c r="K1085">
        <v>0</v>
      </c>
      <c r="L1085">
        <v>1275</v>
      </c>
    </row>
    <row r="1086" spans="11:12" x14ac:dyDescent="0.2">
      <c r="K1086">
        <v>0</v>
      </c>
      <c r="L1086">
        <v>1276</v>
      </c>
    </row>
    <row r="1087" spans="11:12" x14ac:dyDescent="0.2">
      <c r="K1087">
        <v>0</v>
      </c>
      <c r="L1087">
        <v>1277</v>
      </c>
    </row>
    <row r="1088" spans="11:12" x14ac:dyDescent="0.2">
      <c r="K1088">
        <v>0</v>
      </c>
      <c r="L1088">
        <v>1278</v>
      </c>
    </row>
    <row r="1089" spans="11:12" x14ac:dyDescent="0.2">
      <c r="K1089">
        <v>0</v>
      </c>
      <c r="L1089">
        <v>1279</v>
      </c>
    </row>
    <row r="1090" spans="11:12" x14ac:dyDescent="0.2">
      <c r="K1090">
        <v>0</v>
      </c>
      <c r="L1090">
        <v>1280</v>
      </c>
    </row>
    <row r="1091" spans="11:12" x14ac:dyDescent="0.2">
      <c r="K1091">
        <v>0</v>
      </c>
      <c r="L1091">
        <v>1281</v>
      </c>
    </row>
    <row r="1092" spans="11:12" x14ac:dyDescent="0.2">
      <c r="K1092">
        <v>0</v>
      </c>
      <c r="L1092">
        <v>1282</v>
      </c>
    </row>
    <row r="1093" spans="11:12" x14ac:dyDescent="0.2">
      <c r="K1093">
        <v>0</v>
      </c>
      <c r="L1093">
        <v>1283</v>
      </c>
    </row>
    <row r="1094" spans="11:12" x14ac:dyDescent="0.2">
      <c r="K1094">
        <v>0</v>
      </c>
      <c r="L1094">
        <v>1284</v>
      </c>
    </row>
    <row r="1095" spans="11:12" x14ac:dyDescent="0.2">
      <c r="K1095">
        <v>0</v>
      </c>
      <c r="L1095">
        <v>1285</v>
      </c>
    </row>
    <row r="1096" spans="11:12" x14ac:dyDescent="0.2">
      <c r="K1096">
        <v>0</v>
      </c>
      <c r="L1096">
        <v>1286</v>
      </c>
    </row>
    <row r="1097" spans="11:12" x14ac:dyDescent="0.2">
      <c r="K1097">
        <v>0</v>
      </c>
      <c r="L1097">
        <v>1287</v>
      </c>
    </row>
    <row r="1098" spans="11:12" x14ac:dyDescent="0.2">
      <c r="K1098">
        <v>0</v>
      </c>
      <c r="L1098">
        <v>1288</v>
      </c>
    </row>
    <row r="1099" spans="11:12" x14ac:dyDescent="0.2">
      <c r="K1099">
        <v>0</v>
      </c>
      <c r="L1099">
        <v>1289</v>
      </c>
    </row>
    <row r="1100" spans="11:12" x14ac:dyDescent="0.2">
      <c r="K1100">
        <v>0</v>
      </c>
      <c r="L1100">
        <v>1290</v>
      </c>
    </row>
    <row r="1101" spans="11:12" x14ac:dyDescent="0.2">
      <c r="K1101">
        <v>0</v>
      </c>
      <c r="L1101">
        <v>1291</v>
      </c>
    </row>
    <row r="1102" spans="11:12" x14ac:dyDescent="0.2">
      <c r="K1102">
        <v>0</v>
      </c>
      <c r="L1102">
        <v>1292</v>
      </c>
    </row>
    <row r="1103" spans="11:12" x14ac:dyDescent="0.2">
      <c r="K1103">
        <v>0</v>
      </c>
      <c r="L1103">
        <v>1293</v>
      </c>
    </row>
    <row r="1104" spans="11:12" x14ac:dyDescent="0.2">
      <c r="K1104">
        <v>0</v>
      </c>
      <c r="L1104">
        <v>1294</v>
      </c>
    </row>
    <row r="1105" spans="11:12" x14ac:dyDescent="0.2">
      <c r="K1105">
        <v>0</v>
      </c>
      <c r="L1105">
        <v>1295</v>
      </c>
    </row>
    <row r="1106" spans="11:12" x14ac:dyDescent="0.2">
      <c r="K1106">
        <v>0</v>
      </c>
      <c r="L1106">
        <v>1296</v>
      </c>
    </row>
    <row r="1107" spans="11:12" x14ac:dyDescent="0.2">
      <c r="K1107">
        <v>0</v>
      </c>
      <c r="L1107">
        <v>1297</v>
      </c>
    </row>
    <row r="1108" spans="11:12" x14ac:dyDescent="0.2">
      <c r="K1108">
        <v>0</v>
      </c>
      <c r="L1108">
        <v>1298</v>
      </c>
    </row>
    <row r="1109" spans="11:12" x14ac:dyDescent="0.2">
      <c r="K1109">
        <v>0</v>
      </c>
      <c r="L1109">
        <v>1299</v>
      </c>
    </row>
    <row r="1110" spans="11:12" x14ac:dyDescent="0.2">
      <c r="K1110">
        <v>0</v>
      </c>
      <c r="L1110">
        <v>1300</v>
      </c>
    </row>
    <row r="1111" spans="11:12" x14ac:dyDescent="0.2">
      <c r="K1111">
        <v>0</v>
      </c>
      <c r="L1111">
        <v>1301</v>
      </c>
    </row>
    <row r="1112" spans="11:12" x14ac:dyDescent="0.2">
      <c r="K1112">
        <v>0</v>
      </c>
      <c r="L1112">
        <v>1302</v>
      </c>
    </row>
    <row r="1113" spans="11:12" x14ac:dyDescent="0.2">
      <c r="K1113">
        <v>0</v>
      </c>
      <c r="L1113">
        <v>1303</v>
      </c>
    </row>
    <row r="1114" spans="11:12" x14ac:dyDescent="0.2">
      <c r="K1114">
        <v>0</v>
      </c>
      <c r="L1114">
        <v>1304</v>
      </c>
    </row>
    <row r="1115" spans="11:12" x14ac:dyDescent="0.2">
      <c r="K1115">
        <v>0</v>
      </c>
      <c r="L1115">
        <v>1305</v>
      </c>
    </row>
    <row r="1116" spans="11:12" x14ac:dyDescent="0.2">
      <c r="K1116">
        <v>0</v>
      </c>
      <c r="L1116">
        <v>1306</v>
      </c>
    </row>
    <row r="1117" spans="11:12" x14ac:dyDescent="0.2">
      <c r="K1117">
        <v>0</v>
      </c>
      <c r="L1117">
        <v>1307</v>
      </c>
    </row>
    <row r="1118" spans="11:12" x14ac:dyDescent="0.2">
      <c r="K1118">
        <v>0</v>
      </c>
      <c r="L1118">
        <v>1308</v>
      </c>
    </row>
    <row r="1119" spans="11:12" x14ac:dyDescent="0.2">
      <c r="K1119">
        <v>0</v>
      </c>
      <c r="L1119">
        <v>1309</v>
      </c>
    </row>
    <row r="1120" spans="11:12" x14ac:dyDescent="0.2">
      <c r="K1120">
        <v>0</v>
      </c>
      <c r="L1120">
        <v>1310</v>
      </c>
    </row>
    <row r="1121" spans="11:12" x14ac:dyDescent="0.2">
      <c r="K1121">
        <v>0</v>
      </c>
      <c r="L1121">
        <v>1311</v>
      </c>
    </row>
    <row r="1122" spans="11:12" x14ac:dyDescent="0.2">
      <c r="K1122">
        <v>0</v>
      </c>
      <c r="L1122">
        <v>1312</v>
      </c>
    </row>
    <row r="1123" spans="11:12" x14ac:dyDescent="0.2">
      <c r="K1123">
        <v>0</v>
      </c>
      <c r="L1123">
        <v>1313</v>
      </c>
    </row>
    <row r="1124" spans="11:12" x14ac:dyDescent="0.2">
      <c r="K1124">
        <v>0</v>
      </c>
      <c r="L1124">
        <v>1314</v>
      </c>
    </row>
    <row r="1125" spans="11:12" x14ac:dyDescent="0.2">
      <c r="K1125">
        <v>0</v>
      </c>
      <c r="L1125">
        <v>1315</v>
      </c>
    </row>
    <row r="1126" spans="11:12" x14ac:dyDescent="0.2">
      <c r="K1126">
        <v>0</v>
      </c>
      <c r="L1126">
        <v>1316</v>
      </c>
    </row>
    <row r="1127" spans="11:12" x14ac:dyDescent="0.2">
      <c r="K1127">
        <v>0</v>
      </c>
      <c r="L1127">
        <v>1317</v>
      </c>
    </row>
    <row r="1128" spans="11:12" x14ac:dyDescent="0.2">
      <c r="K1128">
        <v>0</v>
      </c>
      <c r="L1128">
        <v>1318</v>
      </c>
    </row>
    <row r="1129" spans="11:12" x14ac:dyDescent="0.2">
      <c r="K1129">
        <v>0</v>
      </c>
      <c r="L1129">
        <v>1319</v>
      </c>
    </row>
    <row r="1130" spans="11:12" x14ac:dyDescent="0.2">
      <c r="K1130">
        <v>0</v>
      </c>
      <c r="L1130">
        <v>1320</v>
      </c>
    </row>
    <row r="1131" spans="11:12" x14ac:dyDescent="0.2">
      <c r="K1131">
        <v>0</v>
      </c>
      <c r="L1131">
        <v>1321</v>
      </c>
    </row>
    <row r="1132" spans="11:12" x14ac:dyDescent="0.2">
      <c r="K1132">
        <v>0</v>
      </c>
      <c r="L1132">
        <v>1322</v>
      </c>
    </row>
    <row r="1133" spans="11:12" x14ac:dyDescent="0.2">
      <c r="K1133">
        <v>0</v>
      </c>
      <c r="L1133">
        <v>1323</v>
      </c>
    </row>
    <row r="1134" spans="11:12" x14ac:dyDescent="0.2">
      <c r="K1134">
        <v>0</v>
      </c>
      <c r="L1134">
        <v>1324</v>
      </c>
    </row>
    <row r="1135" spans="11:12" x14ac:dyDescent="0.2">
      <c r="K1135">
        <v>0</v>
      </c>
      <c r="L1135">
        <v>1325</v>
      </c>
    </row>
    <row r="1136" spans="11:12" x14ac:dyDescent="0.2">
      <c r="K1136">
        <v>0</v>
      </c>
      <c r="L1136">
        <v>1326</v>
      </c>
    </row>
    <row r="1137" spans="11:12" x14ac:dyDescent="0.2">
      <c r="K1137">
        <v>0</v>
      </c>
      <c r="L1137">
        <v>1327</v>
      </c>
    </row>
    <row r="1138" spans="11:12" x14ac:dyDescent="0.2">
      <c r="K1138">
        <v>0</v>
      </c>
      <c r="L1138">
        <v>1328</v>
      </c>
    </row>
    <row r="1139" spans="11:12" x14ac:dyDescent="0.2">
      <c r="K1139">
        <v>0</v>
      </c>
      <c r="L1139">
        <v>1329</v>
      </c>
    </row>
    <row r="1140" spans="11:12" x14ac:dyDescent="0.2">
      <c r="K1140">
        <v>0</v>
      </c>
      <c r="L1140">
        <v>1330</v>
      </c>
    </row>
    <row r="1141" spans="11:12" x14ac:dyDescent="0.2">
      <c r="K1141">
        <v>0</v>
      </c>
      <c r="L1141">
        <v>1331</v>
      </c>
    </row>
    <row r="1142" spans="11:12" x14ac:dyDescent="0.2">
      <c r="K1142">
        <v>0</v>
      </c>
      <c r="L1142">
        <v>1332</v>
      </c>
    </row>
    <row r="1143" spans="11:12" x14ac:dyDescent="0.2">
      <c r="K1143">
        <v>0</v>
      </c>
      <c r="L1143">
        <v>1333</v>
      </c>
    </row>
    <row r="1144" spans="11:12" x14ac:dyDescent="0.2">
      <c r="K1144">
        <v>0</v>
      </c>
      <c r="L1144">
        <v>1334</v>
      </c>
    </row>
    <row r="1145" spans="11:12" x14ac:dyDescent="0.2">
      <c r="K1145">
        <v>0</v>
      </c>
      <c r="L1145">
        <v>1335</v>
      </c>
    </row>
    <row r="1146" spans="11:12" x14ac:dyDescent="0.2">
      <c r="K1146">
        <v>0</v>
      </c>
      <c r="L1146">
        <v>1336</v>
      </c>
    </row>
    <row r="1147" spans="11:12" x14ac:dyDescent="0.2">
      <c r="K1147">
        <v>0</v>
      </c>
      <c r="L1147">
        <v>1337</v>
      </c>
    </row>
    <row r="1148" spans="11:12" x14ac:dyDescent="0.2">
      <c r="K1148">
        <v>0</v>
      </c>
      <c r="L1148">
        <v>1338</v>
      </c>
    </row>
    <row r="1149" spans="11:12" x14ac:dyDescent="0.2">
      <c r="K1149">
        <v>0</v>
      </c>
      <c r="L1149">
        <v>1339</v>
      </c>
    </row>
    <row r="1150" spans="11:12" x14ac:dyDescent="0.2">
      <c r="K1150">
        <v>0</v>
      </c>
      <c r="L1150">
        <v>1340</v>
      </c>
    </row>
    <row r="1151" spans="11:12" x14ac:dyDescent="0.2">
      <c r="K1151">
        <v>0</v>
      </c>
      <c r="L1151">
        <v>1341</v>
      </c>
    </row>
    <row r="1152" spans="11:12" x14ac:dyDescent="0.2">
      <c r="K1152">
        <v>0</v>
      </c>
      <c r="L1152">
        <v>1342</v>
      </c>
    </row>
    <row r="1153" spans="11:12" x14ac:dyDescent="0.2">
      <c r="K1153">
        <v>0</v>
      </c>
      <c r="L1153">
        <v>1343</v>
      </c>
    </row>
    <row r="1154" spans="11:12" x14ac:dyDescent="0.2">
      <c r="K1154">
        <v>0</v>
      </c>
      <c r="L1154">
        <v>1344</v>
      </c>
    </row>
    <row r="1155" spans="11:12" x14ac:dyDescent="0.2">
      <c r="K1155">
        <v>0</v>
      </c>
      <c r="L1155">
        <v>1345</v>
      </c>
    </row>
    <row r="1156" spans="11:12" x14ac:dyDescent="0.2">
      <c r="K1156">
        <v>0</v>
      </c>
      <c r="L1156">
        <v>1346</v>
      </c>
    </row>
    <row r="1157" spans="11:12" x14ac:dyDescent="0.2">
      <c r="K1157">
        <v>0</v>
      </c>
      <c r="L1157">
        <v>1347</v>
      </c>
    </row>
    <row r="1158" spans="11:12" x14ac:dyDescent="0.2">
      <c r="K1158">
        <v>0</v>
      </c>
      <c r="L1158">
        <v>1348</v>
      </c>
    </row>
    <row r="1159" spans="11:12" x14ac:dyDescent="0.2">
      <c r="K1159">
        <v>0</v>
      </c>
      <c r="L1159">
        <v>1349</v>
      </c>
    </row>
    <row r="1160" spans="11:12" x14ac:dyDescent="0.2">
      <c r="K1160">
        <v>0</v>
      </c>
      <c r="L1160">
        <v>1350</v>
      </c>
    </row>
    <row r="1161" spans="11:12" x14ac:dyDescent="0.2">
      <c r="K1161">
        <v>0</v>
      </c>
      <c r="L1161">
        <v>1351</v>
      </c>
    </row>
    <row r="1162" spans="11:12" x14ac:dyDescent="0.2">
      <c r="K1162">
        <v>0</v>
      </c>
      <c r="L1162">
        <v>1352</v>
      </c>
    </row>
    <row r="1163" spans="11:12" x14ac:dyDescent="0.2">
      <c r="K1163">
        <v>0</v>
      </c>
      <c r="L1163">
        <v>1353</v>
      </c>
    </row>
    <row r="1164" spans="11:12" x14ac:dyDescent="0.2">
      <c r="K1164">
        <v>0</v>
      </c>
      <c r="L1164">
        <v>1354</v>
      </c>
    </row>
    <row r="1165" spans="11:12" x14ac:dyDescent="0.2">
      <c r="K1165">
        <v>0</v>
      </c>
      <c r="L1165">
        <v>1355</v>
      </c>
    </row>
    <row r="1166" spans="11:12" x14ac:dyDescent="0.2">
      <c r="K1166">
        <v>0</v>
      </c>
      <c r="L1166">
        <v>1356</v>
      </c>
    </row>
    <row r="1167" spans="11:12" x14ac:dyDescent="0.2">
      <c r="K1167">
        <v>0</v>
      </c>
      <c r="L1167">
        <v>1357</v>
      </c>
    </row>
    <row r="1168" spans="11:12" x14ac:dyDescent="0.2">
      <c r="K1168">
        <v>0</v>
      </c>
      <c r="L1168">
        <v>1358</v>
      </c>
    </row>
    <row r="1169" spans="11:12" x14ac:dyDescent="0.2">
      <c r="K1169">
        <v>0</v>
      </c>
      <c r="L1169">
        <v>1359</v>
      </c>
    </row>
    <row r="1170" spans="11:12" x14ac:dyDescent="0.2">
      <c r="K1170">
        <v>0</v>
      </c>
      <c r="L1170">
        <v>1360</v>
      </c>
    </row>
    <row r="1171" spans="11:12" x14ac:dyDescent="0.2">
      <c r="K1171">
        <v>0</v>
      </c>
      <c r="L1171">
        <v>1361</v>
      </c>
    </row>
    <row r="1172" spans="11:12" x14ac:dyDescent="0.2">
      <c r="K1172">
        <v>0</v>
      </c>
      <c r="L1172">
        <v>1362</v>
      </c>
    </row>
    <row r="1173" spans="11:12" x14ac:dyDescent="0.2">
      <c r="K1173">
        <v>0</v>
      </c>
      <c r="L1173">
        <v>1363</v>
      </c>
    </row>
    <row r="1174" spans="11:12" x14ac:dyDescent="0.2">
      <c r="K1174">
        <v>0</v>
      </c>
      <c r="L1174">
        <v>1364</v>
      </c>
    </row>
    <row r="1175" spans="11:12" x14ac:dyDescent="0.2">
      <c r="K1175">
        <v>0</v>
      </c>
      <c r="L1175">
        <v>1365</v>
      </c>
    </row>
    <row r="1176" spans="11:12" x14ac:dyDescent="0.2">
      <c r="K1176">
        <v>0</v>
      </c>
      <c r="L1176">
        <v>1366</v>
      </c>
    </row>
    <row r="1177" spans="11:12" x14ac:dyDescent="0.2">
      <c r="K1177">
        <v>0</v>
      </c>
      <c r="L1177">
        <v>1367</v>
      </c>
    </row>
    <row r="1178" spans="11:12" x14ac:dyDescent="0.2">
      <c r="K1178">
        <v>0</v>
      </c>
      <c r="L1178">
        <v>1368</v>
      </c>
    </row>
    <row r="1179" spans="11:12" x14ac:dyDescent="0.2">
      <c r="K1179">
        <v>0</v>
      </c>
      <c r="L1179">
        <v>1369</v>
      </c>
    </row>
    <row r="1180" spans="11:12" x14ac:dyDescent="0.2">
      <c r="K1180">
        <v>0</v>
      </c>
      <c r="L1180">
        <v>1370</v>
      </c>
    </row>
    <row r="1181" spans="11:12" x14ac:dyDescent="0.2">
      <c r="K1181">
        <v>0</v>
      </c>
      <c r="L1181">
        <v>1371</v>
      </c>
    </row>
    <row r="1182" spans="11:12" x14ac:dyDescent="0.2">
      <c r="K1182">
        <v>0</v>
      </c>
      <c r="L1182">
        <v>1372</v>
      </c>
    </row>
    <row r="1183" spans="11:12" x14ac:dyDescent="0.2">
      <c r="K1183">
        <v>0</v>
      </c>
      <c r="L1183">
        <v>1373</v>
      </c>
    </row>
    <row r="1184" spans="11:12" x14ac:dyDescent="0.2">
      <c r="K1184">
        <v>0</v>
      </c>
      <c r="L1184">
        <v>1374</v>
      </c>
    </row>
    <row r="1185" spans="11:12" x14ac:dyDescent="0.2">
      <c r="K1185">
        <v>0</v>
      </c>
      <c r="L1185">
        <v>1375</v>
      </c>
    </row>
    <row r="1186" spans="11:12" x14ac:dyDescent="0.2">
      <c r="K1186">
        <v>0</v>
      </c>
      <c r="L1186">
        <v>1376</v>
      </c>
    </row>
    <row r="1187" spans="11:12" x14ac:dyDescent="0.2">
      <c r="K1187">
        <v>0</v>
      </c>
      <c r="L1187">
        <v>1377</v>
      </c>
    </row>
    <row r="1188" spans="11:12" x14ac:dyDescent="0.2">
      <c r="K1188">
        <v>0</v>
      </c>
      <c r="L1188">
        <v>1378</v>
      </c>
    </row>
    <row r="1189" spans="11:12" x14ac:dyDescent="0.2">
      <c r="K1189">
        <v>0</v>
      </c>
      <c r="L1189">
        <v>1379</v>
      </c>
    </row>
    <row r="1190" spans="11:12" x14ac:dyDescent="0.2">
      <c r="K1190">
        <v>0</v>
      </c>
      <c r="L1190">
        <v>1380</v>
      </c>
    </row>
    <row r="1191" spans="11:12" x14ac:dyDescent="0.2">
      <c r="K1191">
        <v>0</v>
      </c>
      <c r="L1191">
        <v>1381</v>
      </c>
    </row>
    <row r="1192" spans="11:12" x14ac:dyDescent="0.2">
      <c r="K1192">
        <v>0</v>
      </c>
      <c r="L1192">
        <v>1382</v>
      </c>
    </row>
    <row r="1193" spans="11:12" x14ac:dyDescent="0.2">
      <c r="K1193">
        <v>0</v>
      </c>
      <c r="L1193">
        <v>1383</v>
      </c>
    </row>
    <row r="1194" spans="11:12" x14ac:dyDescent="0.2">
      <c r="K1194">
        <v>0</v>
      </c>
      <c r="L1194">
        <v>1384</v>
      </c>
    </row>
    <row r="1195" spans="11:12" x14ac:dyDescent="0.2">
      <c r="K1195">
        <v>0</v>
      </c>
      <c r="L1195">
        <v>1385</v>
      </c>
    </row>
    <row r="1196" spans="11:12" x14ac:dyDescent="0.2">
      <c r="K1196">
        <v>0</v>
      </c>
      <c r="L1196">
        <v>1386</v>
      </c>
    </row>
    <row r="1197" spans="11:12" x14ac:dyDescent="0.2">
      <c r="K1197">
        <v>0</v>
      </c>
      <c r="L1197">
        <v>1387</v>
      </c>
    </row>
    <row r="1198" spans="11:12" x14ac:dyDescent="0.2">
      <c r="K1198">
        <v>0</v>
      </c>
      <c r="L1198">
        <v>1388</v>
      </c>
    </row>
    <row r="1199" spans="11:12" x14ac:dyDescent="0.2">
      <c r="K1199">
        <v>0</v>
      </c>
      <c r="L1199">
        <v>1389</v>
      </c>
    </row>
    <row r="1200" spans="11:12" x14ac:dyDescent="0.2">
      <c r="K1200">
        <v>0</v>
      </c>
      <c r="L1200">
        <v>1390</v>
      </c>
    </row>
    <row r="1201" spans="11:12" x14ac:dyDescent="0.2">
      <c r="K1201">
        <v>0</v>
      </c>
      <c r="L1201">
        <v>1391</v>
      </c>
    </row>
    <row r="1202" spans="11:12" x14ac:dyDescent="0.2">
      <c r="K1202">
        <v>0</v>
      </c>
      <c r="L1202">
        <v>1392</v>
      </c>
    </row>
    <row r="1203" spans="11:12" x14ac:dyDescent="0.2">
      <c r="K1203">
        <v>0</v>
      </c>
      <c r="L1203">
        <v>1393</v>
      </c>
    </row>
    <row r="1204" spans="11:12" x14ac:dyDescent="0.2">
      <c r="K1204">
        <v>0</v>
      </c>
      <c r="L1204">
        <v>1394</v>
      </c>
    </row>
    <row r="1205" spans="11:12" x14ac:dyDescent="0.2">
      <c r="K1205">
        <v>0</v>
      </c>
      <c r="L1205">
        <v>1395</v>
      </c>
    </row>
    <row r="1206" spans="11:12" x14ac:dyDescent="0.2">
      <c r="K1206">
        <v>0</v>
      </c>
      <c r="L1206">
        <v>1396</v>
      </c>
    </row>
    <row r="1207" spans="11:12" x14ac:dyDescent="0.2">
      <c r="K1207">
        <v>0</v>
      </c>
      <c r="L1207">
        <v>1397</v>
      </c>
    </row>
    <row r="1208" spans="11:12" x14ac:dyDescent="0.2">
      <c r="K1208">
        <v>0</v>
      </c>
      <c r="L1208">
        <v>1398</v>
      </c>
    </row>
    <row r="1209" spans="11:12" x14ac:dyDescent="0.2">
      <c r="K1209">
        <v>0</v>
      </c>
      <c r="L1209">
        <v>1399</v>
      </c>
    </row>
    <row r="1210" spans="11:12" x14ac:dyDescent="0.2">
      <c r="K1210">
        <v>0</v>
      </c>
      <c r="L1210">
        <v>1400</v>
      </c>
    </row>
    <row r="1211" spans="11:12" x14ac:dyDescent="0.2">
      <c r="K1211">
        <v>0</v>
      </c>
      <c r="L1211">
        <v>1401</v>
      </c>
    </row>
    <row r="1212" spans="11:12" x14ac:dyDescent="0.2">
      <c r="K1212">
        <v>0</v>
      </c>
      <c r="L1212">
        <v>1402</v>
      </c>
    </row>
    <row r="1213" spans="11:12" x14ac:dyDescent="0.2">
      <c r="K1213">
        <v>0</v>
      </c>
      <c r="L1213">
        <v>1403</v>
      </c>
    </row>
    <row r="1214" spans="11:12" x14ac:dyDescent="0.2">
      <c r="K1214">
        <v>0</v>
      </c>
      <c r="L1214">
        <v>1404</v>
      </c>
    </row>
    <row r="1215" spans="11:12" x14ac:dyDescent="0.2">
      <c r="K1215">
        <v>0</v>
      </c>
      <c r="L1215">
        <v>1405</v>
      </c>
    </row>
    <row r="1216" spans="11:12" x14ac:dyDescent="0.2">
      <c r="K1216">
        <v>0</v>
      </c>
      <c r="L1216">
        <v>1406</v>
      </c>
    </row>
    <row r="1217" spans="11:12" x14ac:dyDescent="0.2">
      <c r="K1217">
        <v>0</v>
      </c>
      <c r="L1217">
        <v>1407</v>
      </c>
    </row>
    <row r="1218" spans="11:12" x14ac:dyDescent="0.2">
      <c r="K1218">
        <v>0</v>
      </c>
      <c r="L1218">
        <v>1408</v>
      </c>
    </row>
    <row r="1219" spans="11:12" x14ac:dyDescent="0.2">
      <c r="K1219">
        <v>0</v>
      </c>
      <c r="L1219">
        <v>1409</v>
      </c>
    </row>
    <row r="1220" spans="11:12" x14ac:dyDescent="0.2">
      <c r="K1220">
        <v>0</v>
      </c>
      <c r="L1220">
        <v>1410</v>
      </c>
    </row>
    <row r="1221" spans="11:12" x14ac:dyDescent="0.2">
      <c r="K1221">
        <v>0</v>
      </c>
      <c r="L1221">
        <v>1411</v>
      </c>
    </row>
    <row r="1222" spans="11:12" x14ac:dyDescent="0.2">
      <c r="K1222">
        <v>0</v>
      </c>
      <c r="L1222">
        <v>1412</v>
      </c>
    </row>
    <row r="1223" spans="11:12" x14ac:dyDescent="0.2">
      <c r="K1223">
        <v>0</v>
      </c>
      <c r="L1223">
        <v>1413</v>
      </c>
    </row>
    <row r="1224" spans="11:12" x14ac:dyDescent="0.2">
      <c r="K1224">
        <v>0</v>
      </c>
      <c r="L1224">
        <v>1414</v>
      </c>
    </row>
    <row r="1225" spans="11:12" x14ac:dyDescent="0.2">
      <c r="K1225">
        <v>-1875.29</v>
      </c>
      <c r="L1225">
        <v>1415</v>
      </c>
    </row>
    <row r="1226" spans="11:12" x14ac:dyDescent="0.2">
      <c r="K1226">
        <v>0</v>
      </c>
      <c r="L1226">
        <v>1416</v>
      </c>
    </row>
    <row r="1227" spans="11:12" x14ac:dyDescent="0.2">
      <c r="K1227">
        <v>0</v>
      </c>
      <c r="L1227">
        <v>1417</v>
      </c>
    </row>
    <row r="1228" spans="11:12" x14ac:dyDescent="0.2">
      <c r="K1228">
        <v>0</v>
      </c>
      <c r="L1228">
        <v>1418</v>
      </c>
    </row>
    <row r="1229" spans="11:12" x14ac:dyDescent="0.2">
      <c r="K1229">
        <v>0</v>
      </c>
      <c r="L1229">
        <v>1419</v>
      </c>
    </row>
    <row r="1230" spans="11:12" x14ac:dyDescent="0.2">
      <c r="K1230">
        <v>0</v>
      </c>
      <c r="L1230">
        <v>1420</v>
      </c>
    </row>
    <row r="1231" spans="11:12" x14ac:dyDescent="0.2">
      <c r="K1231">
        <v>0</v>
      </c>
      <c r="L1231">
        <v>1421</v>
      </c>
    </row>
    <row r="1232" spans="11:12" x14ac:dyDescent="0.2">
      <c r="K1232">
        <v>0</v>
      </c>
      <c r="L1232">
        <v>1422</v>
      </c>
    </row>
    <row r="1233" spans="11:12" x14ac:dyDescent="0.2">
      <c r="K1233">
        <v>0</v>
      </c>
      <c r="L1233">
        <v>1423</v>
      </c>
    </row>
    <row r="1234" spans="11:12" x14ac:dyDescent="0.2">
      <c r="K1234">
        <v>0</v>
      </c>
      <c r="L1234">
        <v>1424</v>
      </c>
    </row>
    <row r="1235" spans="11:12" x14ac:dyDescent="0.2">
      <c r="K1235">
        <v>0</v>
      </c>
      <c r="L1235">
        <v>1425</v>
      </c>
    </row>
    <row r="1236" spans="11:12" x14ac:dyDescent="0.2">
      <c r="K1236">
        <v>-1875.29</v>
      </c>
      <c r="L1236">
        <v>1426</v>
      </c>
    </row>
    <row r="1237" spans="11:12" x14ac:dyDescent="0.2">
      <c r="K1237">
        <v>0</v>
      </c>
      <c r="L1237">
        <v>1427</v>
      </c>
    </row>
    <row r="1238" spans="11:12" x14ac:dyDescent="0.2">
      <c r="K1238">
        <v>-1875.29</v>
      </c>
      <c r="L1238">
        <v>1428</v>
      </c>
    </row>
    <row r="1239" spans="11:12" x14ac:dyDescent="0.2">
      <c r="K1239">
        <v>-3641.72</v>
      </c>
      <c r="L1239">
        <v>1429</v>
      </c>
    </row>
    <row r="1240" spans="11:12" x14ac:dyDescent="0.2">
      <c r="K1240">
        <v>0</v>
      </c>
      <c r="L1240">
        <v>1430</v>
      </c>
    </row>
    <row r="1241" spans="11:12" x14ac:dyDescent="0.2">
      <c r="K1241">
        <v>0</v>
      </c>
      <c r="L1241">
        <v>1431</v>
      </c>
    </row>
    <row r="1242" spans="11:12" x14ac:dyDescent="0.2">
      <c r="K1242">
        <v>0</v>
      </c>
      <c r="L1242">
        <v>1432</v>
      </c>
    </row>
    <row r="1243" spans="11:12" x14ac:dyDescent="0.2">
      <c r="K1243">
        <v>0</v>
      </c>
      <c r="L1243">
        <v>1433</v>
      </c>
    </row>
    <row r="1244" spans="11:12" x14ac:dyDescent="0.2">
      <c r="K1244">
        <v>0</v>
      </c>
      <c r="L1244">
        <v>1434</v>
      </c>
    </row>
    <row r="1245" spans="11:12" x14ac:dyDescent="0.2">
      <c r="K1245">
        <v>0</v>
      </c>
      <c r="L1245">
        <v>1435</v>
      </c>
    </row>
    <row r="1246" spans="11:12" x14ac:dyDescent="0.2">
      <c r="K1246">
        <v>0</v>
      </c>
      <c r="L1246">
        <v>1436</v>
      </c>
    </row>
    <row r="1247" spans="11:12" x14ac:dyDescent="0.2">
      <c r="K1247">
        <v>0</v>
      </c>
      <c r="L1247">
        <v>1437</v>
      </c>
    </row>
    <row r="1248" spans="11:12" x14ac:dyDescent="0.2">
      <c r="K1248">
        <v>0</v>
      </c>
      <c r="L1248">
        <v>1438</v>
      </c>
    </row>
    <row r="1249" spans="11:12" x14ac:dyDescent="0.2">
      <c r="K1249">
        <v>0</v>
      </c>
      <c r="L1249">
        <v>1439</v>
      </c>
    </row>
    <row r="1250" spans="11:12" x14ac:dyDescent="0.2">
      <c r="K1250">
        <v>-3641.72</v>
      </c>
      <c r="L1250">
        <v>1440</v>
      </c>
    </row>
    <row r="1251" spans="11:12" x14ac:dyDescent="0.2">
      <c r="K1251">
        <v>0</v>
      </c>
      <c r="L1251">
        <v>1441</v>
      </c>
    </row>
    <row r="1252" spans="11:12" x14ac:dyDescent="0.2">
      <c r="K1252">
        <v>-3641.72</v>
      </c>
      <c r="L1252">
        <v>1442</v>
      </c>
    </row>
    <row r="1253" spans="11:12" x14ac:dyDescent="0.2">
      <c r="K1253">
        <v>-143005.15</v>
      </c>
      <c r="L1253">
        <v>1443</v>
      </c>
    </row>
    <row r="1254" spans="11:12" x14ac:dyDescent="0.2">
      <c r="K1254">
        <v>0</v>
      </c>
      <c r="L1254">
        <v>1444</v>
      </c>
    </row>
    <row r="1255" spans="11:12" x14ac:dyDescent="0.2">
      <c r="K1255">
        <v>0</v>
      </c>
      <c r="L1255">
        <v>1445</v>
      </c>
    </row>
    <row r="1256" spans="11:12" x14ac:dyDescent="0.2">
      <c r="K1256">
        <v>0</v>
      </c>
      <c r="L1256">
        <v>1446</v>
      </c>
    </row>
    <row r="1257" spans="11:12" x14ac:dyDescent="0.2">
      <c r="K1257">
        <v>0</v>
      </c>
      <c r="L1257">
        <v>1447</v>
      </c>
    </row>
    <row r="1258" spans="11:12" x14ac:dyDescent="0.2">
      <c r="K1258">
        <v>0</v>
      </c>
      <c r="L1258">
        <v>1448</v>
      </c>
    </row>
    <row r="1259" spans="11:12" x14ac:dyDescent="0.2">
      <c r="K1259">
        <v>0</v>
      </c>
      <c r="L1259">
        <v>1449</v>
      </c>
    </row>
    <row r="1260" spans="11:12" x14ac:dyDescent="0.2">
      <c r="K1260">
        <v>0</v>
      </c>
      <c r="L1260">
        <v>1450</v>
      </c>
    </row>
    <row r="1261" spans="11:12" x14ac:dyDescent="0.2">
      <c r="K1261">
        <v>0</v>
      </c>
      <c r="L1261">
        <v>1451</v>
      </c>
    </row>
    <row r="1262" spans="11:12" x14ac:dyDescent="0.2">
      <c r="K1262">
        <v>0</v>
      </c>
      <c r="L1262">
        <v>1452</v>
      </c>
    </row>
    <row r="1263" spans="11:12" x14ac:dyDescent="0.2">
      <c r="K1263">
        <v>0</v>
      </c>
      <c r="L1263">
        <v>1453</v>
      </c>
    </row>
    <row r="1264" spans="11:12" x14ac:dyDescent="0.2">
      <c r="K1264">
        <v>-143005.15</v>
      </c>
      <c r="L1264">
        <v>1454</v>
      </c>
    </row>
    <row r="1265" spans="11:12" x14ac:dyDescent="0.2">
      <c r="K1265">
        <v>0</v>
      </c>
      <c r="L1265">
        <v>1455</v>
      </c>
    </row>
    <row r="1266" spans="11:12" x14ac:dyDescent="0.2">
      <c r="K1266">
        <v>-143005.15</v>
      </c>
      <c r="L1266">
        <v>1456</v>
      </c>
    </row>
    <row r="1267" spans="11:12" x14ac:dyDescent="0.2">
      <c r="K1267">
        <v>0</v>
      </c>
      <c r="L1267">
        <v>1457</v>
      </c>
    </row>
    <row r="1268" spans="11:12" x14ac:dyDescent="0.2">
      <c r="K1268">
        <v>0</v>
      </c>
      <c r="L1268">
        <v>1458</v>
      </c>
    </row>
    <row r="1269" spans="11:12" x14ac:dyDescent="0.2">
      <c r="K1269">
        <v>0</v>
      </c>
      <c r="L1269">
        <v>1459</v>
      </c>
    </row>
    <row r="1270" spans="11:12" x14ac:dyDescent="0.2">
      <c r="K1270">
        <v>0</v>
      </c>
      <c r="L1270">
        <v>1460</v>
      </c>
    </row>
    <row r="1271" spans="11:12" x14ac:dyDescent="0.2">
      <c r="K1271">
        <v>0</v>
      </c>
      <c r="L1271">
        <v>1461</v>
      </c>
    </row>
    <row r="1272" spans="11:12" x14ac:dyDescent="0.2">
      <c r="K1272">
        <v>0</v>
      </c>
      <c r="L1272">
        <v>1462</v>
      </c>
    </row>
    <row r="1273" spans="11:12" x14ac:dyDescent="0.2">
      <c r="K1273">
        <v>0</v>
      </c>
      <c r="L1273">
        <v>1463</v>
      </c>
    </row>
    <row r="1274" spans="11:12" x14ac:dyDescent="0.2">
      <c r="K1274">
        <v>0</v>
      </c>
      <c r="L1274">
        <v>1464</v>
      </c>
    </row>
    <row r="1275" spans="11:12" x14ac:dyDescent="0.2">
      <c r="K1275">
        <v>0</v>
      </c>
      <c r="L1275">
        <v>1465</v>
      </c>
    </row>
    <row r="1276" spans="11:12" x14ac:dyDescent="0.2">
      <c r="K1276">
        <v>0</v>
      </c>
      <c r="L1276">
        <v>1466</v>
      </c>
    </row>
    <row r="1277" spans="11:12" x14ac:dyDescent="0.2">
      <c r="K1277">
        <v>0</v>
      </c>
      <c r="L1277">
        <v>1467</v>
      </c>
    </row>
    <row r="1278" spans="11:12" x14ac:dyDescent="0.2">
      <c r="K1278">
        <v>0</v>
      </c>
      <c r="L1278">
        <v>1468</v>
      </c>
    </row>
    <row r="1279" spans="11:12" x14ac:dyDescent="0.2">
      <c r="K1279">
        <v>0</v>
      </c>
      <c r="L1279">
        <v>1469</v>
      </c>
    </row>
    <row r="1280" spans="11:12" x14ac:dyDescent="0.2">
      <c r="K1280">
        <v>0</v>
      </c>
      <c r="L1280">
        <v>1470</v>
      </c>
    </row>
    <row r="1281" spans="11:12" x14ac:dyDescent="0.2">
      <c r="K1281">
        <v>0</v>
      </c>
      <c r="L1281">
        <v>1471</v>
      </c>
    </row>
    <row r="1282" spans="11:12" x14ac:dyDescent="0.2">
      <c r="K1282">
        <v>0</v>
      </c>
      <c r="L1282">
        <v>1472</v>
      </c>
    </row>
    <row r="1283" spans="11:12" x14ac:dyDescent="0.2">
      <c r="K1283">
        <v>0</v>
      </c>
      <c r="L1283">
        <v>1473</v>
      </c>
    </row>
    <row r="1284" spans="11:12" x14ac:dyDescent="0.2">
      <c r="K1284">
        <v>0</v>
      </c>
      <c r="L1284">
        <v>1474</v>
      </c>
    </row>
    <row r="1285" spans="11:12" x14ac:dyDescent="0.2">
      <c r="K1285">
        <v>0</v>
      </c>
      <c r="L1285">
        <v>1475</v>
      </c>
    </row>
    <row r="1286" spans="11:12" x14ac:dyDescent="0.2">
      <c r="K1286">
        <v>0</v>
      </c>
      <c r="L1286">
        <v>1476</v>
      </c>
    </row>
    <row r="1287" spans="11:12" x14ac:dyDescent="0.2">
      <c r="K1287">
        <v>0</v>
      </c>
      <c r="L1287">
        <v>1477</v>
      </c>
    </row>
    <row r="1288" spans="11:12" x14ac:dyDescent="0.2">
      <c r="K1288">
        <v>0</v>
      </c>
      <c r="L1288">
        <v>1478</v>
      </c>
    </row>
    <row r="1289" spans="11:12" x14ac:dyDescent="0.2">
      <c r="K1289">
        <v>0</v>
      </c>
      <c r="L1289">
        <v>1479</v>
      </c>
    </row>
    <row r="1290" spans="11:12" x14ac:dyDescent="0.2">
      <c r="K1290">
        <v>0</v>
      </c>
      <c r="L1290">
        <v>1480</v>
      </c>
    </row>
    <row r="1291" spans="11:12" x14ac:dyDescent="0.2">
      <c r="K1291">
        <v>0</v>
      </c>
      <c r="L1291">
        <v>1481</v>
      </c>
    </row>
    <row r="1292" spans="11:12" x14ac:dyDescent="0.2">
      <c r="K1292">
        <v>0</v>
      </c>
      <c r="L1292">
        <v>1482</v>
      </c>
    </row>
    <row r="1293" spans="11:12" x14ac:dyDescent="0.2">
      <c r="K1293">
        <v>0</v>
      </c>
      <c r="L1293">
        <v>1483</v>
      </c>
    </row>
    <row r="1294" spans="11:12" x14ac:dyDescent="0.2">
      <c r="K1294">
        <v>0</v>
      </c>
      <c r="L1294">
        <v>1484</v>
      </c>
    </row>
    <row r="1295" spans="11:12" x14ac:dyDescent="0.2">
      <c r="K1295">
        <v>-512000.76</v>
      </c>
      <c r="L1295">
        <v>1485</v>
      </c>
    </row>
    <row r="1296" spans="11:12" x14ac:dyDescent="0.2">
      <c r="K1296">
        <v>0</v>
      </c>
      <c r="L1296">
        <v>1486</v>
      </c>
    </row>
    <row r="1297" spans="11:12" x14ac:dyDescent="0.2">
      <c r="K1297">
        <v>0</v>
      </c>
      <c r="L1297">
        <v>1487</v>
      </c>
    </row>
    <row r="1298" spans="11:12" x14ac:dyDescent="0.2">
      <c r="K1298">
        <v>0</v>
      </c>
      <c r="L1298">
        <v>1488</v>
      </c>
    </row>
    <row r="1299" spans="11:12" x14ac:dyDescent="0.2">
      <c r="K1299">
        <v>0</v>
      </c>
      <c r="L1299">
        <v>1489</v>
      </c>
    </row>
    <row r="1300" spans="11:12" x14ac:dyDescent="0.2">
      <c r="K1300">
        <v>0</v>
      </c>
      <c r="L1300">
        <v>1490</v>
      </c>
    </row>
    <row r="1301" spans="11:12" x14ac:dyDescent="0.2">
      <c r="K1301">
        <v>0</v>
      </c>
      <c r="L1301">
        <v>1491</v>
      </c>
    </row>
    <row r="1302" spans="11:12" x14ac:dyDescent="0.2">
      <c r="K1302">
        <v>0</v>
      </c>
      <c r="L1302">
        <v>1492</v>
      </c>
    </row>
    <row r="1303" spans="11:12" x14ac:dyDescent="0.2">
      <c r="K1303">
        <v>0</v>
      </c>
      <c r="L1303">
        <v>1493</v>
      </c>
    </row>
    <row r="1304" spans="11:12" x14ac:dyDescent="0.2">
      <c r="K1304">
        <v>0</v>
      </c>
      <c r="L1304">
        <v>1494</v>
      </c>
    </row>
    <row r="1305" spans="11:12" x14ac:dyDescent="0.2">
      <c r="K1305">
        <v>0</v>
      </c>
      <c r="L1305">
        <v>1495</v>
      </c>
    </row>
    <row r="1306" spans="11:12" x14ac:dyDescent="0.2">
      <c r="K1306">
        <v>-512000.76</v>
      </c>
      <c r="L1306">
        <v>1496</v>
      </c>
    </row>
    <row r="1307" spans="11:12" x14ac:dyDescent="0.2">
      <c r="K1307">
        <v>0</v>
      </c>
      <c r="L1307">
        <v>1497</v>
      </c>
    </row>
    <row r="1308" spans="11:12" x14ac:dyDescent="0.2">
      <c r="K1308">
        <v>-512000.76</v>
      </c>
      <c r="L1308">
        <v>1498</v>
      </c>
    </row>
    <row r="1309" spans="11:12" x14ac:dyDescent="0.2">
      <c r="K1309">
        <v>-290087.61</v>
      </c>
      <c r="L1309">
        <v>1499</v>
      </c>
    </row>
    <row r="1310" spans="11:12" x14ac:dyDescent="0.2">
      <c r="K1310">
        <v>0</v>
      </c>
      <c r="L1310">
        <v>1500</v>
      </c>
    </row>
    <row r="1311" spans="11:12" x14ac:dyDescent="0.2">
      <c r="K1311">
        <v>0</v>
      </c>
      <c r="L1311">
        <v>1501</v>
      </c>
    </row>
    <row r="1312" spans="11:12" x14ac:dyDescent="0.2">
      <c r="K1312">
        <v>0</v>
      </c>
      <c r="L1312">
        <v>1502</v>
      </c>
    </row>
    <row r="1313" spans="11:12" x14ac:dyDescent="0.2">
      <c r="K1313">
        <v>0</v>
      </c>
      <c r="L1313">
        <v>1503</v>
      </c>
    </row>
    <row r="1314" spans="11:12" x14ac:dyDescent="0.2">
      <c r="K1314">
        <v>0</v>
      </c>
      <c r="L1314">
        <v>1504</v>
      </c>
    </row>
    <row r="1315" spans="11:12" x14ac:dyDescent="0.2">
      <c r="K1315">
        <v>0</v>
      </c>
      <c r="L1315">
        <v>1505</v>
      </c>
    </row>
    <row r="1316" spans="11:12" x14ac:dyDescent="0.2">
      <c r="K1316">
        <v>0</v>
      </c>
      <c r="L1316">
        <v>1506</v>
      </c>
    </row>
    <row r="1317" spans="11:12" x14ac:dyDescent="0.2">
      <c r="K1317">
        <v>0</v>
      </c>
      <c r="L1317">
        <v>1507</v>
      </c>
    </row>
    <row r="1318" spans="11:12" x14ac:dyDescent="0.2">
      <c r="K1318">
        <v>0</v>
      </c>
      <c r="L1318">
        <v>1508</v>
      </c>
    </row>
    <row r="1319" spans="11:12" x14ac:dyDescent="0.2">
      <c r="K1319">
        <v>0</v>
      </c>
      <c r="L1319">
        <v>1509</v>
      </c>
    </row>
    <row r="1320" spans="11:12" x14ac:dyDescent="0.2">
      <c r="K1320">
        <v>-290087.61</v>
      </c>
      <c r="L1320">
        <v>1510</v>
      </c>
    </row>
    <row r="1321" spans="11:12" x14ac:dyDescent="0.2">
      <c r="K1321">
        <v>0</v>
      </c>
      <c r="L1321">
        <v>1511</v>
      </c>
    </row>
    <row r="1322" spans="11:12" x14ac:dyDescent="0.2">
      <c r="K1322">
        <v>-290087.61</v>
      </c>
      <c r="L1322">
        <v>1512</v>
      </c>
    </row>
    <row r="1323" spans="11:12" x14ac:dyDescent="0.2">
      <c r="K1323">
        <v>-533588.93999999994</v>
      </c>
      <c r="L1323">
        <v>1513</v>
      </c>
    </row>
    <row r="1324" spans="11:12" x14ac:dyDescent="0.2">
      <c r="K1324">
        <v>0</v>
      </c>
      <c r="L1324">
        <v>1514</v>
      </c>
    </row>
    <row r="1325" spans="11:12" x14ac:dyDescent="0.2">
      <c r="K1325">
        <v>0</v>
      </c>
      <c r="L1325">
        <v>1515</v>
      </c>
    </row>
    <row r="1326" spans="11:12" x14ac:dyDescent="0.2">
      <c r="K1326">
        <v>0</v>
      </c>
      <c r="L1326">
        <v>1516</v>
      </c>
    </row>
    <row r="1327" spans="11:12" x14ac:dyDescent="0.2">
      <c r="K1327">
        <v>0</v>
      </c>
      <c r="L1327">
        <v>1517</v>
      </c>
    </row>
    <row r="1328" spans="11:12" x14ac:dyDescent="0.2">
      <c r="K1328">
        <v>0</v>
      </c>
      <c r="L1328">
        <v>1518</v>
      </c>
    </row>
    <row r="1329" spans="11:12" x14ac:dyDescent="0.2">
      <c r="K1329">
        <v>0</v>
      </c>
      <c r="L1329">
        <v>1519</v>
      </c>
    </row>
    <row r="1330" spans="11:12" x14ac:dyDescent="0.2">
      <c r="K1330">
        <v>0</v>
      </c>
      <c r="L1330">
        <v>1520</v>
      </c>
    </row>
    <row r="1331" spans="11:12" x14ac:dyDescent="0.2">
      <c r="K1331">
        <v>0</v>
      </c>
      <c r="L1331">
        <v>1521</v>
      </c>
    </row>
    <row r="1332" spans="11:12" x14ac:dyDescent="0.2">
      <c r="K1332">
        <v>0</v>
      </c>
      <c r="L1332">
        <v>1522</v>
      </c>
    </row>
    <row r="1333" spans="11:12" x14ac:dyDescent="0.2">
      <c r="K1333">
        <v>0</v>
      </c>
      <c r="L1333">
        <v>1523</v>
      </c>
    </row>
    <row r="1334" spans="11:12" x14ac:dyDescent="0.2">
      <c r="K1334">
        <v>-533588.93999999994</v>
      </c>
      <c r="L1334">
        <v>1524</v>
      </c>
    </row>
    <row r="1335" spans="11:12" x14ac:dyDescent="0.2">
      <c r="K1335">
        <v>0</v>
      </c>
      <c r="L1335">
        <v>1525</v>
      </c>
    </row>
    <row r="1336" spans="11:12" x14ac:dyDescent="0.2">
      <c r="K1336">
        <v>-533588.93999999994</v>
      </c>
      <c r="L1336">
        <v>1526</v>
      </c>
    </row>
    <row r="1337" spans="11:12" x14ac:dyDescent="0.2">
      <c r="K1337">
        <v>-7427.59</v>
      </c>
      <c r="L1337">
        <v>1527</v>
      </c>
    </row>
    <row r="1338" spans="11:12" x14ac:dyDescent="0.2">
      <c r="K1338">
        <v>0</v>
      </c>
      <c r="L1338">
        <v>1528</v>
      </c>
    </row>
    <row r="1339" spans="11:12" x14ac:dyDescent="0.2">
      <c r="K1339">
        <v>0</v>
      </c>
      <c r="L1339">
        <v>1529</v>
      </c>
    </row>
    <row r="1340" spans="11:12" x14ac:dyDescent="0.2">
      <c r="K1340">
        <v>0</v>
      </c>
      <c r="L1340">
        <v>1530</v>
      </c>
    </row>
    <row r="1341" spans="11:12" x14ac:dyDescent="0.2">
      <c r="K1341">
        <v>0</v>
      </c>
      <c r="L1341">
        <v>1531</v>
      </c>
    </row>
    <row r="1342" spans="11:12" x14ac:dyDescent="0.2">
      <c r="K1342">
        <v>0</v>
      </c>
      <c r="L1342">
        <v>1532</v>
      </c>
    </row>
    <row r="1343" spans="11:12" x14ac:dyDescent="0.2">
      <c r="K1343">
        <v>0</v>
      </c>
      <c r="L1343">
        <v>1533</v>
      </c>
    </row>
    <row r="1344" spans="11:12" x14ac:dyDescent="0.2">
      <c r="K1344">
        <v>0</v>
      </c>
      <c r="L1344">
        <v>1534</v>
      </c>
    </row>
    <row r="1345" spans="11:12" x14ac:dyDescent="0.2">
      <c r="K1345">
        <v>0</v>
      </c>
      <c r="L1345">
        <v>1535</v>
      </c>
    </row>
    <row r="1346" spans="11:12" x14ac:dyDescent="0.2">
      <c r="K1346">
        <v>0</v>
      </c>
      <c r="L1346">
        <v>1536</v>
      </c>
    </row>
    <row r="1347" spans="11:12" x14ac:dyDescent="0.2">
      <c r="K1347">
        <v>0</v>
      </c>
      <c r="L1347">
        <v>1537</v>
      </c>
    </row>
    <row r="1348" spans="11:12" x14ac:dyDescent="0.2">
      <c r="K1348">
        <v>-7427.59</v>
      </c>
      <c r="L1348">
        <v>1538</v>
      </c>
    </row>
    <row r="1349" spans="11:12" x14ac:dyDescent="0.2">
      <c r="K1349">
        <v>0</v>
      </c>
      <c r="L1349">
        <v>1539</v>
      </c>
    </row>
    <row r="1350" spans="11:12" x14ac:dyDescent="0.2">
      <c r="K1350">
        <v>-7427.59</v>
      </c>
      <c r="L1350">
        <v>1540</v>
      </c>
    </row>
    <row r="1351" spans="11:12" x14ac:dyDescent="0.2">
      <c r="K1351">
        <v>0</v>
      </c>
      <c r="L1351">
        <v>1541</v>
      </c>
    </row>
    <row r="1352" spans="11:12" x14ac:dyDescent="0.2">
      <c r="K1352">
        <v>0</v>
      </c>
      <c r="L1352">
        <v>1542</v>
      </c>
    </row>
    <row r="1353" spans="11:12" x14ac:dyDescent="0.2">
      <c r="K1353">
        <v>0</v>
      </c>
      <c r="L1353">
        <v>1543</v>
      </c>
    </row>
    <row r="1354" spans="11:12" x14ac:dyDescent="0.2">
      <c r="K1354">
        <v>0</v>
      </c>
      <c r="L1354">
        <v>1544</v>
      </c>
    </row>
    <row r="1355" spans="11:12" x14ac:dyDescent="0.2">
      <c r="K1355">
        <v>0</v>
      </c>
      <c r="L1355">
        <v>1545</v>
      </c>
    </row>
    <row r="1356" spans="11:12" x14ac:dyDescent="0.2">
      <c r="K1356">
        <v>0</v>
      </c>
      <c r="L1356">
        <v>1546</v>
      </c>
    </row>
    <row r="1357" spans="11:12" x14ac:dyDescent="0.2">
      <c r="K1357">
        <v>0</v>
      </c>
      <c r="L1357">
        <v>1547</v>
      </c>
    </row>
    <row r="1358" spans="11:12" x14ac:dyDescent="0.2">
      <c r="K1358">
        <v>0</v>
      </c>
      <c r="L1358">
        <v>1548</v>
      </c>
    </row>
    <row r="1359" spans="11:12" x14ac:dyDescent="0.2">
      <c r="K1359">
        <v>0</v>
      </c>
      <c r="L1359">
        <v>1549</v>
      </c>
    </row>
    <row r="1360" spans="11:12" x14ac:dyDescent="0.2">
      <c r="K1360">
        <v>0</v>
      </c>
      <c r="L1360">
        <v>1550</v>
      </c>
    </row>
    <row r="1361" spans="11:12" x14ac:dyDescent="0.2">
      <c r="K1361">
        <v>0</v>
      </c>
      <c r="L1361">
        <v>1551</v>
      </c>
    </row>
    <row r="1362" spans="11:12" x14ac:dyDescent="0.2">
      <c r="K1362">
        <v>0</v>
      </c>
      <c r="L1362">
        <v>1552</v>
      </c>
    </row>
    <row r="1363" spans="11:12" x14ac:dyDescent="0.2">
      <c r="K1363">
        <v>0</v>
      </c>
      <c r="L1363">
        <v>1553</v>
      </c>
    </row>
    <row r="1364" spans="11:12" x14ac:dyDescent="0.2">
      <c r="K1364">
        <v>0</v>
      </c>
      <c r="L1364">
        <v>1554</v>
      </c>
    </row>
    <row r="1365" spans="11:12" x14ac:dyDescent="0.2">
      <c r="K1365">
        <v>0</v>
      </c>
      <c r="L1365">
        <v>1555</v>
      </c>
    </row>
    <row r="1366" spans="11:12" x14ac:dyDescent="0.2">
      <c r="K1366">
        <v>0</v>
      </c>
      <c r="L1366">
        <v>1556</v>
      </c>
    </row>
    <row r="1367" spans="11:12" x14ac:dyDescent="0.2">
      <c r="K1367">
        <v>0</v>
      </c>
      <c r="L1367">
        <v>1557</v>
      </c>
    </row>
    <row r="1368" spans="11:12" x14ac:dyDescent="0.2">
      <c r="K1368">
        <v>0</v>
      </c>
      <c r="L1368">
        <v>1558</v>
      </c>
    </row>
    <row r="1369" spans="11:12" x14ac:dyDescent="0.2">
      <c r="K1369">
        <v>0</v>
      </c>
      <c r="L1369">
        <v>1559</v>
      </c>
    </row>
    <row r="1370" spans="11:12" x14ac:dyDescent="0.2">
      <c r="K1370">
        <v>0</v>
      </c>
      <c r="L1370">
        <v>1560</v>
      </c>
    </row>
    <row r="1371" spans="11:12" x14ac:dyDescent="0.2">
      <c r="K1371">
        <v>0</v>
      </c>
      <c r="L1371">
        <v>1561</v>
      </c>
    </row>
    <row r="1372" spans="11:12" x14ac:dyDescent="0.2">
      <c r="K1372">
        <v>0</v>
      </c>
      <c r="L1372">
        <v>1562</v>
      </c>
    </row>
    <row r="1373" spans="11:12" x14ac:dyDescent="0.2">
      <c r="K1373">
        <v>0</v>
      </c>
      <c r="L1373">
        <v>1563</v>
      </c>
    </row>
    <row r="1374" spans="11:12" x14ac:dyDescent="0.2">
      <c r="K1374">
        <v>0</v>
      </c>
      <c r="L1374">
        <v>1564</v>
      </c>
    </row>
    <row r="1375" spans="11:12" x14ac:dyDescent="0.2">
      <c r="K1375">
        <v>0</v>
      </c>
      <c r="L1375">
        <v>1565</v>
      </c>
    </row>
    <row r="1376" spans="11:12" x14ac:dyDescent="0.2">
      <c r="K1376">
        <v>0</v>
      </c>
      <c r="L1376">
        <v>1566</v>
      </c>
    </row>
    <row r="1377" spans="11:12" x14ac:dyDescent="0.2">
      <c r="K1377">
        <v>0</v>
      </c>
      <c r="L1377">
        <v>1567</v>
      </c>
    </row>
    <row r="1378" spans="11:12" x14ac:dyDescent="0.2">
      <c r="K1378">
        <v>0</v>
      </c>
      <c r="L1378">
        <v>1568</v>
      </c>
    </row>
    <row r="1379" spans="11:12" x14ac:dyDescent="0.2">
      <c r="K1379">
        <v>-1589597.09</v>
      </c>
      <c r="L1379">
        <v>1569</v>
      </c>
    </row>
    <row r="1380" spans="11:12" x14ac:dyDescent="0.2">
      <c r="K1380">
        <v>0</v>
      </c>
      <c r="L1380">
        <v>1570</v>
      </c>
    </row>
    <row r="1381" spans="11:12" x14ac:dyDescent="0.2">
      <c r="K1381">
        <v>0</v>
      </c>
      <c r="L1381">
        <v>1571</v>
      </c>
    </row>
    <row r="1382" spans="11:12" x14ac:dyDescent="0.2">
      <c r="K1382">
        <v>0</v>
      </c>
      <c r="L1382">
        <v>1572</v>
      </c>
    </row>
    <row r="1383" spans="11:12" x14ac:dyDescent="0.2">
      <c r="K1383">
        <v>0</v>
      </c>
      <c r="L1383">
        <v>1573</v>
      </c>
    </row>
    <row r="1384" spans="11:12" x14ac:dyDescent="0.2">
      <c r="K1384">
        <v>0</v>
      </c>
      <c r="L1384">
        <v>1574</v>
      </c>
    </row>
    <row r="1385" spans="11:12" x14ac:dyDescent="0.2">
      <c r="K1385">
        <v>0</v>
      </c>
      <c r="L1385">
        <v>1575</v>
      </c>
    </row>
    <row r="1386" spans="11:12" x14ac:dyDescent="0.2">
      <c r="K1386">
        <v>0</v>
      </c>
      <c r="L1386">
        <v>1576</v>
      </c>
    </row>
    <row r="1387" spans="11:12" x14ac:dyDescent="0.2">
      <c r="K1387">
        <v>0</v>
      </c>
      <c r="L1387">
        <v>1577</v>
      </c>
    </row>
    <row r="1388" spans="11:12" x14ac:dyDescent="0.2">
      <c r="K1388">
        <v>0</v>
      </c>
      <c r="L1388">
        <v>1578</v>
      </c>
    </row>
    <row r="1389" spans="11:12" x14ac:dyDescent="0.2">
      <c r="K1389">
        <v>0</v>
      </c>
      <c r="L1389">
        <v>1579</v>
      </c>
    </row>
    <row r="1390" spans="11:12" x14ac:dyDescent="0.2">
      <c r="K1390">
        <v>-1589597.09</v>
      </c>
      <c r="L1390">
        <v>1580</v>
      </c>
    </row>
    <row r="1391" spans="11:12" x14ac:dyDescent="0.2">
      <c r="K1391">
        <v>0</v>
      </c>
      <c r="L1391">
        <v>1581</v>
      </c>
    </row>
    <row r="1392" spans="11:12" x14ac:dyDescent="0.2">
      <c r="K1392">
        <v>-1589597.09</v>
      </c>
      <c r="L1392">
        <v>1582</v>
      </c>
    </row>
    <row r="1393" spans="11:12" x14ac:dyDescent="0.2">
      <c r="K1393">
        <v>0</v>
      </c>
      <c r="L1393">
        <v>1583</v>
      </c>
    </row>
    <row r="1394" spans="11:12" x14ac:dyDescent="0.2">
      <c r="K1394">
        <v>0</v>
      </c>
      <c r="L1394">
        <v>1584</v>
      </c>
    </row>
    <row r="1395" spans="11:12" x14ac:dyDescent="0.2">
      <c r="K1395">
        <v>0</v>
      </c>
      <c r="L1395">
        <v>1585</v>
      </c>
    </row>
    <row r="1396" spans="11:12" x14ac:dyDescent="0.2">
      <c r="K1396">
        <v>0</v>
      </c>
      <c r="L1396">
        <v>1586</v>
      </c>
    </row>
    <row r="1397" spans="11:12" x14ac:dyDescent="0.2">
      <c r="K1397">
        <v>0</v>
      </c>
      <c r="L1397">
        <v>1587</v>
      </c>
    </row>
    <row r="1398" spans="11:12" x14ac:dyDescent="0.2">
      <c r="K1398">
        <v>0</v>
      </c>
      <c r="L1398">
        <v>1588</v>
      </c>
    </row>
    <row r="1399" spans="11:12" x14ac:dyDescent="0.2">
      <c r="K1399">
        <v>0</v>
      </c>
      <c r="L1399">
        <v>1589</v>
      </c>
    </row>
    <row r="1400" spans="11:12" x14ac:dyDescent="0.2">
      <c r="K1400">
        <v>0</v>
      </c>
      <c r="L1400">
        <v>1590</v>
      </c>
    </row>
    <row r="1401" spans="11:12" x14ac:dyDescent="0.2">
      <c r="K1401">
        <v>0</v>
      </c>
      <c r="L1401">
        <v>1591</v>
      </c>
    </row>
    <row r="1402" spans="11:12" x14ac:dyDescent="0.2">
      <c r="K1402">
        <v>0</v>
      </c>
      <c r="L1402">
        <v>1592</v>
      </c>
    </row>
    <row r="1403" spans="11:12" x14ac:dyDescent="0.2">
      <c r="K1403">
        <v>0</v>
      </c>
      <c r="L1403">
        <v>1593</v>
      </c>
    </row>
    <row r="1404" spans="11:12" x14ac:dyDescent="0.2">
      <c r="K1404">
        <v>0</v>
      </c>
      <c r="L1404">
        <v>1594</v>
      </c>
    </row>
    <row r="1405" spans="11:12" x14ac:dyDescent="0.2">
      <c r="K1405">
        <v>0</v>
      </c>
      <c r="L1405">
        <v>1595</v>
      </c>
    </row>
    <row r="1406" spans="11:12" x14ac:dyDescent="0.2">
      <c r="K1406">
        <v>0</v>
      </c>
      <c r="L1406">
        <v>1596</v>
      </c>
    </row>
    <row r="1407" spans="11:12" x14ac:dyDescent="0.2">
      <c r="K1407">
        <v>-176864.99</v>
      </c>
      <c r="L1407">
        <v>1597</v>
      </c>
    </row>
    <row r="1408" spans="11:12" x14ac:dyDescent="0.2">
      <c r="K1408">
        <v>0</v>
      </c>
      <c r="L1408">
        <v>1598</v>
      </c>
    </row>
    <row r="1409" spans="11:12" x14ac:dyDescent="0.2">
      <c r="K1409">
        <v>0</v>
      </c>
      <c r="L1409">
        <v>1599</v>
      </c>
    </row>
    <row r="1410" spans="11:12" x14ac:dyDescent="0.2">
      <c r="K1410">
        <v>0</v>
      </c>
      <c r="L1410">
        <v>1600</v>
      </c>
    </row>
    <row r="1411" spans="11:12" x14ac:dyDescent="0.2">
      <c r="K1411">
        <v>0</v>
      </c>
      <c r="L1411">
        <v>1601</v>
      </c>
    </row>
    <row r="1412" spans="11:12" x14ac:dyDescent="0.2">
      <c r="K1412">
        <v>0</v>
      </c>
      <c r="L1412">
        <v>1602</v>
      </c>
    </row>
    <row r="1413" spans="11:12" x14ac:dyDescent="0.2">
      <c r="K1413">
        <v>0</v>
      </c>
      <c r="L1413">
        <v>1603</v>
      </c>
    </row>
    <row r="1414" spans="11:12" x14ac:dyDescent="0.2">
      <c r="K1414">
        <v>0</v>
      </c>
      <c r="L1414">
        <v>1604</v>
      </c>
    </row>
    <row r="1415" spans="11:12" x14ac:dyDescent="0.2">
      <c r="K1415">
        <v>0</v>
      </c>
      <c r="L1415">
        <v>1605</v>
      </c>
    </row>
    <row r="1416" spans="11:12" x14ac:dyDescent="0.2">
      <c r="K1416">
        <v>0</v>
      </c>
      <c r="L1416">
        <v>1606</v>
      </c>
    </row>
    <row r="1417" spans="11:12" x14ac:dyDescent="0.2">
      <c r="K1417">
        <v>0</v>
      </c>
      <c r="L1417">
        <v>1607</v>
      </c>
    </row>
    <row r="1418" spans="11:12" x14ac:dyDescent="0.2">
      <c r="K1418">
        <v>-176864.99</v>
      </c>
      <c r="L1418">
        <v>1608</v>
      </c>
    </row>
    <row r="1419" spans="11:12" x14ac:dyDescent="0.2">
      <c r="K1419">
        <v>0</v>
      </c>
      <c r="L1419">
        <v>1609</v>
      </c>
    </row>
    <row r="1420" spans="11:12" x14ac:dyDescent="0.2">
      <c r="K1420">
        <v>-176864.99</v>
      </c>
      <c r="L1420">
        <v>1610</v>
      </c>
    </row>
    <row r="1421" spans="11:12" x14ac:dyDescent="0.2">
      <c r="K1421">
        <v>0</v>
      </c>
      <c r="L1421">
        <v>1611</v>
      </c>
    </row>
    <row r="1422" spans="11:12" x14ac:dyDescent="0.2">
      <c r="K1422">
        <v>0</v>
      </c>
      <c r="L1422">
        <v>1612</v>
      </c>
    </row>
    <row r="1423" spans="11:12" x14ac:dyDescent="0.2">
      <c r="K1423">
        <v>0</v>
      </c>
      <c r="L1423">
        <v>1613</v>
      </c>
    </row>
    <row r="1424" spans="11:12" x14ac:dyDescent="0.2">
      <c r="K1424">
        <v>0</v>
      </c>
      <c r="L1424">
        <v>1614</v>
      </c>
    </row>
    <row r="1425" spans="11:12" x14ac:dyDescent="0.2">
      <c r="K1425">
        <v>0</v>
      </c>
      <c r="L1425">
        <v>1615</v>
      </c>
    </row>
    <row r="1426" spans="11:12" x14ac:dyDescent="0.2">
      <c r="K1426">
        <v>0</v>
      </c>
      <c r="L1426">
        <v>1616</v>
      </c>
    </row>
    <row r="1427" spans="11:12" x14ac:dyDescent="0.2">
      <c r="K1427">
        <v>0</v>
      </c>
      <c r="L1427">
        <v>1617</v>
      </c>
    </row>
    <row r="1428" spans="11:12" x14ac:dyDescent="0.2">
      <c r="K1428">
        <v>0</v>
      </c>
      <c r="L1428">
        <v>1618</v>
      </c>
    </row>
    <row r="1429" spans="11:12" x14ac:dyDescent="0.2">
      <c r="K1429">
        <v>0</v>
      </c>
      <c r="L1429">
        <v>1619</v>
      </c>
    </row>
    <row r="1430" spans="11:12" x14ac:dyDescent="0.2">
      <c r="K1430">
        <v>0</v>
      </c>
      <c r="L1430">
        <v>1620</v>
      </c>
    </row>
    <row r="1431" spans="11:12" x14ac:dyDescent="0.2">
      <c r="K1431">
        <v>0</v>
      </c>
      <c r="L1431">
        <v>1621</v>
      </c>
    </row>
    <row r="1432" spans="11:12" x14ac:dyDescent="0.2">
      <c r="K1432">
        <v>0</v>
      </c>
      <c r="L1432">
        <v>1622</v>
      </c>
    </row>
    <row r="1433" spans="11:12" x14ac:dyDescent="0.2">
      <c r="K1433">
        <v>0</v>
      </c>
      <c r="L1433">
        <v>1623</v>
      </c>
    </row>
    <row r="1434" spans="11:12" x14ac:dyDescent="0.2">
      <c r="K1434">
        <v>0</v>
      </c>
      <c r="L1434">
        <v>1624</v>
      </c>
    </row>
    <row r="1435" spans="11:12" x14ac:dyDescent="0.2">
      <c r="K1435">
        <v>0</v>
      </c>
      <c r="L1435">
        <v>1625</v>
      </c>
    </row>
    <row r="1436" spans="11:12" x14ac:dyDescent="0.2">
      <c r="K1436">
        <v>0</v>
      </c>
      <c r="L1436">
        <v>1626</v>
      </c>
    </row>
    <row r="1437" spans="11:12" x14ac:dyDescent="0.2">
      <c r="K1437">
        <v>0</v>
      </c>
      <c r="L1437">
        <v>1627</v>
      </c>
    </row>
    <row r="1438" spans="11:12" x14ac:dyDescent="0.2">
      <c r="K1438">
        <v>0</v>
      </c>
      <c r="L1438">
        <v>1628</v>
      </c>
    </row>
    <row r="1439" spans="11:12" x14ac:dyDescent="0.2">
      <c r="K1439">
        <v>0</v>
      </c>
      <c r="L1439">
        <v>1629</v>
      </c>
    </row>
    <row r="1440" spans="11:12" x14ac:dyDescent="0.2">
      <c r="K1440">
        <v>0</v>
      </c>
      <c r="L1440">
        <v>1630</v>
      </c>
    </row>
    <row r="1441" spans="11:12" x14ac:dyDescent="0.2">
      <c r="K1441">
        <v>0</v>
      </c>
      <c r="L1441">
        <v>1631</v>
      </c>
    </row>
    <row r="1442" spans="11:12" x14ac:dyDescent="0.2">
      <c r="K1442">
        <v>0</v>
      </c>
      <c r="L1442">
        <v>1632</v>
      </c>
    </row>
    <row r="1443" spans="11:12" x14ac:dyDescent="0.2">
      <c r="K1443">
        <v>0</v>
      </c>
      <c r="L1443">
        <v>1633</v>
      </c>
    </row>
    <row r="1444" spans="11:12" x14ac:dyDescent="0.2">
      <c r="K1444">
        <v>0</v>
      </c>
      <c r="L1444">
        <v>1634</v>
      </c>
    </row>
    <row r="1445" spans="11:12" x14ac:dyDescent="0.2">
      <c r="K1445">
        <v>0</v>
      </c>
      <c r="L1445">
        <v>1635</v>
      </c>
    </row>
    <row r="1446" spans="11:12" x14ac:dyDescent="0.2">
      <c r="K1446">
        <v>0</v>
      </c>
      <c r="L1446">
        <v>1636</v>
      </c>
    </row>
    <row r="1447" spans="11:12" x14ac:dyDescent="0.2">
      <c r="K1447">
        <v>0</v>
      </c>
      <c r="L1447">
        <v>1637</v>
      </c>
    </row>
    <row r="1448" spans="11:12" x14ac:dyDescent="0.2">
      <c r="K1448">
        <v>0</v>
      </c>
      <c r="L1448">
        <v>1638</v>
      </c>
    </row>
    <row r="1449" spans="11:12" x14ac:dyDescent="0.2">
      <c r="K1449">
        <v>0</v>
      </c>
      <c r="L1449">
        <v>1639</v>
      </c>
    </row>
    <row r="1450" spans="11:12" x14ac:dyDescent="0.2">
      <c r="K1450">
        <v>0</v>
      </c>
      <c r="L1450">
        <v>1640</v>
      </c>
    </row>
    <row r="1451" spans="11:12" x14ac:dyDescent="0.2">
      <c r="K1451">
        <v>0</v>
      </c>
      <c r="L1451">
        <v>1641</v>
      </c>
    </row>
    <row r="1452" spans="11:12" x14ac:dyDescent="0.2">
      <c r="K1452">
        <v>0</v>
      </c>
      <c r="L1452">
        <v>1642</v>
      </c>
    </row>
    <row r="1453" spans="11:12" x14ac:dyDescent="0.2">
      <c r="K1453">
        <v>0</v>
      </c>
      <c r="L1453">
        <v>1643</v>
      </c>
    </row>
    <row r="1454" spans="11:12" x14ac:dyDescent="0.2">
      <c r="K1454">
        <v>0</v>
      </c>
      <c r="L1454">
        <v>1644</v>
      </c>
    </row>
    <row r="1455" spans="11:12" x14ac:dyDescent="0.2">
      <c r="K1455">
        <v>0</v>
      </c>
      <c r="L1455">
        <v>1645</v>
      </c>
    </row>
    <row r="1456" spans="11:12" x14ac:dyDescent="0.2">
      <c r="K1456">
        <v>0</v>
      </c>
      <c r="L1456">
        <v>1646</v>
      </c>
    </row>
    <row r="1457" spans="11:12" x14ac:dyDescent="0.2">
      <c r="K1457">
        <v>0</v>
      </c>
      <c r="L1457">
        <v>1647</v>
      </c>
    </row>
    <row r="1458" spans="11:12" x14ac:dyDescent="0.2">
      <c r="K1458">
        <v>0</v>
      </c>
      <c r="L1458">
        <v>1648</v>
      </c>
    </row>
    <row r="1459" spans="11:12" x14ac:dyDescent="0.2">
      <c r="K1459">
        <v>0</v>
      </c>
      <c r="L1459">
        <v>1649</v>
      </c>
    </row>
    <row r="1460" spans="11:12" x14ac:dyDescent="0.2">
      <c r="K1460">
        <v>0</v>
      </c>
      <c r="L1460">
        <v>1650</v>
      </c>
    </row>
    <row r="1461" spans="11:12" x14ac:dyDescent="0.2">
      <c r="K1461">
        <v>0</v>
      </c>
      <c r="L1461">
        <v>1651</v>
      </c>
    </row>
    <row r="1462" spans="11:12" x14ac:dyDescent="0.2">
      <c r="K1462">
        <v>0</v>
      </c>
      <c r="L1462">
        <v>1652</v>
      </c>
    </row>
    <row r="1463" spans="11:12" x14ac:dyDescent="0.2">
      <c r="K1463">
        <v>0</v>
      </c>
      <c r="L1463">
        <v>1653</v>
      </c>
    </row>
    <row r="1464" spans="11:12" x14ac:dyDescent="0.2">
      <c r="K1464">
        <v>0</v>
      </c>
      <c r="L1464">
        <v>1654</v>
      </c>
    </row>
    <row r="1465" spans="11:12" x14ac:dyDescent="0.2">
      <c r="K1465">
        <v>0</v>
      </c>
      <c r="L1465">
        <v>1655</v>
      </c>
    </row>
    <row r="1466" spans="11:12" x14ac:dyDescent="0.2">
      <c r="K1466">
        <v>0</v>
      </c>
      <c r="L1466">
        <v>1656</v>
      </c>
    </row>
    <row r="1467" spans="11:12" x14ac:dyDescent="0.2">
      <c r="K1467">
        <v>0</v>
      </c>
      <c r="L1467">
        <v>1657</v>
      </c>
    </row>
    <row r="1468" spans="11:12" x14ac:dyDescent="0.2">
      <c r="K1468">
        <v>0</v>
      </c>
      <c r="L1468">
        <v>1658</v>
      </c>
    </row>
    <row r="1469" spans="11:12" x14ac:dyDescent="0.2">
      <c r="K1469">
        <v>0</v>
      </c>
      <c r="L1469">
        <v>1659</v>
      </c>
    </row>
    <row r="1470" spans="11:12" x14ac:dyDescent="0.2">
      <c r="K1470">
        <v>0</v>
      </c>
      <c r="L1470">
        <v>1660</v>
      </c>
    </row>
    <row r="1471" spans="11:12" x14ac:dyDescent="0.2">
      <c r="K1471">
        <v>0</v>
      </c>
      <c r="L1471">
        <v>1661</v>
      </c>
    </row>
    <row r="1472" spans="11:12" x14ac:dyDescent="0.2">
      <c r="K1472">
        <v>0</v>
      </c>
      <c r="L1472">
        <v>1662</v>
      </c>
    </row>
    <row r="1473" spans="11:12" x14ac:dyDescent="0.2">
      <c r="K1473">
        <v>0</v>
      </c>
      <c r="L1473">
        <v>1663</v>
      </c>
    </row>
    <row r="1474" spans="11:12" x14ac:dyDescent="0.2">
      <c r="K1474">
        <v>0</v>
      </c>
      <c r="L1474">
        <v>1664</v>
      </c>
    </row>
    <row r="1475" spans="11:12" x14ac:dyDescent="0.2">
      <c r="K1475">
        <v>0</v>
      </c>
      <c r="L1475">
        <v>1665</v>
      </c>
    </row>
    <row r="1476" spans="11:12" x14ac:dyDescent="0.2">
      <c r="K1476">
        <v>0</v>
      </c>
      <c r="L1476">
        <v>1666</v>
      </c>
    </row>
    <row r="1477" spans="11:12" x14ac:dyDescent="0.2">
      <c r="K1477">
        <v>0</v>
      </c>
      <c r="L1477">
        <v>1667</v>
      </c>
    </row>
    <row r="1478" spans="11:12" x14ac:dyDescent="0.2">
      <c r="K1478">
        <v>0</v>
      </c>
      <c r="L1478">
        <v>1668</v>
      </c>
    </row>
    <row r="1479" spans="11:12" x14ac:dyDescent="0.2">
      <c r="K1479">
        <v>0</v>
      </c>
      <c r="L1479">
        <v>1669</v>
      </c>
    </row>
    <row r="1480" spans="11:12" x14ac:dyDescent="0.2">
      <c r="K1480">
        <v>0</v>
      </c>
      <c r="L1480">
        <v>1670</v>
      </c>
    </row>
    <row r="1481" spans="11:12" x14ac:dyDescent="0.2">
      <c r="K1481">
        <v>0</v>
      </c>
      <c r="L1481">
        <v>1671</v>
      </c>
    </row>
    <row r="1482" spans="11:12" x14ac:dyDescent="0.2">
      <c r="K1482">
        <v>0</v>
      </c>
      <c r="L1482">
        <v>1672</v>
      </c>
    </row>
    <row r="1483" spans="11:12" x14ac:dyDescent="0.2">
      <c r="K1483">
        <v>0</v>
      </c>
      <c r="L1483">
        <v>1673</v>
      </c>
    </row>
    <row r="1484" spans="11:12" x14ac:dyDescent="0.2">
      <c r="K1484">
        <v>0</v>
      </c>
      <c r="L1484">
        <v>1674</v>
      </c>
    </row>
    <row r="1485" spans="11:12" x14ac:dyDescent="0.2">
      <c r="K1485">
        <v>0</v>
      </c>
      <c r="L1485">
        <v>1675</v>
      </c>
    </row>
    <row r="1486" spans="11:12" x14ac:dyDescent="0.2">
      <c r="K1486">
        <v>0</v>
      </c>
      <c r="L1486">
        <v>1676</v>
      </c>
    </row>
    <row r="1487" spans="11:12" x14ac:dyDescent="0.2">
      <c r="K1487">
        <v>0</v>
      </c>
      <c r="L1487">
        <v>1677</v>
      </c>
    </row>
    <row r="1488" spans="11:12" x14ac:dyDescent="0.2">
      <c r="K1488">
        <v>0</v>
      </c>
      <c r="L1488">
        <v>1678</v>
      </c>
    </row>
    <row r="1489" spans="11:12" x14ac:dyDescent="0.2">
      <c r="K1489">
        <v>0</v>
      </c>
      <c r="L1489">
        <v>1679</v>
      </c>
    </row>
    <row r="1490" spans="11:12" x14ac:dyDescent="0.2">
      <c r="K1490">
        <v>0</v>
      </c>
      <c r="L1490">
        <v>1680</v>
      </c>
    </row>
    <row r="1491" spans="11:12" x14ac:dyDescent="0.2">
      <c r="K1491">
        <v>0</v>
      </c>
      <c r="L1491">
        <v>1681</v>
      </c>
    </row>
    <row r="1492" spans="11:12" x14ac:dyDescent="0.2">
      <c r="K1492">
        <v>0</v>
      </c>
      <c r="L1492">
        <v>1682</v>
      </c>
    </row>
    <row r="1493" spans="11:12" x14ac:dyDescent="0.2">
      <c r="K1493">
        <v>0</v>
      </c>
      <c r="L1493">
        <v>1683</v>
      </c>
    </row>
    <row r="1494" spans="11:12" x14ac:dyDescent="0.2">
      <c r="K1494">
        <v>0</v>
      </c>
      <c r="L1494">
        <v>1684</v>
      </c>
    </row>
    <row r="1495" spans="11:12" x14ac:dyDescent="0.2">
      <c r="K1495">
        <v>0</v>
      </c>
      <c r="L1495">
        <v>1685</v>
      </c>
    </row>
    <row r="1496" spans="11:12" x14ac:dyDescent="0.2">
      <c r="K1496">
        <v>0</v>
      </c>
      <c r="L1496">
        <v>1686</v>
      </c>
    </row>
    <row r="1497" spans="11:12" x14ac:dyDescent="0.2">
      <c r="K1497">
        <v>0</v>
      </c>
      <c r="L1497">
        <v>1687</v>
      </c>
    </row>
    <row r="1498" spans="11:12" x14ac:dyDescent="0.2">
      <c r="K1498">
        <v>0</v>
      </c>
      <c r="L1498">
        <v>1688</v>
      </c>
    </row>
    <row r="1499" spans="11:12" x14ac:dyDescent="0.2">
      <c r="K1499">
        <v>0</v>
      </c>
      <c r="L1499">
        <v>1689</v>
      </c>
    </row>
    <row r="1500" spans="11:12" x14ac:dyDescent="0.2">
      <c r="K1500">
        <v>0</v>
      </c>
      <c r="L1500">
        <v>1690</v>
      </c>
    </row>
    <row r="1501" spans="11:12" x14ac:dyDescent="0.2">
      <c r="K1501">
        <v>0</v>
      </c>
      <c r="L1501">
        <v>1691</v>
      </c>
    </row>
    <row r="1502" spans="11:12" x14ac:dyDescent="0.2">
      <c r="K1502">
        <v>0</v>
      </c>
      <c r="L1502">
        <v>1692</v>
      </c>
    </row>
    <row r="1503" spans="11:12" x14ac:dyDescent="0.2">
      <c r="K1503">
        <v>0</v>
      </c>
      <c r="L1503">
        <v>1693</v>
      </c>
    </row>
    <row r="1504" spans="11:12" x14ac:dyDescent="0.2">
      <c r="K1504">
        <v>0</v>
      </c>
      <c r="L1504">
        <v>1694</v>
      </c>
    </row>
    <row r="1505" spans="11:12" x14ac:dyDescent="0.2">
      <c r="K1505">
        <v>0</v>
      </c>
      <c r="L1505">
        <v>1695</v>
      </c>
    </row>
    <row r="1506" spans="11:12" x14ac:dyDescent="0.2">
      <c r="K1506">
        <v>0</v>
      </c>
      <c r="L1506">
        <v>1696</v>
      </c>
    </row>
    <row r="1507" spans="11:12" x14ac:dyDescent="0.2">
      <c r="K1507">
        <v>0</v>
      </c>
      <c r="L1507">
        <v>1697</v>
      </c>
    </row>
    <row r="1508" spans="11:12" x14ac:dyDescent="0.2">
      <c r="K1508">
        <v>0</v>
      </c>
      <c r="L1508">
        <v>1698</v>
      </c>
    </row>
    <row r="1509" spans="11:12" x14ac:dyDescent="0.2">
      <c r="K1509">
        <v>0</v>
      </c>
      <c r="L1509">
        <v>1699</v>
      </c>
    </row>
    <row r="1510" spans="11:12" x14ac:dyDescent="0.2">
      <c r="K1510">
        <v>0</v>
      </c>
      <c r="L1510">
        <v>1700</v>
      </c>
    </row>
    <row r="1511" spans="11:12" x14ac:dyDescent="0.2">
      <c r="K1511">
        <v>0</v>
      </c>
      <c r="L1511">
        <v>1701</v>
      </c>
    </row>
    <row r="1512" spans="11:12" x14ac:dyDescent="0.2">
      <c r="K1512">
        <v>0</v>
      </c>
      <c r="L1512">
        <v>1702</v>
      </c>
    </row>
    <row r="1513" spans="11:12" x14ac:dyDescent="0.2">
      <c r="K1513">
        <v>0</v>
      </c>
      <c r="L1513">
        <v>1703</v>
      </c>
    </row>
    <row r="1514" spans="11:12" x14ac:dyDescent="0.2">
      <c r="K1514">
        <v>0</v>
      </c>
      <c r="L1514">
        <v>1704</v>
      </c>
    </row>
    <row r="1515" spans="11:12" x14ac:dyDescent="0.2">
      <c r="K1515">
        <v>0</v>
      </c>
      <c r="L1515">
        <v>1705</v>
      </c>
    </row>
    <row r="1516" spans="11:12" x14ac:dyDescent="0.2">
      <c r="K1516">
        <v>0</v>
      </c>
      <c r="L1516">
        <v>1706</v>
      </c>
    </row>
    <row r="1517" spans="11:12" x14ac:dyDescent="0.2">
      <c r="K1517">
        <v>0</v>
      </c>
      <c r="L1517">
        <v>1707</v>
      </c>
    </row>
    <row r="1518" spans="11:12" x14ac:dyDescent="0.2">
      <c r="K1518">
        <v>0</v>
      </c>
      <c r="L1518">
        <v>1708</v>
      </c>
    </row>
    <row r="1519" spans="11:12" x14ac:dyDescent="0.2">
      <c r="K1519">
        <v>0</v>
      </c>
      <c r="L1519">
        <v>1709</v>
      </c>
    </row>
    <row r="1520" spans="11:12" x14ac:dyDescent="0.2">
      <c r="K1520">
        <v>0</v>
      </c>
      <c r="L1520">
        <v>1710</v>
      </c>
    </row>
    <row r="1521" spans="11:12" x14ac:dyDescent="0.2">
      <c r="K1521">
        <v>0</v>
      </c>
      <c r="L1521">
        <v>1711</v>
      </c>
    </row>
    <row r="1522" spans="11:12" x14ac:dyDescent="0.2">
      <c r="K1522">
        <v>0</v>
      </c>
      <c r="L1522">
        <v>1712</v>
      </c>
    </row>
    <row r="1523" spans="11:12" x14ac:dyDescent="0.2">
      <c r="K1523">
        <v>0</v>
      </c>
      <c r="L1523">
        <v>1713</v>
      </c>
    </row>
    <row r="1524" spans="11:12" x14ac:dyDescent="0.2">
      <c r="K1524">
        <v>0</v>
      </c>
      <c r="L1524">
        <v>1714</v>
      </c>
    </row>
    <row r="1525" spans="11:12" x14ac:dyDescent="0.2">
      <c r="K1525">
        <v>0</v>
      </c>
      <c r="L1525">
        <v>1715</v>
      </c>
    </row>
    <row r="1526" spans="11:12" x14ac:dyDescent="0.2">
      <c r="K1526">
        <v>0</v>
      </c>
      <c r="L1526">
        <v>1716</v>
      </c>
    </row>
    <row r="1527" spans="11:12" x14ac:dyDescent="0.2">
      <c r="K1527">
        <v>0</v>
      </c>
      <c r="L1527">
        <v>1717</v>
      </c>
    </row>
    <row r="1528" spans="11:12" x14ac:dyDescent="0.2">
      <c r="K1528">
        <v>0</v>
      </c>
      <c r="L1528">
        <v>1718</v>
      </c>
    </row>
    <row r="1529" spans="11:12" x14ac:dyDescent="0.2">
      <c r="K1529">
        <v>0</v>
      </c>
      <c r="L1529">
        <v>1719</v>
      </c>
    </row>
    <row r="1530" spans="11:12" x14ac:dyDescent="0.2">
      <c r="K1530">
        <v>0</v>
      </c>
      <c r="L1530">
        <v>1720</v>
      </c>
    </row>
    <row r="1531" spans="11:12" x14ac:dyDescent="0.2">
      <c r="K1531">
        <v>0</v>
      </c>
      <c r="L1531">
        <v>1721</v>
      </c>
    </row>
    <row r="1532" spans="11:12" x14ac:dyDescent="0.2">
      <c r="K1532">
        <v>0</v>
      </c>
      <c r="L1532">
        <v>1722</v>
      </c>
    </row>
    <row r="1533" spans="11:12" x14ac:dyDescent="0.2">
      <c r="K1533">
        <v>0</v>
      </c>
      <c r="L1533">
        <v>1723</v>
      </c>
    </row>
    <row r="1534" spans="11:12" x14ac:dyDescent="0.2">
      <c r="K1534">
        <v>0</v>
      </c>
      <c r="L1534">
        <v>1724</v>
      </c>
    </row>
    <row r="1535" spans="11:12" x14ac:dyDescent="0.2">
      <c r="K1535">
        <v>0</v>
      </c>
      <c r="L1535">
        <v>1725</v>
      </c>
    </row>
    <row r="1536" spans="11:12" x14ac:dyDescent="0.2">
      <c r="K1536">
        <v>0</v>
      </c>
      <c r="L1536">
        <v>1726</v>
      </c>
    </row>
    <row r="1537" spans="11:12" x14ac:dyDescent="0.2">
      <c r="K1537">
        <v>0</v>
      </c>
      <c r="L1537">
        <v>1727</v>
      </c>
    </row>
    <row r="1538" spans="11:12" x14ac:dyDescent="0.2">
      <c r="K1538">
        <v>0</v>
      </c>
      <c r="L1538">
        <v>1728</v>
      </c>
    </row>
    <row r="1539" spans="11:12" x14ac:dyDescent="0.2">
      <c r="K1539">
        <v>0</v>
      </c>
      <c r="L1539">
        <v>1729</v>
      </c>
    </row>
    <row r="1540" spans="11:12" x14ac:dyDescent="0.2">
      <c r="K1540">
        <v>0</v>
      </c>
      <c r="L1540">
        <v>1730</v>
      </c>
    </row>
    <row r="1541" spans="11:12" x14ac:dyDescent="0.2">
      <c r="K1541">
        <v>0</v>
      </c>
      <c r="L1541">
        <v>1731</v>
      </c>
    </row>
    <row r="1542" spans="11:12" x14ac:dyDescent="0.2">
      <c r="K1542">
        <v>0</v>
      </c>
      <c r="L1542">
        <v>1732</v>
      </c>
    </row>
    <row r="1543" spans="11:12" x14ac:dyDescent="0.2">
      <c r="K1543">
        <v>0</v>
      </c>
      <c r="L1543">
        <v>1733</v>
      </c>
    </row>
    <row r="1544" spans="11:12" x14ac:dyDescent="0.2">
      <c r="K1544">
        <v>0</v>
      </c>
      <c r="L1544">
        <v>1734</v>
      </c>
    </row>
    <row r="1545" spans="11:12" x14ac:dyDescent="0.2">
      <c r="K1545">
        <v>0</v>
      </c>
      <c r="L1545">
        <v>1735</v>
      </c>
    </row>
    <row r="1546" spans="11:12" x14ac:dyDescent="0.2">
      <c r="K1546">
        <v>0</v>
      </c>
      <c r="L1546">
        <v>1736</v>
      </c>
    </row>
    <row r="1547" spans="11:12" x14ac:dyDescent="0.2">
      <c r="K1547">
        <v>0</v>
      </c>
      <c r="L1547">
        <v>1737</v>
      </c>
    </row>
    <row r="1548" spans="11:12" x14ac:dyDescent="0.2">
      <c r="K1548">
        <v>0</v>
      </c>
      <c r="L1548">
        <v>1738</v>
      </c>
    </row>
    <row r="1549" spans="11:12" x14ac:dyDescent="0.2">
      <c r="K1549">
        <v>0</v>
      </c>
      <c r="L1549">
        <v>1739</v>
      </c>
    </row>
    <row r="1550" spans="11:12" x14ac:dyDescent="0.2">
      <c r="K1550">
        <v>0</v>
      </c>
      <c r="L1550">
        <v>1740</v>
      </c>
    </row>
    <row r="1551" spans="11:12" x14ac:dyDescent="0.2">
      <c r="K1551">
        <v>0</v>
      </c>
      <c r="L1551">
        <v>1741</v>
      </c>
    </row>
    <row r="1552" spans="11:12" x14ac:dyDescent="0.2">
      <c r="K1552">
        <v>0</v>
      </c>
      <c r="L1552">
        <v>1742</v>
      </c>
    </row>
    <row r="1553" spans="11:12" x14ac:dyDescent="0.2">
      <c r="K1553">
        <v>0</v>
      </c>
      <c r="L1553">
        <v>1743</v>
      </c>
    </row>
    <row r="1554" spans="11:12" x14ac:dyDescent="0.2">
      <c r="K1554">
        <v>0</v>
      </c>
      <c r="L1554">
        <v>1744</v>
      </c>
    </row>
    <row r="1555" spans="11:12" x14ac:dyDescent="0.2">
      <c r="K1555">
        <v>0</v>
      </c>
      <c r="L1555">
        <v>1745</v>
      </c>
    </row>
    <row r="1556" spans="11:12" x14ac:dyDescent="0.2">
      <c r="K1556">
        <v>0</v>
      </c>
      <c r="L1556">
        <v>1746</v>
      </c>
    </row>
    <row r="1557" spans="11:12" x14ac:dyDescent="0.2">
      <c r="K1557">
        <v>0</v>
      </c>
      <c r="L1557">
        <v>1747</v>
      </c>
    </row>
    <row r="1558" spans="11:12" x14ac:dyDescent="0.2">
      <c r="K1558">
        <v>0</v>
      </c>
      <c r="L1558">
        <v>1748</v>
      </c>
    </row>
    <row r="1559" spans="11:12" x14ac:dyDescent="0.2">
      <c r="K1559">
        <v>0</v>
      </c>
      <c r="L1559">
        <v>1749</v>
      </c>
    </row>
    <row r="1560" spans="11:12" x14ac:dyDescent="0.2">
      <c r="K1560">
        <v>0</v>
      </c>
      <c r="L1560">
        <v>1750</v>
      </c>
    </row>
    <row r="1561" spans="11:12" x14ac:dyDescent="0.2">
      <c r="K1561">
        <v>0</v>
      </c>
      <c r="L1561">
        <v>1751</v>
      </c>
    </row>
    <row r="1562" spans="11:12" x14ac:dyDescent="0.2">
      <c r="K1562">
        <v>0</v>
      </c>
      <c r="L1562">
        <v>1752</v>
      </c>
    </row>
    <row r="1563" spans="11:12" x14ac:dyDescent="0.2">
      <c r="K1563">
        <v>0</v>
      </c>
      <c r="L1563">
        <v>1753</v>
      </c>
    </row>
    <row r="1564" spans="11:12" x14ac:dyDescent="0.2">
      <c r="K1564">
        <v>0</v>
      </c>
      <c r="L1564">
        <v>1754</v>
      </c>
    </row>
    <row r="1565" spans="11:12" x14ac:dyDescent="0.2">
      <c r="K1565">
        <v>0</v>
      </c>
      <c r="L1565">
        <v>1755</v>
      </c>
    </row>
    <row r="1566" spans="11:12" x14ac:dyDescent="0.2">
      <c r="K1566">
        <v>0</v>
      </c>
      <c r="L1566">
        <v>1756</v>
      </c>
    </row>
    <row r="1567" spans="11:12" x14ac:dyDescent="0.2">
      <c r="K1567">
        <v>0</v>
      </c>
      <c r="L1567">
        <v>1757</v>
      </c>
    </row>
    <row r="1568" spans="11:12" x14ac:dyDescent="0.2">
      <c r="K1568">
        <v>0</v>
      </c>
      <c r="L1568">
        <v>1758</v>
      </c>
    </row>
    <row r="1569" spans="11:12" x14ac:dyDescent="0.2">
      <c r="K1569">
        <v>0</v>
      </c>
      <c r="L1569">
        <v>1759</v>
      </c>
    </row>
    <row r="1570" spans="11:12" x14ac:dyDescent="0.2">
      <c r="K1570">
        <v>0</v>
      </c>
      <c r="L1570">
        <v>1760</v>
      </c>
    </row>
    <row r="1571" spans="11:12" x14ac:dyDescent="0.2">
      <c r="K1571">
        <v>0</v>
      </c>
      <c r="L1571">
        <v>1761</v>
      </c>
    </row>
    <row r="1572" spans="11:12" x14ac:dyDescent="0.2">
      <c r="K1572">
        <v>0</v>
      </c>
      <c r="L1572">
        <v>1762</v>
      </c>
    </row>
    <row r="1573" spans="11:12" x14ac:dyDescent="0.2">
      <c r="K1573">
        <v>0</v>
      </c>
      <c r="L1573">
        <v>1763</v>
      </c>
    </row>
    <row r="1574" spans="11:12" x14ac:dyDescent="0.2">
      <c r="K1574">
        <v>0</v>
      </c>
      <c r="L1574">
        <v>1764</v>
      </c>
    </row>
    <row r="1575" spans="11:12" x14ac:dyDescent="0.2">
      <c r="K1575">
        <v>0</v>
      </c>
      <c r="L1575">
        <v>1765</v>
      </c>
    </row>
    <row r="1576" spans="11:12" x14ac:dyDescent="0.2">
      <c r="K1576">
        <v>0</v>
      </c>
      <c r="L1576">
        <v>1766</v>
      </c>
    </row>
    <row r="1577" spans="11:12" x14ac:dyDescent="0.2">
      <c r="K1577">
        <v>0</v>
      </c>
      <c r="L1577">
        <v>1767</v>
      </c>
    </row>
    <row r="1578" spans="11:12" x14ac:dyDescent="0.2">
      <c r="K1578">
        <v>0</v>
      </c>
      <c r="L1578">
        <v>1768</v>
      </c>
    </row>
    <row r="1579" spans="11:12" x14ac:dyDescent="0.2">
      <c r="K1579">
        <v>0</v>
      </c>
      <c r="L1579">
        <v>1769</v>
      </c>
    </row>
    <row r="1580" spans="11:12" x14ac:dyDescent="0.2">
      <c r="K1580">
        <v>0</v>
      </c>
      <c r="L1580">
        <v>1770</v>
      </c>
    </row>
    <row r="1581" spans="11:12" x14ac:dyDescent="0.2">
      <c r="K1581">
        <v>0</v>
      </c>
      <c r="L1581">
        <v>1771</v>
      </c>
    </row>
    <row r="1582" spans="11:12" x14ac:dyDescent="0.2">
      <c r="K1582">
        <v>0</v>
      </c>
      <c r="L1582">
        <v>1772</v>
      </c>
    </row>
    <row r="1583" spans="11:12" x14ac:dyDescent="0.2">
      <c r="K1583">
        <v>0</v>
      </c>
      <c r="L1583">
        <v>1773</v>
      </c>
    </row>
    <row r="1584" spans="11:12" x14ac:dyDescent="0.2">
      <c r="K1584">
        <v>0</v>
      </c>
      <c r="L1584">
        <v>1774</v>
      </c>
    </row>
    <row r="1585" spans="11:12" x14ac:dyDescent="0.2">
      <c r="K1585">
        <v>0</v>
      </c>
      <c r="L1585">
        <v>1775</v>
      </c>
    </row>
    <row r="1586" spans="11:12" x14ac:dyDescent="0.2">
      <c r="K1586">
        <v>0</v>
      </c>
      <c r="L1586">
        <v>1776</v>
      </c>
    </row>
    <row r="1587" spans="11:12" x14ac:dyDescent="0.2">
      <c r="K1587">
        <v>0</v>
      </c>
      <c r="L1587">
        <v>1777</v>
      </c>
    </row>
    <row r="1588" spans="11:12" x14ac:dyDescent="0.2">
      <c r="K1588">
        <v>0</v>
      </c>
      <c r="L1588">
        <v>1778</v>
      </c>
    </row>
    <row r="1589" spans="11:12" x14ac:dyDescent="0.2">
      <c r="K1589">
        <v>0</v>
      </c>
      <c r="L1589">
        <v>1779</v>
      </c>
    </row>
    <row r="1590" spans="11:12" x14ac:dyDescent="0.2">
      <c r="K1590">
        <v>0</v>
      </c>
      <c r="L1590">
        <v>1780</v>
      </c>
    </row>
    <row r="1591" spans="11:12" x14ac:dyDescent="0.2">
      <c r="K1591">
        <v>0</v>
      </c>
      <c r="L1591">
        <v>1781</v>
      </c>
    </row>
    <row r="1592" spans="11:12" x14ac:dyDescent="0.2">
      <c r="K1592">
        <v>0</v>
      </c>
      <c r="L1592">
        <v>1782</v>
      </c>
    </row>
    <row r="1593" spans="11:12" x14ac:dyDescent="0.2">
      <c r="K1593">
        <v>0</v>
      </c>
      <c r="L1593">
        <v>1783</v>
      </c>
    </row>
    <row r="1594" spans="11:12" x14ac:dyDescent="0.2">
      <c r="K1594">
        <v>0</v>
      </c>
      <c r="L1594">
        <v>1784</v>
      </c>
    </row>
    <row r="1595" spans="11:12" x14ac:dyDescent="0.2">
      <c r="K1595">
        <v>0</v>
      </c>
      <c r="L1595">
        <v>1785</v>
      </c>
    </row>
    <row r="1596" spans="11:12" x14ac:dyDescent="0.2">
      <c r="K1596">
        <v>0</v>
      </c>
      <c r="L1596">
        <v>1786</v>
      </c>
    </row>
    <row r="1597" spans="11:12" x14ac:dyDescent="0.2">
      <c r="K1597">
        <v>0</v>
      </c>
      <c r="L1597">
        <v>1787</v>
      </c>
    </row>
    <row r="1598" spans="11:12" x14ac:dyDescent="0.2">
      <c r="K1598">
        <v>0</v>
      </c>
      <c r="L1598">
        <v>1788</v>
      </c>
    </row>
    <row r="1599" spans="11:12" x14ac:dyDescent="0.2">
      <c r="K1599">
        <v>0</v>
      </c>
      <c r="L1599">
        <v>1789</v>
      </c>
    </row>
    <row r="1600" spans="11:12" x14ac:dyDescent="0.2">
      <c r="K1600">
        <v>0</v>
      </c>
      <c r="L1600">
        <v>1790</v>
      </c>
    </row>
    <row r="1601" spans="11:12" x14ac:dyDescent="0.2">
      <c r="K1601">
        <v>0</v>
      </c>
      <c r="L1601">
        <v>1791</v>
      </c>
    </row>
    <row r="1602" spans="11:12" x14ac:dyDescent="0.2">
      <c r="K1602">
        <v>0</v>
      </c>
      <c r="L1602">
        <v>1792</v>
      </c>
    </row>
    <row r="1603" spans="11:12" x14ac:dyDescent="0.2">
      <c r="K1603">
        <v>0</v>
      </c>
      <c r="L1603">
        <v>1793</v>
      </c>
    </row>
    <row r="1604" spans="11:12" x14ac:dyDescent="0.2">
      <c r="K1604">
        <v>0</v>
      </c>
      <c r="L1604">
        <v>1794</v>
      </c>
    </row>
    <row r="1605" spans="11:12" x14ac:dyDescent="0.2">
      <c r="K1605">
        <v>0</v>
      </c>
      <c r="L1605">
        <v>1795</v>
      </c>
    </row>
    <row r="1606" spans="11:12" x14ac:dyDescent="0.2">
      <c r="K1606">
        <v>0</v>
      </c>
      <c r="L1606">
        <v>1796</v>
      </c>
    </row>
    <row r="1607" spans="11:12" x14ac:dyDescent="0.2">
      <c r="K1607">
        <v>0</v>
      </c>
      <c r="L1607">
        <v>1797</v>
      </c>
    </row>
    <row r="1608" spans="11:12" x14ac:dyDescent="0.2">
      <c r="K1608">
        <v>0</v>
      </c>
      <c r="L1608">
        <v>1798</v>
      </c>
    </row>
    <row r="1609" spans="11:12" x14ac:dyDescent="0.2">
      <c r="K1609">
        <v>0</v>
      </c>
      <c r="L1609">
        <v>1799</v>
      </c>
    </row>
    <row r="1610" spans="11:12" x14ac:dyDescent="0.2">
      <c r="K1610">
        <v>0</v>
      </c>
      <c r="L1610">
        <v>1800</v>
      </c>
    </row>
    <row r="1611" spans="11:12" x14ac:dyDescent="0.2">
      <c r="K1611">
        <v>0</v>
      </c>
      <c r="L1611">
        <v>1801</v>
      </c>
    </row>
    <row r="1612" spans="11:12" x14ac:dyDescent="0.2">
      <c r="K1612">
        <v>0</v>
      </c>
      <c r="L1612">
        <v>1802</v>
      </c>
    </row>
    <row r="1613" spans="11:12" x14ac:dyDescent="0.2">
      <c r="K1613">
        <v>0</v>
      </c>
      <c r="L1613">
        <v>1803</v>
      </c>
    </row>
    <row r="1614" spans="11:12" x14ac:dyDescent="0.2">
      <c r="K1614">
        <v>0</v>
      </c>
      <c r="L1614">
        <v>1804</v>
      </c>
    </row>
    <row r="1615" spans="11:12" x14ac:dyDescent="0.2">
      <c r="K1615">
        <v>0</v>
      </c>
      <c r="L1615">
        <v>1805</v>
      </c>
    </row>
    <row r="1616" spans="11:12" x14ac:dyDescent="0.2">
      <c r="K1616">
        <v>0</v>
      </c>
      <c r="L1616">
        <v>1806</v>
      </c>
    </row>
    <row r="1617" spans="11:12" x14ac:dyDescent="0.2">
      <c r="K1617">
        <v>0</v>
      </c>
      <c r="L1617">
        <v>1807</v>
      </c>
    </row>
    <row r="1618" spans="11:12" x14ac:dyDescent="0.2">
      <c r="K1618">
        <v>0</v>
      </c>
      <c r="L1618">
        <v>1808</v>
      </c>
    </row>
    <row r="1619" spans="11:12" x14ac:dyDescent="0.2">
      <c r="K1619">
        <v>0</v>
      </c>
      <c r="L1619">
        <v>1809</v>
      </c>
    </row>
    <row r="1620" spans="11:12" x14ac:dyDescent="0.2">
      <c r="K1620">
        <v>0</v>
      </c>
      <c r="L1620">
        <v>1810</v>
      </c>
    </row>
    <row r="1621" spans="11:12" x14ac:dyDescent="0.2">
      <c r="K1621">
        <v>0</v>
      </c>
      <c r="L1621">
        <v>1811</v>
      </c>
    </row>
    <row r="1622" spans="11:12" x14ac:dyDescent="0.2">
      <c r="K1622">
        <v>0</v>
      </c>
      <c r="L1622">
        <v>1812</v>
      </c>
    </row>
    <row r="1623" spans="11:12" x14ac:dyDescent="0.2">
      <c r="K1623">
        <v>0</v>
      </c>
      <c r="L1623">
        <v>1813</v>
      </c>
    </row>
    <row r="1624" spans="11:12" x14ac:dyDescent="0.2">
      <c r="K1624">
        <v>0</v>
      </c>
      <c r="L1624">
        <v>1814</v>
      </c>
    </row>
    <row r="1625" spans="11:12" x14ac:dyDescent="0.2">
      <c r="K1625">
        <v>0</v>
      </c>
      <c r="L1625">
        <v>1815</v>
      </c>
    </row>
    <row r="1626" spans="11:12" x14ac:dyDescent="0.2">
      <c r="K1626">
        <v>0</v>
      </c>
      <c r="L1626">
        <v>1816</v>
      </c>
    </row>
    <row r="1627" spans="11:12" x14ac:dyDescent="0.2">
      <c r="K1627">
        <v>0</v>
      </c>
      <c r="L1627">
        <v>1817</v>
      </c>
    </row>
    <row r="1628" spans="11:12" x14ac:dyDescent="0.2">
      <c r="K1628">
        <v>0</v>
      </c>
      <c r="L1628">
        <v>1818</v>
      </c>
    </row>
    <row r="1629" spans="11:12" x14ac:dyDescent="0.2">
      <c r="K1629">
        <v>0</v>
      </c>
      <c r="L1629">
        <v>1819</v>
      </c>
    </row>
    <row r="1630" spans="11:12" x14ac:dyDescent="0.2">
      <c r="K1630">
        <v>0</v>
      </c>
      <c r="L1630">
        <v>1820</v>
      </c>
    </row>
    <row r="1631" spans="11:12" x14ac:dyDescent="0.2">
      <c r="K1631">
        <v>0</v>
      </c>
      <c r="L1631">
        <v>1821</v>
      </c>
    </row>
    <row r="1632" spans="11:12" x14ac:dyDescent="0.2">
      <c r="K1632">
        <v>0</v>
      </c>
      <c r="L1632">
        <v>1822</v>
      </c>
    </row>
    <row r="1633" spans="11:12" x14ac:dyDescent="0.2">
      <c r="K1633">
        <v>0</v>
      </c>
      <c r="L1633">
        <v>1823</v>
      </c>
    </row>
    <row r="1634" spans="11:12" x14ac:dyDescent="0.2">
      <c r="K1634">
        <v>0</v>
      </c>
      <c r="L1634">
        <v>1824</v>
      </c>
    </row>
    <row r="1635" spans="11:12" x14ac:dyDescent="0.2">
      <c r="K1635">
        <v>0</v>
      </c>
      <c r="L1635">
        <v>1825</v>
      </c>
    </row>
    <row r="1636" spans="11:12" x14ac:dyDescent="0.2">
      <c r="K1636">
        <v>0</v>
      </c>
      <c r="L1636">
        <v>1826</v>
      </c>
    </row>
    <row r="1637" spans="11:12" x14ac:dyDescent="0.2">
      <c r="K1637">
        <v>0</v>
      </c>
      <c r="L1637">
        <v>1827</v>
      </c>
    </row>
    <row r="1638" spans="11:12" x14ac:dyDescent="0.2">
      <c r="K1638">
        <v>0</v>
      </c>
      <c r="L1638">
        <v>1828</v>
      </c>
    </row>
    <row r="1639" spans="11:12" x14ac:dyDescent="0.2">
      <c r="K1639">
        <v>0</v>
      </c>
      <c r="L1639">
        <v>1829</v>
      </c>
    </row>
    <row r="1640" spans="11:12" x14ac:dyDescent="0.2">
      <c r="K1640">
        <v>0</v>
      </c>
      <c r="L1640">
        <v>1830</v>
      </c>
    </row>
    <row r="1641" spans="11:12" x14ac:dyDescent="0.2">
      <c r="K1641">
        <v>0</v>
      </c>
      <c r="L1641">
        <v>1831</v>
      </c>
    </row>
    <row r="1642" spans="11:12" x14ac:dyDescent="0.2">
      <c r="K1642">
        <v>0</v>
      </c>
      <c r="L1642">
        <v>1832</v>
      </c>
    </row>
    <row r="1643" spans="11:12" x14ac:dyDescent="0.2">
      <c r="K1643">
        <v>0</v>
      </c>
      <c r="L1643">
        <v>1833</v>
      </c>
    </row>
    <row r="1644" spans="11:12" x14ac:dyDescent="0.2">
      <c r="K1644">
        <v>0</v>
      </c>
      <c r="L1644">
        <v>1834</v>
      </c>
    </row>
    <row r="1645" spans="11:12" x14ac:dyDescent="0.2">
      <c r="K1645">
        <v>0</v>
      </c>
      <c r="L1645">
        <v>1835</v>
      </c>
    </row>
    <row r="1646" spans="11:12" x14ac:dyDescent="0.2">
      <c r="K1646">
        <v>0</v>
      </c>
      <c r="L1646">
        <v>1836</v>
      </c>
    </row>
    <row r="1647" spans="11:12" x14ac:dyDescent="0.2">
      <c r="K1647">
        <v>0</v>
      </c>
      <c r="L1647">
        <v>1837</v>
      </c>
    </row>
    <row r="1648" spans="11:12" x14ac:dyDescent="0.2">
      <c r="K1648">
        <v>0</v>
      </c>
      <c r="L1648">
        <v>1838</v>
      </c>
    </row>
    <row r="1649" spans="11:12" x14ac:dyDescent="0.2">
      <c r="K1649">
        <v>0</v>
      </c>
      <c r="L1649">
        <v>1839</v>
      </c>
    </row>
    <row r="1650" spans="11:12" x14ac:dyDescent="0.2">
      <c r="K1650">
        <v>0</v>
      </c>
      <c r="L1650">
        <v>1840</v>
      </c>
    </row>
    <row r="1651" spans="11:12" x14ac:dyDescent="0.2">
      <c r="K1651">
        <v>0</v>
      </c>
      <c r="L1651">
        <v>1841</v>
      </c>
    </row>
    <row r="1652" spans="11:12" x14ac:dyDescent="0.2">
      <c r="K1652">
        <v>0</v>
      </c>
      <c r="L1652">
        <v>1842</v>
      </c>
    </row>
    <row r="1653" spans="11:12" x14ac:dyDescent="0.2">
      <c r="K1653">
        <v>0</v>
      </c>
      <c r="L1653">
        <v>1843</v>
      </c>
    </row>
    <row r="1654" spans="11:12" x14ac:dyDescent="0.2">
      <c r="K1654">
        <v>0</v>
      </c>
      <c r="L1654">
        <v>1844</v>
      </c>
    </row>
    <row r="1655" spans="11:12" x14ac:dyDescent="0.2">
      <c r="K1655">
        <v>0</v>
      </c>
      <c r="L1655">
        <v>1845</v>
      </c>
    </row>
    <row r="1656" spans="11:12" x14ac:dyDescent="0.2">
      <c r="K1656">
        <v>0</v>
      </c>
      <c r="L1656">
        <v>1846</v>
      </c>
    </row>
    <row r="1657" spans="11:12" x14ac:dyDescent="0.2">
      <c r="K1657">
        <v>0</v>
      </c>
      <c r="L1657">
        <v>1847</v>
      </c>
    </row>
    <row r="1658" spans="11:12" x14ac:dyDescent="0.2">
      <c r="K1658">
        <v>0</v>
      </c>
      <c r="L1658">
        <v>1848</v>
      </c>
    </row>
    <row r="1659" spans="11:12" x14ac:dyDescent="0.2">
      <c r="K1659">
        <v>0</v>
      </c>
      <c r="L1659">
        <v>1849</v>
      </c>
    </row>
    <row r="1660" spans="11:12" x14ac:dyDescent="0.2">
      <c r="K1660">
        <v>0</v>
      </c>
      <c r="L1660">
        <v>1850</v>
      </c>
    </row>
    <row r="1661" spans="11:12" x14ac:dyDescent="0.2">
      <c r="K1661">
        <v>0</v>
      </c>
      <c r="L1661">
        <v>1851</v>
      </c>
    </row>
    <row r="1662" spans="11:12" x14ac:dyDescent="0.2">
      <c r="K1662">
        <v>0</v>
      </c>
      <c r="L1662">
        <v>1852</v>
      </c>
    </row>
    <row r="1663" spans="11:12" x14ac:dyDescent="0.2">
      <c r="K1663">
        <v>0</v>
      </c>
      <c r="L1663">
        <v>1853</v>
      </c>
    </row>
    <row r="1664" spans="11:12" x14ac:dyDescent="0.2">
      <c r="K1664">
        <v>0</v>
      </c>
      <c r="L1664">
        <v>1854</v>
      </c>
    </row>
    <row r="1665" spans="11:12" x14ac:dyDescent="0.2">
      <c r="K1665">
        <v>0</v>
      </c>
      <c r="L1665">
        <v>1855</v>
      </c>
    </row>
    <row r="1666" spans="11:12" x14ac:dyDescent="0.2">
      <c r="K1666">
        <v>0</v>
      </c>
      <c r="L1666">
        <v>1856</v>
      </c>
    </row>
    <row r="1667" spans="11:12" x14ac:dyDescent="0.2">
      <c r="K1667">
        <v>0</v>
      </c>
      <c r="L1667">
        <v>1857</v>
      </c>
    </row>
    <row r="1668" spans="11:12" x14ac:dyDescent="0.2">
      <c r="K1668">
        <v>0</v>
      </c>
      <c r="L1668">
        <v>1858</v>
      </c>
    </row>
    <row r="1669" spans="11:12" x14ac:dyDescent="0.2">
      <c r="K1669">
        <v>0</v>
      </c>
      <c r="L1669">
        <v>1859</v>
      </c>
    </row>
    <row r="1670" spans="11:12" x14ac:dyDescent="0.2">
      <c r="K1670">
        <v>0</v>
      </c>
      <c r="L1670">
        <v>1860</v>
      </c>
    </row>
    <row r="1671" spans="11:12" x14ac:dyDescent="0.2">
      <c r="K1671">
        <v>0</v>
      </c>
      <c r="L1671">
        <v>1861</v>
      </c>
    </row>
    <row r="1672" spans="11:12" x14ac:dyDescent="0.2">
      <c r="K1672">
        <v>0</v>
      </c>
      <c r="L1672">
        <v>1862</v>
      </c>
    </row>
    <row r="1673" spans="11:12" x14ac:dyDescent="0.2">
      <c r="K1673">
        <v>0</v>
      </c>
      <c r="L1673">
        <v>1863</v>
      </c>
    </row>
    <row r="1674" spans="11:12" x14ac:dyDescent="0.2">
      <c r="K1674">
        <v>0</v>
      </c>
      <c r="L1674">
        <v>1864</v>
      </c>
    </row>
    <row r="1675" spans="11:12" x14ac:dyDescent="0.2">
      <c r="K1675">
        <v>0</v>
      </c>
      <c r="L1675">
        <v>1865</v>
      </c>
    </row>
    <row r="1676" spans="11:12" x14ac:dyDescent="0.2">
      <c r="K1676">
        <v>0</v>
      </c>
      <c r="L1676">
        <v>1866</v>
      </c>
    </row>
    <row r="1677" spans="11:12" x14ac:dyDescent="0.2">
      <c r="K1677">
        <v>0</v>
      </c>
      <c r="L1677">
        <v>1867</v>
      </c>
    </row>
    <row r="1678" spans="11:12" x14ac:dyDescent="0.2">
      <c r="K1678">
        <v>0</v>
      </c>
      <c r="L1678">
        <v>1868</v>
      </c>
    </row>
    <row r="1679" spans="11:12" x14ac:dyDescent="0.2">
      <c r="K1679">
        <v>0</v>
      </c>
      <c r="L1679">
        <v>1869</v>
      </c>
    </row>
    <row r="1680" spans="11:12" x14ac:dyDescent="0.2">
      <c r="K1680">
        <v>0</v>
      </c>
      <c r="L1680">
        <v>1870</v>
      </c>
    </row>
    <row r="1681" spans="11:12" x14ac:dyDescent="0.2">
      <c r="K1681">
        <v>0</v>
      </c>
      <c r="L1681">
        <v>1871</v>
      </c>
    </row>
    <row r="1682" spans="11:12" x14ac:dyDescent="0.2">
      <c r="K1682">
        <v>0</v>
      </c>
      <c r="L1682">
        <v>1872</v>
      </c>
    </row>
    <row r="1683" spans="11:12" x14ac:dyDescent="0.2">
      <c r="K1683">
        <v>0</v>
      </c>
      <c r="L1683">
        <v>1873</v>
      </c>
    </row>
    <row r="1684" spans="11:12" x14ac:dyDescent="0.2">
      <c r="K1684">
        <v>0</v>
      </c>
      <c r="L1684">
        <v>1874</v>
      </c>
    </row>
    <row r="1685" spans="11:12" x14ac:dyDescent="0.2">
      <c r="K1685">
        <v>0</v>
      </c>
      <c r="L1685">
        <v>1875</v>
      </c>
    </row>
    <row r="1686" spans="11:12" x14ac:dyDescent="0.2">
      <c r="K1686">
        <v>0</v>
      </c>
      <c r="L1686">
        <v>1876</v>
      </c>
    </row>
    <row r="1687" spans="11:12" x14ac:dyDescent="0.2">
      <c r="K1687">
        <v>0</v>
      </c>
      <c r="L1687">
        <v>1877</v>
      </c>
    </row>
    <row r="1688" spans="11:12" x14ac:dyDescent="0.2">
      <c r="K1688">
        <v>0</v>
      </c>
      <c r="L1688">
        <v>1878</v>
      </c>
    </row>
    <row r="1689" spans="11:12" x14ac:dyDescent="0.2">
      <c r="K1689">
        <v>0</v>
      </c>
      <c r="L1689">
        <v>1879</v>
      </c>
    </row>
    <row r="1690" spans="11:12" x14ac:dyDescent="0.2">
      <c r="K1690">
        <v>0</v>
      </c>
      <c r="L1690">
        <v>1880</v>
      </c>
    </row>
    <row r="1691" spans="11:12" x14ac:dyDescent="0.2">
      <c r="K1691">
        <v>0</v>
      </c>
      <c r="L1691">
        <v>1881</v>
      </c>
    </row>
    <row r="1692" spans="11:12" x14ac:dyDescent="0.2">
      <c r="K1692">
        <v>0</v>
      </c>
      <c r="L1692">
        <v>1882</v>
      </c>
    </row>
    <row r="1693" spans="11:12" x14ac:dyDescent="0.2">
      <c r="K1693">
        <v>0</v>
      </c>
      <c r="L1693">
        <v>1883</v>
      </c>
    </row>
    <row r="1694" spans="11:12" x14ac:dyDescent="0.2">
      <c r="K1694">
        <v>0</v>
      </c>
      <c r="L1694">
        <v>1884</v>
      </c>
    </row>
    <row r="1695" spans="11:12" x14ac:dyDescent="0.2">
      <c r="K1695">
        <v>0</v>
      </c>
      <c r="L1695">
        <v>1885</v>
      </c>
    </row>
    <row r="1696" spans="11:12" x14ac:dyDescent="0.2">
      <c r="K1696">
        <v>0</v>
      </c>
      <c r="L1696">
        <v>1886</v>
      </c>
    </row>
    <row r="1697" spans="11:12" x14ac:dyDescent="0.2">
      <c r="K1697">
        <v>0</v>
      </c>
      <c r="L1697">
        <v>1887</v>
      </c>
    </row>
    <row r="1698" spans="11:12" x14ac:dyDescent="0.2">
      <c r="K1698">
        <v>0</v>
      </c>
      <c r="L1698">
        <v>1888</v>
      </c>
    </row>
    <row r="1699" spans="11:12" x14ac:dyDescent="0.2">
      <c r="K1699">
        <v>0</v>
      </c>
      <c r="L1699">
        <v>1889</v>
      </c>
    </row>
    <row r="1700" spans="11:12" x14ac:dyDescent="0.2">
      <c r="K1700">
        <v>0</v>
      </c>
      <c r="L1700">
        <v>1890</v>
      </c>
    </row>
    <row r="1701" spans="11:12" x14ac:dyDescent="0.2">
      <c r="K1701">
        <v>0</v>
      </c>
      <c r="L1701">
        <v>1891</v>
      </c>
    </row>
    <row r="1702" spans="11:12" x14ac:dyDescent="0.2">
      <c r="K1702">
        <v>0</v>
      </c>
      <c r="L1702">
        <v>1892</v>
      </c>
    </row>
    <row r="1703" spans="11:12" x14ac:dyDescent="0.2">
      <c r="K1703">
        <v>0</v>
      </c>
      <c r="L1703">
        <v>1893</v>
      </c>
    </row>
    <row r="1704" spans="11:12" x14ac:dyDescent="0.2">
      <c r="K1704">
        <v>0</v>
      </c>
      <c r="L1704">
        <v>1894</v>
      </c>
    </row>
    <row r="1705" spans="11:12" x14ac:dyDescent="0.2">
      <c r="K1705">
        <v>0</v>
      </c>
      <c r="L1705">
        <v>1895</v>
      </c>
    </row>
    <row r="1706" spans="11:12" x14ac:dyDescent="0.2">
      <c r="K1706">
        <v>0</v>
      </c>
      <c r="L1706">
        <v>1896</v>
      </c>
    </row>
    <row r="1707" spans="11:12" x14ac:dyDescent="0.2">
      <c r="K1707">
        <v>0</v>
      </c>
      <c r="L1707">
        <v>1897</v>
      </c>
    </row>
    <row r="1708" spans="11:12" x14ac:dyDescent="0.2">
      <c r="K1708">
        <v>0</v>
      </c>
      <c r="L1708">
        <v>1898</v>
      </c>
    </row>
    <row r="1709" spans="11:12" x14ac:dyDescent="0.2">
      <c r="K1709">
        <v>0</v>
      </c>
      <c r="L1709">
        <v>1899</v>
      </c>
    </row>
    <row r="1710" spans="11:12" x14ac:dyDescent="0.2">
      <c r="K1710">
        <v>0</v>
      </c>
      <c r="L1710">
        <v>1900</v>
      </c>
    </row>
    <row r="1711" spans="11:12" x14ac:dyDescent="0.2">
      <c r="K1711">
        <v>0</v>
      </c>
      <c r="L1711">
        <v>1901</v>
      </c>
    </row>
    <row r="1712" spans="11:12" x14ac:dyDescent="0.2">
      <c r="K1712">
        <v>0</v>
      </c>
      <c r="L1712">
        <v>1902</v>
      </c>
    </row>
    <row r="1713" spans="11:12" x14ac:dyDescent="0.2">
      <c r="K1713">
        <v>0</v>
      </c>
      <c r="L1713">
        <v>1903</v>
      </c>
    </row>
    <row r="1714" spans="11:12" x14ac:dyDescent="0.2">
      <c r="K1714">
        <v>0</v>
      </c>
      <c r="L1714">
        <v>1904</v>
      </c>
    </row>
    <row r="1715" spans="11:12" x14ac:dyDescent="0.2">
      <c r="K1715">
        <v>0</v>
      </c>
      <c r="L1715">
        <v>1905</v>
      </c>
    </row>
    <row r="1716" spans="11:12" x14ac:dyDescent="0.2">
      <c r="K1716">
        <v>0</v>
      </c>
      <c r="L1716">
        <v>1906</v>
      </c>
    </row>
    <row r="1717" spans="11:12" x14ac:dyDescent="0.2">
      <c r="K1717">
        <v>0</v>
      </c>
      <c r="L1717">
        <v>1907</v>
      </c>
    </row>
    <row r="1718" spans="11:12" x14ac:dyDescent="0.2">
      <c r="K1718">
        <v>0</v>
      </c>
      <c r="L1718">
        <v>1908</v>
      </c>
    </row>
    <row r="1719" spans="11:12" x14ac:dyDescent="0.2">
      <c r="K1719">
        <v>0</v>
      </c>
      <c r="L1719">
        <v>1909</v>
      </c>
    </row>
    <row r="1720" spans="11:12" x14ac:dyDescent="0.2">
      <c r="K1720">
        <v>0</v>
      </c>
      <c r="L1720">
        <v>1910</v>
      </c>
    </row>
    <row r="1721" spans="11:12" x14ac:dyDescent="0.2">
      <c r="K1721">
        <v>0</v>
      </c>
      <c r="L1721">
        <v>1911</v>
      </c>
    </row>
    <row r="1722" spans="11:12" x14ac:dyDescent="0.2">
      <c r="K1722">
        <v>0</v>
      </c>
      <c r="L1722">
        <v>1912</v>
      </c>
    </row>
    <row r="1723" spans="11:12" x14ac:dyDescent="0.2">
      <c r="K1723">
        <v>0</v>
      </c>
      <c r="L1723">
        <v>1913</v>
      </c>
    </row>
    <row r="1724" spans="11:12" x14ac:dyDescent="0.2">
      <c r="K1724">
        <v>0</v>
      </c>
      <c r="L1724">
        <v>1914</v>
      </c>
    </row>
    <row r="1725" spans="11:12" x14ac:dyDescent="0.2">
      <c r="K1725">
        <v>0</v>
      </c>
      <c r="L1725">
        <v>1915</v>
      </c>
    </row>
    <row r="1726" spans="11:12" x14ac:dyDescent="0.2">
      <c r="K1726">
        <v>0</v>
      </c>
      <c r="L1726">
        <v>1916</v>
      </c>
    </row>
    <row r="1727" spans="11:12" x14ac:dyDescent="0.2">
      <c r="K1727">
        <v>0</v>
      </c>
      <c r="L1727">
        <v>1917</v>
      </c>
    </row>
    <row r="1728" spans="11:12" x14ac:dyDescent="0.2">
      <c r="K1728">
        <v>0</v>
      </c>
      <c r="L1728">
        <v>1918</v>
      </c>
    </row>
    <row r="1729" spans="11:12" x14ac:dyDescent="0.2">
      <c r="K1729">
        <v>0</v>
      </c>
      <c r="L1729">
        <v>1919</v>
      </c>
    </row>
    <row r="1730" spans="11:12" x14ac:dyDescent="0.2">
      <c r="K1730">
        <v>0</v>
      </c>
      <c r="L1730">
        <v>1920</v>
      </c>
    </row>
    <row r="1731" spans="11:12" x14ac:dyDescent="0.2">
      <c r="K1731">
        <v>0</v>
      </c>
      <c r="L1731">
        <v>1921</v>
      </c>
    </row>
    <row r="1732" spans="11:12" x14ac:dyDescent="0.2">
      <c r="K1732">
        <v>0</v>
      </c>
      <c r="L1732">
        <v>1922</v>
      </c>
    </row>
    <row r="1733" spans="11:12" x14ac:dyDescent="0.2">
      <c r="K1733">
        <v>0</v>
      </c>
      <c r="L1733">
        <v>1923</v>
      </c>
    </row>
    <row r="1734" spans="11:12" x14ac:dyDescent="0.2">
      <c r="K1734">
        <v>0</v>
      </c>
      <c r="L1734">
        <v>1924</v>
      </c>
    </row>
    <row r="1735" spans="11:12" x14ac:dyDescent="0.2">
      <c r="K1735">
        <v>0</v>
      </c>
      <c r="L1735">
        <v>1925</v>
      </c>
    </row>
    <row r="1736" spans="11:12" x14ac:dyDescent="0.2">
      <c r="K1736">
        <v>0</v>
      </c>
      <c r="L1736">
        <v>1926</v>
      </c>
    </row>
    <row r="1737" spans="11:12" x14ac:dyDescent="0.2">
      <c r="K1737">
        <v>0</v>
      </c>
      <c r="L1737">
        <v>1927</v>
      </c>
    </row>
    <row r="1738" spans="11:12" x14ac:dyDescent="0.2">
      <c r="K1738">
        <v>0</v>
      </c>
      <c r="L1738">
        <v>1928</v>
      </c>
    </row>
    <row r="1739" spans="11:12" x14ac:dyDescent="0.2">
      <c r="K1739">
        <v>0</v>
      </c>
      <c r="L1739">
        <v>1929</v>
      </c>
    </row>
    <row r="1740" spans="11:12" x14ac:dyDescent="0.2">
      <c r="K1740">
        <v>0</v>
      </c>
      <c r="L1740">
        <v>1930</v>
      </c>
    </row>
    <row r="1741" spans="11:12" x14ac:dyDescent="0.2">
      <c r="K1741">
        <v>0</v>
      </c>
      <c r="L1741">
        <v>1931</v>
      </c>
    </row>
    <row r="1742" spans="11:12" x14ac:dyDescent="0.2">
      <c r="K1742">
        <v>0</v>
      </c>
      <c r="L1742">
        <v>1932</v>
      </c>
    </row>
    <row r="1743" spans="11:12" x14ac:dyDescent="0.2">
      <c r="K1743">
        <v>0</v>
      </c>
      <c r="L1743">
        <v>1933</v>
      </c>
    </row>
    <row r="1744" spans="11:12" x14ac:dyDescent="0.2">
      <c r="K1744">
        <v>0</v>
      </c>
      <c r="L1744">
        <v>1934</v>
      </c>
    </row>
    <row r="1745" spans="11:12" x14ac:dyDescent="0.2">
      <c r="K1745">
        <v>0</v>
      </c>
      <c r="L1745">
        <v>1935</v>
      </c>
    </row>
    <row r="1746" spans="11:12" x14ac:dyDescent="0.2">
      <c r="K1746">
        <v>0</v>
      </c>
      <c r="L1746">
        <v>1936</v>
      </c>
    </row>
    <row r="1747" spans="11:12" x14ac:dyDescent="0.2">
      <c r="K1747">
        <v>0</v>
      </c>
      <c r="L1747">
        <v>1937</v>
      </c>
    </row>
    <row r="1748" spans="11:12" x14ac:dyDescent="0.2">
      <c r="K1748">
        <v>0</v>
      </c>
      <c r="L1748">
        <v>1938</v>
      </c>
    </row>
    <row r="1749" spans="11:12" x14ac:dyDescent="0.2">
      <c r="K1749">
        <v>0</v>
      </c>
      <c r="L1749">
        <v>1939</v>
      </c>
    </row>
    <row r="1750" spans="11:12" x14ac:dyDescent="0.2">
      <c r="K1750">
        <v>0</v>
      </c>
      <c r="L1750">
        <v>1940</v>
      </c>
    </row>
    <row r="1751" spans="11:12" x14ac:dyDescent="0.2">
      <c r="K1751">
        <v>0</v>
      </c>
      <c r="L1751">
        <v>1941</v>
      </c>
    </row>
    <row r="1752" spans="11:12" x14ac:dyDescent="0.2">
      <c r="K1752">
        <v>0</v>
      </c>
      <c r="L1752">
        <v>1942</v>
      </c>
    </row>
    <row r="1753" spans="11:12" x14ac:dyDescent="0.2">
      <c r="K1753">
        <v>0</v>
      </c>
      <c r="L1753">
        <v>1943</v>
      </c>
    </row>
    <row r="1754" spans="11:12" x14ac:dyDescent="0.2">
      <c r="K1754">
        <v>0</v>
      </c>
      <c r="L1754">
        <v>1944</v>
      </c>
    </row>
    <row r="1755" spans="11:12" x14ac:dyDescent="0.2">
      <c r="K1755">
        <v>0</v>
      </c>
      <c r="L1755">
        <v>1945</v>
      </c>
    </row>
    <row r="1756" spans="11:12" x14ac:dyDescent="0.2">
      <c r="K1756">
        <v>0</v>
      </c>
      <c r="L1756">
        <v>1946</v>
      </c>
    </row>
    <row r="1757" spans="11:12" x14ac:dyDescent="0.2">
      <c r="K1757">
        <v>0</v>
      </c>
      <c r="L1757">
        <v>1947</v>
      </c>
    </row>
    <row r="1758" spans="11:12" x14ac:dyDescent="0.2">
      <c r="K1758">
        <v>0</v>
      </c>
      <c r="L1758">
        <v>1948</v>
      </c>
    </row>
    <row r="1759" spans="11:12" x14ac:dyDescent="0.2">
      <c r="K1759">
        <v>0</v>
      </c>
      <c r="L1759">
        <v>1949</v>
      </c>
    </row>
    <row r="1760" spans="11:12" x14ac:dyDescent="0.2">
      <c r="K1760">
        <v>0</v>
      </c>
      <c r="L1760">
        <v>1950</v>
      </c>
    </row>
    <row r="1761" spans="11:12" x14ac:dyDescent="0.2">
      <c r="K1761">
        <v>0</v>
      </c>
      <c r="L1761">
        <v>1951</v>
      </c>
    </row>
    <row r="1762" spans="11:12" x14ac:dyDescent="0.2">
      <c r="K1762">
        <v>0</v>
      </c>
      <c r="L1762">
        <v>1952</v>
      </c>
    </row>
    <row r="1763" spans="11:12" x14ac:dyDescent="0.2">
      <c r="K1763">
        <v>0</v>
      </c>
      <c r="L1763">
        <v>1953</v>
      </c>
    </row>
    <row r="1764" spans="11:12" x14ac:dyDescent="0.2">
      <c r="K1764">
        <v>0</v>
      </c>
      <c r="L1764">
        <v>1954</v>
      </c>
    </row>
    <row r="1765" spans="11:12" x14ac:dyDescent="0.2">
      <c r="K1765">
        <v>0</v>
      </c>
      <c r="L1765">
        <v>1955</v>
      </c>
    </row>
    <row r="1766" spans="11:12" x14ac:dyDescent="0.2">
      <c r="K1766">
        <v>0</v>
      </c>
      <c r="L1766">
        <v>1956</v>
      </c>
    </row>
    <row r="1767" spans="11:12" x14ac:dyDescent="0.2">
      <c r="K1767">
        <v>0</v>
      </c>
      <c r="L1767">
        <v>1957</v>
      </c>
    </row>
    <row r="1768" spans="11:12" x14ac:dyDescent="0.2">
      <c r="K1768">
        <v>0</v>
      </c>
      <c r="L1768">
        <v>1958</v>
      </c>
    </row>
    <row r="1769" spans="11:12" x14ac:dyDescent="0.2">
      <c r="K1769">
        <v>0</v>
      </c>
      <c r="L1769">
        <v>1959</v>
      </c>
    </row>
    <row r="1770" spans="11:12" x14ac:dyDescent="0.2">
      <c r="K1770">
        <v>0</v>
      </c>
      <c r="L1770">
        <v>1960</v>
      </c>
    </row>
    <row r="1771" spans="11:12" x14ac:dyDescent="0.2">
      <c r="K1771">
        <v>0</v>
      </c>
      <c r="L1771">
        <v>1961</v>
      </c>
    </row>
    <row r="1772" spans="11:12" x14ac:dyDescent="0.2">
      <c r="K1772">
        <v>0</v>
      </c>
      <c r="L1772">
        <v>1962</v>
      </c>
    </row>
    <row r="1773" spans="11:12" x14ac:dyDescent="0.2">
      <c r="K1773">
        <v>-118486.63</v>
      </c>
      <c r="L1773">
        <v>1963</v>
      </c>
    </row>
    <row r="1774" spans="11:12" x14ac:dyDescent="0.2">
      <c r="K1774">
        <v>0</v>
      </c>
      <c r="L1774">
        <v>1964</v>
      </c>
    </row>
    <row r="1775" spans="11:12" x14ac:dyDescent="0.2">
      <c r="K1775">
        <v>0</v>
      </c>
      <c r="L1775">
        <v>1965</v>
      </c>
    </row>
    <row r="1776" spans="11:12" x14ac:dyDescent="0.2">
      <c r="K1776">
        <v>0</v>
      </c>
      <c r="L1776">
        <v>1966</v>
      </c>
    </row>
    <row r="1777" spans="11:12" x14ac:dyDescent="0.2">
      <c r="K1777">
        <v>0</v>
      </c>
      <c r="L1777">
        <v>1967</v>
      </c>
    </row>
    <row r="1778" spans="11:12" x14ac:dyDescent="0.2">
      <c r="K1778">
        <v>0</v>
      </c>
      <c r="L1778">
        <v>1968</v>
      </c>
    </row>
    <row r="1779" spans="11:12" x14ac:dyDescent="0.2">
      <c r="K1779">
        <v>0</v>
      </c>
      <c r="L1779">
        <v>1969</v>
      </c>
    </row>
    <row r="1780" spans="11:12" x14ac:dyDescent="0.2">
      <c r="K1780">
        <v>0</v>
      </c>
      <c r="L1780">
        <v>1970</v>
      </c>
    </row>
    <row r="1781" spans="11:12" x14ac:dyDescent="0.2">
      <c r="K1781">
        <v>0</v>
      </c>
      <c r="L1781">
        <v>1971</v>
      </c>
    </row>
    <row r="1782" spans="11:12" x14ac:dyDescent="0.2">
      <c r="K1782">
        <v>-118486.63</v>
      </c>
      <c r="L1782">
        <v>1972</v>
      </c>
    </row>
    <row r="1783" spans="11:12" x14ac:dyDescent="0.2">
      <c r="K1783">
        <v>0</v>
      </c>
      <c r="L1783">
        <v>1973</v>
      </c>
    </row>
    <row r="1784" spans="11:12" x14ac:dyDescent="0.2">
      <c r="K1784">
        <v>-118486.63</v>
      </c>
      <c r="L1784">
        <v>1974</v>
      </c>
    </row>
    <row r="1785" spans="11:12" x14ac:dyDescent="0.2">
      <c r="K1785">
        <v>0</v>
      </c>
      <c r="L1785">
        <v>1975</v>
      </c>
    </row>
    <row r="1786" spans="11:12" x14ac:dyDescent="0.2">
      <c r="K1786">
        <v>0</v>
      </c>
      <c r="L1786">
        <v>1976</v>
      </c>
    </row>
    <row r="1787" spans="11:12" x14ac:dyDescent="0.2">
      <c r="K1787">
        <v>0</v>
      </c>
      <c r="L1787">
        <v>1977</v>
      </c>
    </row>
    <row r="1788" spans="11:12" x14ac:dyDescent="0.2">
      <c r="K1788">
        <v>0</v>
      </c>
      <c r="L1788">
        <v>1978</v>
      </c>
    </row>
    <row r="1789" spans="11:12" x14ac:dyDescent="0.2">
      <c r="K1789">
        <v>0</v>
      </c>
      <c r="L1789">
        <v>1979</v>
      </c>
    </row>
    <row r="1790" spans="11:12" x14ac:dyDescent="0.2">
      <c r="K1790">
        <v>0</v>
      </c>
      <c r="L1790">
        <v>1980</v>
      </c>
    </row>
    <row r="1791" spans="11:12" x14ac:dyDescent="0.2">
      <c r="K1791">
        <v>0</v>
      </c>
      <c r="L1791">
        <v>1981</v>
      </c>
    </row>
    <row r="1792" spans="11:12" x14ac:dyDescent="0.2">
      <c r="K1792">
        <v>0</v>
      </c>
      <c r="L1792">
        <v>1982</v>
      </c>
    </row>
    <row r="1793" spans="11:12" x14ac:dyDescent="0.2">
      <c r="K1793">
        <v>0</v>
      </c>
      <c r="L1793">
        <v>1983</v>
      </c>
    </row>
    <row r="1794" spans="11:12" x14ac:dyDescent="0.2">
      <c r="K1794">
        <v>0</v>
      </c>
      <c r="L1794">
        <v>1984</v>
      </c>
    </row>
    <row r="1795" spans="11:12" x14ac:dyDescent="0.2">
      <c r="K1795">
        <v>0</v>
      </c>
      <c r="L1795">
        <v>1985</v>
      </c>
    </row>
    <row r="1796" spans="11:12" x14ac:dyDescent="0.2">
      <c r="K1796">
        <v>0</v>
      </c>
      <c r="L1796">
        <v>1986</v>
      </c>
    </row>
    <row r="1797" spans="11:12" x14ac:dyDescent="0.2">
      <c r="K1797">
        <v>0</v>
      </c>
      <c r="L1797">
        <v>1987</v>
      </c>
    </row>
    <row r="1798" spans="11:12" x14ac:dyDescent="0.2">
      <c r="K1798">
        <v>0</v>
      </c>
      <c r="L1798">
        <v>1988</v>
      </c>
    </row>
    <row r="1799" spans="11:12" x14ac:dyDescent="0.2">
      <c r="K1799">
        <v>0</v>
      </c>
      <c r="L1799">
        <v>1989</v>
      </c>
    </row>
    <row r="1800" spans="11:12" x14ac:dyDescent="0.2">
      <c r="K1800">
        <v>0</v>
      </c>
      <c r="L1800">
        <v>1990</v>
      </c>
    </row>
    <row r="1801" spans="11:12" x14ac:dyDescent="0.2">
      <c r="K1801">
        <v>0</v>
      </c>
      <c r="L1801">
        <v>1991</v>
      </c>
    </row>
    <row r="1802" spans="11:12" x14ac:dyDescent="0.2">
      <c r="K1802">
        <v>0</v>
      </c>
      <c r="L1802">
        <v>1992</v>
      </c>
    </row>
    <row r="1803" spans="11:12" x14ac:dyDescent="0.2">
      <c r="K1803">
        <v>0</v>
      </c>
      <c r="L1803">
        <v>1993</v>
      </c>
    </row>
    <row r="1804" spans="11:12" x14ac:dyDescent="0.2">
      <c r="K1804">
        <v>0</v>
      </c>
      <c r="L1804">
        <v>1994</v>
      </c>
    </row>
    <row r="1805" spans="11:12" x14ac:dyDescent="0.2">
      <c r="K1805">
        <v>0</v>
      </c>
      <c r="L1805">
        <v>1995</v>
      </c>
    </row>
    <row r="1806" spans="11:12" x14ac:dyDescent="0.2">
      <c r="K1806">
        <v>0</v>
      </c>
      <c r="L1806">
        <v>1996</v>
      </c>
    </row>
    <row r="1807" spans="11:12" x14ac:dyDescent="0.2">
      <c r="K1807">
        <v>0</v>
      </c>
      <c r="L1807">
        <v>1997</v>
      </c>
    </row>
    <row r="1808" spans="11:12" x14ac:dyDescent="0.2">
      <c r="K1808">
        <v>0</v>
      </c>
      <c r="L1808">
        <v>1998</v>
      </c>
    </row>
    <row r="1809" spans="11:12" x14ac:dyDescent="0.2">
      <c r="K1809">
        <v>0</v>
      </c>
      <c r="L1809">
        <v>1999</v>
      </c>
    </row>
    <row r="1810" spans="11:12" x14ac:dyDescent="0.2">
      <c r="K1810">
        <v>0</v>
      </c>
      <c r="L1810">
        <v>2000</v>
      </c>
    </row>
    <row r="1811" spans="11:12" x14ac:dyDescent="0.2">
      <c r="K1811">
        <v>0</v>
      </c>
      <c r="L1811">
        <v>2001</v>
      </c>
    </row>
    <row r="1812" spans="11:12" x14ac:dyDescent="0.2">
      <c r="K1812">
        <v>0</v>
      </c>
      <c r="L1812">
        <v>2002</v>
      </c>
    </row>
    <row r="1813" spans="11:12" x14ac:dyDescent="0.2">
      <c r="K1813">
        <v>0</v>
      </c>
      <c r="L1813">
        <v>2003</v>
      </c>
    </row>
    <row r="1814" spans="11:12" x14ac:dyDescent="0.2">
      <c r="K1814">
        <v>0</v>
      </c>
      <c r="L1814">
        <v>2004</v>
      </c>
    </row>
    <row r="1815" spans="11:12" x14ac:dyDescent="0.2">
      <c r="K1815">
        <v>-39404.17</v>
      </c>
      <c r="L1815">
        <v>2005</v>
      </c>
    </row>
    <row r="1816" spans="11:12" x14ac:dyDescent="0.2">
      <c r="K1816">
        <v>0</v>
      </c>
      <c r="L1816">
        <v>2006</v>
      </c>
    </row>
    <row r="1817" spans="11:12" x14ac:dyDescent="0.2">
      <c r="K1817">
        <v>0</v>
      </c>
      <c r="L1817">
        <v>2007</v>
      </c>
    </row>
    <row r="1818" spans="11:12" x14ac:dyDescent="0.2">
      <c r="K1818">
        <v>0</v>
      </c>
      <c r="L1818">
        <v>2008</v>
      </c>
    </row>
    <row r="1819" spans="11:12" x14ac:dyDescent="0.2">
      <c r="K1819">
        <v>0</v>
      </c>
      <c r="L1819">
        <v>2009</v>
      </c>
    </row>
    <row r="1820" spans="11:12" x14ac:dyDescent="0.2">
      <c r="K1820">
        <v>0</v>
      </c>
      <c r="L1820">
        <v>2010</v>
      </c>
    </row>
    <row r="1821" spans="11:12" x14ac:dyDescent="0.2">
      <c r="K1821">
        <v>0</v>
      </c>
      <c r="L1821">
        <v>2011</v>
      </c>
    </row>
    <row r="1822" spans="11:12" x14ac:dyDescent="0.2">
      <c r="K1822">
        <v>0</v>
      </c>
      <c r="L1822">
        <v>2012</v>
      </c>
    </row>
    <row r="1823" spans="11:12" x14ac:dyDescent="0.2">
      <c r="K1823">
        <v>0</v>
      </c>
      <c r="L1823">
        <v>2013</v>
      </c>
    </row>
    <row r="1824" spans="11:12" x14ac:dyDescent="0.2">
      <c r="K1824">
        <v>-39404.17</v>
      </c>
      <c r="L1824">
        <v>2014</v>
      </c>
    </row>
    <row r="1825" spans="11:12" x14ac:dyDescent="0.2">
      <c r="K1825">
        <v>0</v>
      </c>
      <c r="L1825">
        <v>2015</v>
      </c>
    </row>
    <row r="1826" spans="11:12" x14ac:dyDescent="0.2">
      <c r="K1826">
        <v>-39404.17</v>
      </c>
      <c r="L1826">
        <v>2016</v>
      </c>
    </row>
    <row r="1827" spans="11:12" x14ac:dyDescent="0.2">
      <c r="K1827">
        <v>0</v>
      </c>
      <c r="L1827">
        <v>2017</v>
      </c>
    </row>
    <row r="1828" spans="11:12" x14ac:dyDescent="0.2">
      <c r="K1828">
        <v>0</v>
      </c>
      <c r="L1828">
        <v>2018</v>
      </c>
    </row>
    <row r="1829" spans="11:12" x14ac:dyDescent="0.2">
      <c r="K1829">
        <v>0</v>
      </c>
      <c r="L1829">
        <v>2019</v>
      </c>
    </row>
    <row r="1830" spans="11:12" x14ac:dyDescent="0.2">
      <c r="K1830">
        <v>0</v>
      </c>
      <c r="L1830">
        <v>2020</v>
      </c>
    </row>
    <row r="1831" spans="11:12" x14ac:dyDescent="0.2">
      <c r="K1831">
        <v>0</v>
      </c>
      <c r="L1831">
        <v>2021</v>
      </c>
    </row>
    <row r="1832" spans="11:12" x14ac:dyDescent="0.2">
      <c r="K1832">
        <v>0</v>
      </c>
      <c r="L1832">
        <v>2022</v>
      </c>
    </row>
    <row r="1833" spans="11:12" x14ac:dyDescent="0.2">
      <c r="K1833">
        <v>0</v>
      </c>
      <c r="L1833">
        <v>2023</v>
      </c>
    </row>
    <row r="1834" spans="11:12" x14ac:dyDescent="0.2">
      <c r="K1834">
        <v>0</v>
      </c>
      <c r="L1834">
        <v>2024</v>
      </c>
    </row>
    <row r="1835" spans="11:12" x14ac:dyDescent="0.2">
      <c r="K1835">
        <v>0</v>
      </c>
      <c r="L1835">
        <v>2025</v>
      </c>
    </row>
    <row r="1836" spans="11:12" x14ac:dyDescent="0.2">
      <c r="K1836">
        <v>0</v>
      </c>
      <c r="L1836">
        <v>2026</v>
      </c>
    </row>
    <row r="1837" spans="11:12" x14ac:dyDescent="0.2">
      <c r="K1837">
        <v>0</v>
      </c>
      <c r="L1837">
        <v>2027</v>
      </c>
    </row>
    <row r="1838" spans="11:12" x14ac:dyDescent="0.2">
      <c r="K1838">
        <v>0</v>
      </c>
      <c r="L1838">
        <v>2028</v>
      </c>
    </row>
    <row r="1839" spans="11:12" x14ac:dyDescent="0.2">
      <c r="K1839">
        <v>0</v>
      </c>
      <c r="L1839">
        <v>2029</v>
      </c>
    </row>
    <row r="1840" spans="11:12" x14ac:dyDescent="0.2">
      <c r="K1840">
        <v>0</v>
      </c>
      <c r="L1840">
        <v>2030</v>
      </c>
    </row>
    <row r="1841" spans="11:12" x14ac:dyDescent="0.2">
      <c r="K1841">
        <v>0</v>
      </c>
      <c r="L1841">
        <v>2031</v>
      </c>
    </row>
    <row r="1842" spans="11:12" x14ac:dyDescent="0.2">
      <c r="K1842">
        <v>0</v>
      </c>
      <c r="L1842">
        <v>2032</v>
      </c>
    </row>
    <row r="1843" spans="11:12" x14ac:dyDescent="0.2">
      <c r="K1843">
        <v>0</v>
      </c>
      <c r="L1843">
        <v>2033</v>
      </c>
    </row>
    <row r="1844" spans="11:12" x14ac:dyDescent="0.2">
      <c r="K1844">
        <v>0</v>
      </c>
      <c r="L1844">
        <v>2034</v>
      </c>
    </row>
    <row r="1845" spans="11:12" x14ac:dyDescent="0.2">
      <c r="K1845">
        <v>0</v>
      </c>
      <c r="L1845">
        <v>2035</v>
      </c>
    </row>
    <row r="1846" spans="11:12" x14ac:dyDescent="0.2">
      <c r="K1846">
        <v>0</v>
      </c>
      <c r="L1846">
        <v>2036</v>
      </c>
    </row>
    <row r="1847" spans="11:12" x14ac:dyDescent="0.2">
      <c r="K1847">
        <v>0</v>
      </c>
      <c r="L1847">
        <v>2037</v>
      </c>
    </row>
    <row r="1848" spans="11:12" x14ac:dyDescent="0.2">
      <c r="K1848">
        <v>0</v>
      </c>
      <c r="L1848">
        <v>2038</v>
      </c>
    </row>
    <row r="1849" spans="11:12" x14ac:dyDescent="0.2">
      <c r="K1849">
        <v>0</v>
      </c>
      <c r="L1849">
        <v>2039</v>
      </c>
    </row>
    <row r="1850" spans="11:12" x14ac:dyDescent="0.2">
      <c r="K1850">
        <v>0</v>
      </c>
      <c r="L1850">
        <v>2040</v>
      </c>
    </row>
    <row r="1851" spans="11:12" x14ac:dyDescent="0.2">
      <c r="K1851">
        <v>0</v>
      </c>
      <c r="L1851">
        <v>2041</v>
      </c>
    </row>
    <row r="1852" spans="11:12" x14ac:dyDescent="0.2">
      <c r="K1852">
        <v>0</v>
      </c>
      <c r="L1852">
        <v>2042</v>
      </c>
    </row>
    <row r="1853" spans="11:12" x14ac:dyDescent="0.2">
      <c r="K1853">
        <v>0</v>
      </c>
      <c r="L1853">
        <v>2043</v>
      </c>
    </row>
    <row r="1854" spans="11:12" x14ac:dyDescent="0.2">
      <c r="K1854">
        <v>0</v>
      </c>
      <c r="L1854">
        <v>2044</v>
      </c>
    </row>
    <row r="1855" spans="11:12" x14ac:dyDescent="0.2">
      <c r="K1855">
        <v>0</v>
      </c>
      <c r="L1855">
        <v>2045</v>
      </c>
    </row>
    <row r="1856" spans="11:12" x14ac:dyDescent="0.2">
      <c r="K1856">
        <v>0</v>
      </c>
      <c r="L1856">
        <v>2046</v>
      </c>
    </row>
    <row r="1857" spans="11:12" x14ac:dyDescent="0.2">
      <c r="K1857">
        <v>0</v>
      </c>
      <c r="L1857">
        <v>2047</v>
      </c>
    </row>
    <row r="1858" spans="11:12" x14ac:dyDescent="0.2">
      <c r="K1858">
        <v>0</v>
      </c>
      <c r="L1858">
        <v>2048</v>
      </c>
    </row>
    <row r="1859" spans="11:12" x14ac:dyDescent="0.2">
      <c r="K1859">
        <v>0</v>
      </c>
      <c r="L1859">
        <v>2049</v>
      </c>
    </row>
    <row r="1860" spans="11:12" x14ac:dyDescent="0.2">
      <c r="K1860">
        <v>0</v>
      </c>
      <c r="L1860">
        <v>2050</v>
      </c>
    </row>
    <row r="1861" spans="11:12" x14ac:dyDescent="0.2">
      <c r="K1861">
        <v>0</v>
      </c>
      <c r="L1861">
        <v>2051</v>
      </c>
    </row>
    <row r="1862" spans="11:12" x14ac:dyDescent="0.2">
      <c r="K1862">
        <v>0</v>
      </c>
      <c r="L1862">
        <v>2052</v>
      </c>
    </row>
    <row r="1863" spans="11:12" x14ac:dyDescent="0.2">
      <c r="K1863">
        <v>0</v>
      </c>
      <c r="L1863">
        <v>2053</v>
      </c>
    </row>
    <row r="1864" spans="11:12" x14ac:dyDescent="0.2">
      <c r="K1864">
        <v>0</v>
      </c>
      <c r="L1864">
        <v>2054</v>
      </c>
    </row>
    <row r="1865" spans="11:12" x14ac:dyDescent="0.2">
      <c r="K1865">
        <v>0</v>
      </c>
      <c r="L1865">
        <v>2055</v>
      </c>
    </row>
    <row r="1866" spans="11:12" x14ac:dyDescent="0.2">
      <c r="K1866">
        <v>0</v>
      </c>
      <c r="L1866">
        <v>2056</v>
      </c>
    </row>
    <row r="1867" spans="11:12" x14ac:dyDescent="0.2">
      <c r="K1867">
        <v>0</v>
      </c>
      <c r="L1867">
        <v>2057</v>
      </c>
    </row>
    <row r="1868" spans="11:12" x14ac:dyDescent="0.2">
      <c r="K1868">
        <v>0</v>
      </c>
      <c r="L1868">
        <v>2058</v>
      </c>
    </row>
    <row r="1869" spans="11:12" x14ac:dyDescent="0.2">
      <c r="K1869">
        <v>0</v>
      </c>
      <c r="L1869">
        <v>2059</v>
      </c>
    </row>
    <row r="1870" spans="11:12" x14ac:dyDescent="0.2">
      <c r="K1870">
        <v>0</v>
      </c>
      <c r="L1870">
        <v>2060</v>
      </c>
    </row>
    <row r="1871" spans="11:12" x14ac:dyDescent="0.2">
      <c r="K1871">
        <v>0</v>
      </c>
      <c r="L1871">
        <v>2061</v>
      </c>
    </row>
    <row r="1872" spans="11:12" x14ac:dyDescent="0.2">
      <c r="K1872">
        <v>0</v>
      </c>
      <c r="L1872">
        <v>2062</v>
      </c>
    </row>
    <row r="1873" spans="11:12" x14ac:dyDescent="0.2">
      <c r="K1873">
        <v>0</v>
      </c>
      <c r="L1873">
        <v>2063</v>
      </c>
    </row>
    <row r="1874" spans="11:12" x14ac:dyDescent="0.2">
      <c r="K1874">
        <v>0</v>
      </c>
      <c r="L1874">
        <v>2064</v>
      </c>
    </row>
    <row r="1875" spans="11:12" x14ac:dyDescent="0.2">
      <c r="K1875">
        <v>0</v>
      </c>
      <c r="L1875">
        <v>2065</v>
      </c>
    </row>
    <row r="1876" spans="11:12" x14ac:dyDescent="0.2">
      <c r="K1876">
        <v>0</v>
      </c>
      <c r="L1876">
        <v>2066</v>
      </c>
    </row>
    <row r="1877" spans="11:12" x14ac:dyDescent="0.2">
      <c r="K1877">
        <v>0</v>
      </c>
      <c r="L1877">
        <v>2067</v>
      </c>
    </row>
    <row r="1878" spans="11:12" x14ac:dyDescent="0.2">
      <c r="K1878">
        <v>0</v>
      </c>
      <c r="L1878">
        <v>2068</v>
      </c>
    </row>
    <row r="1879" spans="11:12" x14ac:dyDescent="0.2">
      <c r="K1879">
        <v>0</v>
      </c>
      <c r="L1879">
        <v>2069</v>
      </c>
    </row>
    <row r="1880" spans="11:12" x14ac:dyDescent="0.2">
      <c r="K1880">
        <v>0</v>
      </c>
      <c r="L1880">
        <v>2070</v>
      </c>
    </row>
    <row r="1881" spans="11:12" x14ac:dyDescent="0.2">
      <c r="K1881">
        <v>0</v>
      </c>
      <c r="L1881">
        <v>2071</v>
      </c>
    </row>
    <row r="1882" spans="11:12" x14ac:dyDescent="0.2">
      <c r="K1882">
        <v>0</v>
      </c>
      <c r="L1882">
        <v>2072</v>
      </c>
    </row>
    <row r="1883" spans="11:12" x14ac:dyDescent="0.2">
      <c r="K1883">
        <v>0</v>
      </c>
      <c r="L1883">
        <v>2073</v>
      </c>
    </row>
    <row r="1884" spans="11:12" x14ac:dyDescent="0.2">
      <c r="K1884">
        <v>0</v>
      </c>
      <c r="L1884">
        <v>2074</v>
      </c>
    </row>
    <row r="1885" spans="11:12" x14ac:dyDescent="0.2">
      <c r="K1885">
        <v>0</v>
      </c>
      <c r="L1885">
        <v>2075</v>
      </c>
    </row>
    <row r="1886" spans="11:12" x14ac:dyDescent="0.2">
      <c r="K1886">
        <v>0</v>
      </c>
      <c r="L1886">
        <v>2076</v>
      </c>
    </row>
    <row r="1887" spans="11:12" x14ac:dyDescent="0.2">
      <c r="K1887">
        <v>0</v>
      </c>
      <c r="L1887">
        <v>2077</v>
      </c>
    </row>
    <row r="1888" spans="11:12" x14ac:dyDescent="0.2">
      <c r="K1888">
        <v>0</v>
      </c>
      <c r="L1888">
        <v>2078</v>
      </c>
    </row>
    <row r="1889" spans="11:12" x14ac:dyDescent="0.2">
      <c r="K1889">
        <v>0</v>
      </c>
      <c r="L1889">
        <v>2079</v>
      </c>
    </row>
    <row r="1890" spans="11:12" x14ac:dyDescent="0.2">
      <c r="K1890">
        <v>0</v>
      </c>
      <c r="L1890">
        <v>2080</v>
      </c>
    </row>
    <row r="1891" spans="11:12" x14ac:dyDescent="0.2">
      <c r="K1891">
        <v>0</v>
      </c>
      <c r="L1891">
        <v>2081</v>
      </c>
    </row>
    <row r="1892" spans="11:12" x14ac:dyDescent="0.2">
      <c r="K1892">
        <v>0</v>
      </c>
      <c r="L1892">
        <v>2082</v>
      </c>
    </row>
    <row r="1893" spans="11:12" x14ac:dyDescent="0.2">
      <c r="K1893">
        <v>0</v>
      </c>
      <c r="L1893">
        <v>2083</v>
      </c>
    </row>
    <row r="1894" spans="11:12" x14ac:dyDescent="0.2">
      <c r="K1894">
        <v>0</v>
      </c>
      <c r="L1894">
        <v>2084</v>
      </c>
    </row>
    <row r="1895" spans="11:12" x14ac:dyDescent="0.2">
      <c r="K1895">
        <v>0</v>
      </c>
      <c r="L1895">
        <v>2085</v>
      </c>
    </row>
    <row r="1896" spans="11:12" x14ac:dyDescent="0.2">
      <c r="K1896">
        <v>0</v>
      </c>
      <c r="L1896">
        <v>2086</v>
      </c>
    </row>
    <row r="1897" spans="11:12" x14ac:dyDescent="0.2">
      <c r="K1897">
        <v>0</v>
      </c>
      <c r="L1897">
        <v>2087</v>
      </c>
    </row>
    <row r="1898" spans="11:12" x14ac:dyDescent="0.2">
      <c r="K1898">
        <v>0</v>
      </c>
      <c r="L1898">
        <v>2088</v>
      </c>
    </row>
    <row r="1899" spans="11:12" x14ac:dyDescent="0.2">
      <c r="K1899">
        <v>0</v>
      </c>
      <c r="L1899">
        <v>2089</v>
      </c>
    </row>
    <row r="1900" spans="11:12" x14ac:dyDescent="0.2">
      <c r="K1900">
        <v>0</v>
      </c>
      <c r="L1900">
        <v>2090</v>
      </c>
    </row>
    <row r="1901" spans="11:12" x14ac:dyDescent="0.2">
      <c r="K1901">
        <v>0</v>
      </c>
      <c r="L1901">
        <v>2091</v>
      </c>
    </row>
    <row r="1902" spans="11:12" x14ac:dyDescent="0.2">
      <c r="K1902">
        <v>0</v>
      </c>
      <c r="L1902">
        <v>2092</v>
      </c>
    </row>
    <row r="1903" spans="11:12" x14ac:dyDescent="0.2">
      <c r="K1903">
        <v>0</v>
      </c>
      <c r="L1903">
        <v>2093</v>
      </c>
    </row>
    <row r="1904" spans="11:12" x14ac:dyDescent="0.2">
      <c r="K1904">
        <v>0</v>
      </c>
      <c r="L1904">
        <v>2094</v>
      </c>
    </row>
    <row r="1905" spans="11:12" x14ac:dyDescent="0.2">
      <c r="K1905">
        <v>0</v>
      </c>
      <c r="L1905">
        <v>2095</v>
      </c>
    </row>
    <row r="1906" spans="11:12" x14ac:dyDescent="0.2">
      <c r="K1906">
        <v>0</v>
      </c>
      <c r="L1906">
        <v>2096</v>
      </c>
    </row>
    <row r="1907" spans="11:12" x14ac:dyDescent="0.2">
      <c r="K1907">
        <v>0</v>
      </c>
      <c r="L1907">
        <v>2097</v>
      </c>
    </row>
    <row r="1908" spans="11:12" x14ac:dyDescent="0.2">
      <c r="K1908">
        <v>0</v>
      </c>
      <c r="L1908">
        <v>2098</v>
      </c>
    </row>
    <row r="1909" spans="11:12" x14ac:dyDescent="0.2">
      <c r="K1909">
        <v>0</v>
      </c>
      <c r="L1909">
        <v>2099</v>
      </c>
    </row>
    <row r="1910" spans="11:12" x14ac:dyDescent="0.2">
      <c r="K1910">
        <v>0</v>
      </c>
      <c r="L1910">
        <v>2100</v>
      </c>
    </row>
    <row r="1911" spans="11:12" x14ac:dyDescent="0.2">
      <c r="K1911">
        <v>0</v>
      </c>
      <c r="L1911">
        <v>2101</v>
      </c>
    </row>
    <row r="1912" spans="11:12" x14ac:dyDescent="0.2">
      <c r="K1912">
        <v>0</v>
      </c>
      <c r="L1912">
        <v>2102</v>
      </c>
    </row>
    <row r="1913" spans="11:12" x14ac:dyDescent="0.2">
      <c r="K1913">
        <v>0</v>
      </c>
      <c r="L1913">
        <v>2103</v>
      </c>
    </row>
    <row r="1914" spans="11:12" x14ac:dyDescent="0.2">
      <c r="K1914">
        <v>0</v>
      </c>
      <c r="L1914">
        <v>2104</v>
      </c>
    </row>
    <row r="1915" spans="11:12" x14ac:dyDescent="0.2">
      <c r="K1915">
        <v>0</v>
      </c>
      <c r="L1915">
        <v>2105</v>
      </c>
    </row>
    <row r="1916" spans="11:12" x14ac:dyDescent="0.2">
      <c r="K1916">
        <v>0</v>
      </c>
      <c r="L1916">
        <v>2106</v>
      </c>
    </row>
    <row r="1917" spans="11:12" x14ac:dyDescent="0.2">
      <c r="K1917">
        <v>0</v>
      </c>
      <c r="L1917">
        <v>2107</v>
      </c>
    </row>
    <row r="1918" spans="11:12" x14ac:dyDescent="0.2">
      <c r="K1918">
        <v>0</v>
      </c>
      <c r="L1918">
        <v>2108</v>
      </c>
    </row>
    <row r="1919" spans="11:12" x14ac:dyDescent="0.2">
      <c r="K1919">
        <v>0</v>
      </c>
      <c r="L1919">
        <v>2109</v>
      </c>
    </row>
    <row r="1920" spans="11:12" x14ac:dyDescent="0.2">
      <c r="K1920">
        <v>0</v>
      </c>
      <c r="L1920">
        <v>2110</v>
      </c>
    </row>
    <row r="1921" spans="11:12" x14ac:dyDescent="0.2">
      <c r="K1921">
        <v>0</v>
      </c>
      <c r="L1921">
        <v>2111</v>
      </c>
    </row>
    <row r="1922" spans="11:12" x14ac:dyDescent="0.2">
      <c r="K1922">
        <v>0</v>
      </c>
      <c r="L1922">
        <v>2112</v>
      </c>
    </row>
    <row r="1923" spans="11:12" x14ac:dyDescent="0.2">
      <c r="K1923">
        <v>0</v>
      </c>
      <c r="L1923">
        <v>2113</v>
      </c>
    </row>
    <row r="1924" spans="11:12" x14ac:dyDescent="0.2">
      <c r="K1924">
        <v>0</v>
      </c>
      <c r="L1924">
        <v>2114</v>
      </c>
    </row>
    <row r="1925" spans="11:12" x14ac:dyDescent="0.2">
      <c r="K1925">
        <v>0</v>
      </c>
      <c r="L1925">
        <v>2115</v>
      </c>
    </row>
    <row r="1926" spans="11:12" x14ac:dyDescent="0.2">
      <c r="K1926">
        <v>0</v>
      </c>
      <c r="L1926">
        <v>2116</v>
      </c>
    </row>
    <row r="1927" spans="11:12" x14ac:dyDescent="0.2">
      <c r="K1927">
        <v>0</v>
      </c>
      <c r="L1927">
        <v>2117</v>
      </c>
    </row>
    <row r="1928" spans="11:12" x14ac:dyDescent="0.2">
      <c r="K1928">
        <v>0</v>
      </c>
      <c r="L1928">
        <v>2118</v>
      </c>
    </row>
    <row r="1929" spans="11:12" x14ac:dyDescent="0.2">
      <c r="K1929">
        <v>0</v>
      </c>
      <c r="L1929">
        <v>2119</v>
      </c>
    </row>
    <row r="1930" spans="11:12" x14ac:dyDescent="0.2">
      <c r="K1930">
        <v>0</v>
      </c>
      <c r="L1930">
        <v>2120</v>
      </c>
    </row>
    <row r="1931" spans="11:12" x14ac:dyDescent="0.2">
      <c r="K1931">
        <v>0</v>
      </c>
      <c r="L1931">
        <v>2121</v>
      </c>
    </row>
    <row r="1932" spans="11:12" x14ac:dyDescent="0.2">
      <c r="K1932">
        <v>0</v>
      </c>
      <c r="L1932">
        <v>2122</v>
      </c>
    </row>
    <row r="1933" spans="11:12" x14ac:dyDescent="0.2">
      <c r="K1933">
        <v>0</v>
      </c>
      <c r="L1933">
        <v>2123</v>
      </c>
    </row>
    <row r="1934" spans="11:12" x14ac:dyDescent="0.2">
      <c r="K1934">
        <v>0</v>
      </c>
      <c r="L1934">
        <v>2124</v>
      </c>
    </row>
    <row r="1935" spans="11:12" x14ac:dyDescent="0.2">
      <c r="K1935">
        <v>0</v>
      </c>
      <c r="L1935">
        <v>2125</v>
      </c>
    </row>
    <row r="1936" spans="11:12" x14ac:dyDescent="0.2">
      <c r="K1936">
        <v>0</v>
      </c>
      <c r="L1936">
        <v>2126</v>
      </c>
    </row>
    <row r="1937" spans="11:12" x14ac:dyDescent="0.2">
      <c r="K1937">
        <v>0</v>
      </c>
      <c r="L1937">
        <v>2127</v>
      </c>
    </row>
    <row r="1938" spans="11:12" x14ac:dyDescent="0.2">
      <c r="K1938">
        <v>0</v>
      </c>
      <c r="L1938">
        <v>2128</v>
      </c>
    </row>
    <row r="1939" spans="11:12" x14ac:dyDescent="0.2">
      <c r="K1939">
        <v>0</v>
      </c>
      <c r="L1939">
        <v>2129</v>
      </c>
    </row>
    <row r="1940" spans="11:12" x14ac:dyDescent="0.2">
      <c r="K1940">
        <v>0</v>
      </c>
      <c r="L1940">
        <v>2130</v>
      </c>
    </row>
    <row r="1941" spans="11:12" x14ac:dyDescent="0.2">
      <c r="K1941">
        <v>0</v>
      </c>
      <c r="L1941">
        <v>2131</v>
      </c>
    </row>
    <row r="1942" spans="11:12" x14ac:dyDescent="0.2">
      <c r="K1942">
        <v>0</v>
      </c>
      <c r="L1942">
        <v>2132</v>
      </c>
    </row>
    <row r="1943" spans="11:12" x14ac:dyDescent="0.2">
      <c r="K1943">
        <v>0</v>
      </c>
      <c r="L1943">
        <v>2133</v>
      </c>
    </row>
    <row r="1944" spans="11:12" x14ac:dyDescent="0.2">
      <c r="K1944">
        <v>0</v>
      </c>
      <c r="L1944">
        <v>2134</v>
      </c>
    </row>
    <row r="1945" spans="11:12" x14ac:dyDescent="0.2">
      <c r="K1945">
        <v>0</v>
      </c>
      <c r="L1945">
        <v>2135</v>
      </c>
    </row>
    <row r="1946" spans="11:12" x14ac:dyDescent="0.2">
      <c r="K1946">
        <v>0</v>
      </c>
      <c r="L1946">
        <v>2136</v>
      </c>
    </row>
    <row r="1947" spans="11:12" x14ac:dyDescent="0.2">
      <c r="K1947">
        <v>0</v>
      </c>
      <c r="L1947">
        <v>2137</v>
      </c>
    </row>
    <row r="1948" spans="11:12" x14ac:dyDescent="0.2">
      <c r="K1948">
        <v>0</v>
      </c>
      <c r="L1948">
        <v>2138</v>
      </c>
    </row>
    <row r="1949" spans="11:12" x14ac:dyDescent="0.2">
      <c r="K1949">
        <v>0</v>
      </c>
      <c r="L1949">
        <v>2139</v>
      </c>
    </row>
    <row r="1950" spans="11:12" x14ac:dyDescent="0.2">
      <c r="K1950">
        <v>0</v>
      </c>
      <c r="L1950">
        <v>2140</v>
      </c>
    </row>
    <row r="1951" spans="11:12" x14ac:dyDescent="0.2">
      <c r="K1951">
        <v>0</v>
      </c>
      <c r="L1951">
        <v>2141</v>
      </c>
    </row>
    <row r="1952" spans="11:12" x14ac:dyDescent="0.2">
      <c r="K1952">
        <v>0</v>
      </c>
      <c r="L1952">
        <v>2142</v>
      </c>
    </row>
    <row r="1953" spans="11:12" x14ac:dyDescent="0.2">
      <c r="K1953">
        <v>0</v>
      </c>
      <c r="L1953">
        <v>2143</v>
      </c>
    </row>
    <row r="1954" spans="11:12" x14ac:dyDescent="0.2">
      <c r="K1954">
        <v>0</v>
      </c>
      <c r="L1954">
        <v>2144</v>
      </c>
    </row>
    <row r="1955" spans="11:12" x14ac:dyDescent="0.2">
      <c r="K1955">
        <v>0</v>
      </c>
      <c r="L1955">
        <v>2145</v>
      </c>
    </row>
    <row r="1956" spans="11:12" x14ac:dyDescent="0.2">
      <c r="K1956">
        <v>0</v>
      </c>
      <c r="L1956">
        <v>2146</v>
      </c>
    </row>
    <row r="1957" spans="11:12" x14ac:dyDescent="0.2">
      <c r="K1957">
        <v>0</v>
      </c>
      <c r="L1957">
        <v>2147</v>
      </c>
    </row>
    <row r="1958" spans="11:12" x14ac:dyDescent="0.2">
      <c r="K1958">
        <v>0</v>
      </c>
      <c r="L1958">
        <v>2148</v>
      </c>
    </row>
    <row r="1959" spans="11:12" x14ac:dyDescent="0.2">
      <c r="K1959">
        <v>0</v>
      </c>
      <c r="L1959">
        <v>2149</v>
      </c>
    </row>
    <row r="1960" spans="11:12" x14ac:dyDescent="0.2">
      <c r="K1960">
        <v>0</v>
      </c>
      <c r="L1960">
        <v>2150</v>
      </c>
    </row>
    <row r="1961" spans="11:12" x14ac:dyDescent="0.2">
      <c r="K1961">
        <v>0</v>
      </c>
      <c r="L1961">
        <v>2151</v>
      </c>
    </row>
    <row r="1962" spans="11:12" x14ac:dyDescent="0.2">
      <c r="K1962">
        <v>0</v>
      </c>
      <c r="L1962">
        <v>2152</v>
      </c>
    </row>
    <row r="1963" spans="11:12" x14ac:dyDescent="0.2">
      <c r="K1963">
        <v>0</v>
      </c>
      <c r="L1963">
        <v>2153</v>
      </c>
    </row>
    <row r="1964" spans="11:12" x14ac:dyDescent="0.2">
      <c r="K1964">
        <v>0</v>
      </c>
      <c r="L1964">
        <v>2154</v>
      </c>
    </row>
    <row r="1965" spans="11:12" x14ac:dyDescent="0.2">
      <c r="K1965">
        <v>0</v>
      </c>
      <c r="L1965">
        <v>2155</v>
      </c>
    </row>
    <row r="1966" spans="11:12" x14ac:dyDescent="0.2">
      <c r="K1966">
        <v>0</v>
      </c>
      <c r="L1966">
        <v>2156</v>
      </c>
    </row>
    <row r="1967" spans="11:12" x14ac:dyDescent="0.2">
      <c r="K1967">
        <v>0</v>
      </c>
      <c r="L1967">
        <v>2157</v>
      </c>
    </row>
    <row r="1968" spans="11:12" x14ac:dyDescent="0.2">
      <c r="K1968">
        <v>0</v>
      </c>
      <c r="L1968">
        <v>2158</v>
      </c>
    </row>
    <row r="1969" spans="11:12" x14ac:dyDescent="0.2">
      <c r="K1969">
        <v>0</v>
      </c>
      <c r="L1969">
        <v>2159</v>
      </c>
    </row>
    <row r="1970" spans="11:12" x14ac:dyDescent="0.2">
      <c r="K1970">
        <v>0</v>
      </c>
      <c r="L1970">
        <v>2160</v>
      </c>
    </row>
    <row r="1971" spans="11:12" x14ac:dyDescent="0.2">
      <c r="K1971">
        <v>0</v>
      </c>
      <c r="L1971">
        <v>2161</v>
      </c>
    </row>
    <row r="1972" spans="11:12" x14ac:dyDescent="0.2">
      <c r="K1972">
        <v>0</v>
      </c>
      <c r="L1972">
        <v>2162</v>
      </c>
    </row>
    <row r="1973" spans="11:12" x14ac:dyDescent="0.2">
      <c r="K1973">
        <v>0</v>
      </c>
      <c r="L1973">
        <v>2163</v>
      </c>
    </row>
    <row r="1974" spans="11:12" x14ac:dyDescent="0.2">
      <c r="K1974">
        <v>0</v>
      </c>
      <c r="L1974">
        <v>2164</v>
      </c>
    </row>
    <row r="1975" spans="11:12" x14ac:dyDescent="0.2">
      <c r="K1975">
        <v>0</v>
      </c>
      <c r="L1975">
        <v>2165</v>
      </c>
    </row>
    <row r="1976" spans="11:12" x14ac:dyDescent="0.2">
      <c r="K1976">
        <v>0</v>
      </c>
      <c r="L1976">
        <v>2166</v>
      </c>
    </row>
    <row r="1977" spans="11:12" x14ac:dyDescent="0.2">
      <c r="K1977">
        <v>0</v>
      </c>
      <c r="L1977">
        <v>2167</v>
      </c>
    </row>
    <row r="1978" spans="11:12" x14ac:dyDescent="0.2">
      <c r="K1978">
        <v>0</v>
      </c>
      <c r="L1978">
        <v>2168</v>
      </c>
    </row>
    <row r="1979" spans="11:12" x14ac:dyDescent="0.2">
      <c r="K1979">
        <v>0</v>
      </c>
      <c r="L1979">
        <v>2169</v>
      </c>
    </row>
    <row r="1980" spans="11:12" x14ac:dyDescent="0.2">
      <c r="K1980">
        <v>0</v>
      </c>
      <c r="L1980">
        <v>2170</v>
      </c>
    </row>
    <row r="1981" spans="11:12" x14ac:dyDescent="0.2">
      <c r="K1981">
        <v>0</v>
      </c>
      <c r="L1981">
        <v>2171</v>
      </c>
    </row>
    <row r="1982" spans="11:12" x14ac:dyDescent="0.2">
      <c r="K1982">
        <v>0</v>
      </c>
      <c r="L1982">
        <v>2172</v>
      </c>
    </row>
    <row r="1983" spans="11:12" x14ac:dyDescent="0.2">
      <c r="K1983">
        <v>0</v>
      </c>
      <c r="L1983">
        <v>2173</v>
      </c>
    </row>
    <row r="1984" spans="11:12" x14ac:dyDescent="0.2">
      <c r="K1984">
        <v>0</v>
      </c>
      <c r="L1984">
        <v>2174</v>
      </c>
    </row>
    <row r="1985" spans="11:12" x14ac:dyDescent="0.2">
      <c r="K1985">
        <v>0</v>
      </c>
      <c r="L1985">
        <v>2175</v>
      </c>
    </row>
    <row r="1986" spans="11:12" x14ac:dyDescent="0.2">
      <c r="K1986">
        <v>0</v>
      </c>
      <c r="L1986">
        <v>2176</v>
      </c>
    </row>
    <row r="1987" spans="11:12" x14ac:dyDescent="0.2">
      <c r="K1987">
        <v>0</v>
      </c>
      <c r="L1987">
        <v>2177</v>
      </c>
    </row>
    <row r="1988" spans="11:12" x14ac:dyDescent="0.2">
      <c r="K1988">
        <v>0</v>
      </c>
      <c r="L1988">
        <v>2178</v>
      </c>
    </row>
    <row r="1989" spans="11:12" x14ac:dyDescent="0.2">
      <c r="K1989">
        <v>0</v>
      </c>
      <c r="L1989">
        <v>2179</v>
      </c>
    </row>
    <row r="1990" spans="11:12" x14ac:dyDescent="0.2">
      <c r="K1990">
        <v>0</v>
      </c>
      <c r="L1990">
        <v>2180</v>
      </c>
    </row>
    <row r="1991" spans="11:12" x14ac:dyDescent="0.2">
      <c r="K1991">
        <v>0</v>
      </c>
      <c r="L1991">
        <v>2181</v>
      </c>
    </row>
    <row r="1992" spans="11:12" x14ac:dyDescent="0.2">
      <c r="K1992">
        <v>0</v>
      </c>
      <c r="L1992">
        <v>2182</v>
      </c>
    </row>
    <row r="1993" spans="11:12" x14ac:dyDescent="0.2">
      <c r="K1993">
        <v>0</v>
      </c>
      <c r="L1993">
        <v>2183</v>
      </c>
    </row>
    <row r="1994" spans="11:12" x14ac:dyDescent="0.2">
      <c r="K1994">
        <v>0</v>
      </c>
      <c r="L1994">
        <v>2184</v>
      </c>
    </row>
    <row r="1995" spans="11:12" x14ac:dyDescent="0.2">
      <c r="K1995">
        <v>0</v>
      </c>
      <c r="L1995">
        <v>2185</v>
      </c>
    </row>
    <row r="1996" spans="11:12" x14ac:dyDescent="0.2">
      <c r="K1996">
        <v>0</v>
      </c>
      <c r="L1996">
        <v>2186</v>
      </c>
    </row>
    <row r="1997" spans="11:12" x14ac:dyDescent="0.2">
      <c r="K1997">
        <v>0</v>
      </c>
      <c r="L1997">
        <v>2187</v>
      </c>
    </row>
    <row r="1998" spans="11:12" x14ac:dyDescent="0.2">
      <c r="K1998">
        <v>0</v>
      </c>
      <c r="L1998">
        <v>2188</v>
      </c>
    </row>
    <row r="1999" spans="11:12" x14ac:dyDescent="0.2">
      <c r="K1999">
        <v>0</v>
      </c>
      <c r="L1999">
        <v>2189</v>
      </c>
    </row>
    <row r="2000" spans="11:12" x14ac:dyDescent="0.2">
      <c r="K2000">
        <v>0</v>
      </c>
      <c r="L2000">
        <v>2190</v>
      </c>
    </row>
    <row r="2001" spans="11:12" x14ac:dyDescent="0.2">
      <c r="K2001">
        <v>0</v>
      </c>
      <c r="L2001">
        <v>2191</v>
      </c>
    </row>
    <row r="2002" spans="11:12" x14ac:dyDescent="0.2">
      <c r="K2002">
        <v>0</v>
      </c>
      <c r="L2002">
        <v>2192</v>
      </c>
    </row>
    <row r="2003" spans="11:12" x14ac:dyDescent="0.2">
      <c r="K2003">
        <v>0</v>
      </c>
      <c r="L2003">
        <v>2193</v>
      </c>
    </row>
    <row r="2004" spans="11:12" x14ac:dyDescent="0.2">
      <c r="K2004">
        <v>0</v>
      </c>
      <c r="L2004">
        <v>2194</v>
      </c>
    </row>
    <row r="2005" spans="11:12" x14ac:dyDescent="0.2">
      <c r="K2005">
        <v>0</v>
      </c>
      <c r="L2005">
        <v>2195</v>
      </c>
    </row>
    <row r="2006" spans="11:12" x14ac:dyDescent="0.2">
      <c r="K2006">
        <v>0</v>
      </c>
      <c r="L2006">
        <v>2196</v>
      </c>
    </row>
    <row r="2007" spans="11:12" x14ac:dyDescent="0.2">
      <c r="K2007">
        <v>0</v>
      </c>
      <c r="L2007">
        <v>2197</v>
      </c>
    </row>
    <row r="2008" spans="11:12" x14ac:dyDescent="0.2">
      <c r="K2008">
        <v>0</v>
      </c>
      <c r="L2008">
        <v>2198</v>
      </c>
    </row>
    <row r="2009" spans="11:12" x14ac:dyDescent="0.2">
      <c r="K2009">
        <v>0</v>
      </c>
      <c r="L2009">
        <v>2199</v>
      </c>
    </row>
    <row r="2010" spans="11:12" x14ac:dyDescent="0.2">
      <c r="K2010">
        <v>0</v>
      </c>
      <c r="L2010">
        <v>2200</v>
      </c>
    </row>
    <row r="2011" spans="11:12" x14ac:dyDescent="0.2">
      <c r="K2011">
        <v>0</v>
      </c>
      <c r="L2011">
        <v>2201</v>
      </c>
    </row>
    <row r="2012" spans="11:12" x14ac:dyDescent="0.2">
      <c r="K2012">
        <v>0</v>
      </c>
      <c r="L2012">
        <v>2202</v>
      </c>
    </row>
    <row r="2013" spans="11:12" x14ac:dyDescent="0.2">
      <c r="K2013">
        <v>0</v>
      </c>
      <c r="L2013">
        <v>2203</v>
      </c>
    </row>
    <row r="2014" spans="11:12" x14ac:dyDescent="0.2">
      <c r="K2014">
        <v>0</v>
      </c>
      <c r="L2014">
        <v>2204</v>
      </c>
    </row>
    <row r="2015" spans="11:12" x14ac:dyDescent="0.2">
      <c r="K2015">
        <v>0</v>
      </c>
      <c r="L2015">
        <v>2205</v>
      </c>
    </row>
    <row r="2016" spans="11:12" x14ac:dyDescent="0.2">
      <c r="K2016">
        <v>0</v>
      </c>
      <c r="L2016">
        <v>2206</v>
      </c>
    </row>
    <row r="2017" spans="11:12" x14ac:dyDescent="0.2">
      <c r="K2017">
        <v>0</v>
      </c>
      <c r="L2017">
        <v>2207</v>
      </c>
    </row>
    <row r="2018" spans="11:12" x14ac:dyDescent="0.2">
      <c r="K2018">
        <v>0</v>
      </c>
      <c r="L2018">
        <v>2208</v>
      </c>
    </row>
    <row r="2019" spans="11:12" x14ac:dyDescent="0.2">
      <c r="K2019">
        <v>0</v>
      </c>
      <c r="L2019">
        <v>2209</v>
      </c>
    </row>
    <row r="2020" spans="11:12" x14ac:dyDescent="0.2">
      <c r="K2020">
        <v>0</v>
      </c>
      <c r="L2020">
        <v>2210</v>
      </c>
    </row>
    <row r="2021" spans="11:12" x14ac:dyDescent="0.2">
      <c r="K2021">
        <v>0</v>
      </c>
      <c r="L2021">
        <v>2211</v>
      </c>
    </row>
    <row r="2022" spans="11:12" x14ac:dyDescent="0.2">
      <c r="K2022">
        <v>0</v>
      </c>
      <c r="L2022">
        <v>2212</v>
      </c>
    </row>
    <row r="2023" spans="11:12" x14ac:dyDescent="0.2">
      <c r="K2023">
        <v>0</v>
      </c>
      <c r="L2023">
        <v>2213</v>
      </c>
    </row>
    <row r="2024" spans="11:12" x14ac:dyDescent="0.2">
      <c r="K2024">
        <v>0</v>
      </c>
      <c r="L2024">
        <v>2214</v>
      </c>
    </row>
    <row r="2025" spans="11:12" x14ac:dyDescent="0.2">
      <c r="K2025">
        <v>0</v>
      </c>
      <c r="L2025">
        <v>2215</v>
      </c>
    </row>
    <row r="2026" spans="11:12" x14ac:dyDescent="0.2">
      <c r="K2026">
        <v>0</v>
      </c>
      <c r="L2026">
        <v>2216</v>
      </c>
    </row>
    <row r="2027" spans="11:12" x14ac:dyDescent="0.2">
      <c r="K2027">
        <v>0</v>
      </c>
      <c r="L2027">
        <v>2217</v>
      </c>
    </row>
    <row r="2028" spans="11:12" x14ac:dyDescent="0.2">
      <c r="K2028">
        <v>0</v>
      </c>
      <c r="L2028">
        <v>2218</v>
      </c>
    </row>
    <row r="2029" spans="11:12" x14ac:dyDescent="0.2">
      <c r="K2029">
        <v>0</v>
      </c>
      <c r="L2029">
        <v>2219</v>
      </c>
    </row>
    <row r="2030" spans="11:12" x14ac:dyDescent="0.2">
      <c r="K2030">
        <v>0</v>
      </c>
      <c r="L2030">
        <v>2220</v>
      </c>
    </row>
    <row r="2031" spans="11:12" x14ac:dyDescent="0.2">
      <c r="K2031">
        <v>0</v>
      </c>
      <c r="L2031">
        <v>2221</v>
      </c>
    </row>
    <row r="2032" spans="11:12" x14ac:dyDescent="0.2">
      <c r="K2032">
        <v>0</v>
      </c>
      <c r="L2032">
        <v>2222</v>
      </c>
    </row>
    <row r="2033" spans="11:12" x14ac:dyDescent="0.2">
      <c r="K2033">
        <v>0</v>
      </c>
      <c r="L2033">
        <v>2223</v>
      </c>
    </row>
    <row r="2034" spans="11:12" x14ac:dyDescent="0.2">
      <c r="K2034">
        <v>0</v>
      </c>
      <c r="L2034">
        <v>2224</v>
      </c>
    </row>
    <row r="2035" spans="11:12" x14ac:dyDescent="0.2">
      <c r="K2035">
        <v>0</v>
      </c>
      <c r="L2035">
        <v>2225</v>
      </c>
    </row>
    <row r="2036" spans="11:12" x14ac:dyDescent="0.2">
      <c r="K2036">
        <v>0</v>
      </c>
      <c r="L2036">
        <v>2226</v>
      </c>
    </row>
    <row r="2037" spans="11:12" x14ac:dyDescent="0.2">
      <c r="K2037">
        <v>0</v>
      </c>
      <c r="L2037">
        <v>2227</v>
      </c>
    </row>
    <row r="2038" spans="11:12" x14ac:dyDescent="0.2">
      <c r="K2038">
        <v>0</v>
      </c>
      <c r="L2038">
        <v>2228</v>
      </c>
    </row>
    <row r="2039" spans="11:12" x14ac:dyDescent="0.2">
      <c r="K2039">
        <v>0</v>
      </c>
      <c r="L2039">
        <v>2229</v>
      </c>
    </row>
    <row r="2040" spans="11:12" x14ac:dyDescent="0.2">
      <c r="K2040">
        <v>0</v>
      </c>
      <c r="L2040">
        <v>2230</v>
      </c>
    </row>
    <row r="2041" spans="11:12" x14ac:dyDescent="0.2">
      <c r="K2041">
        <v>0</v>
      </c>
      <c r="L2041">
        <v>2231</v>
      </c>
    </row>
    <row r="2042" spans="11:12" x14ac:dyDescent="0.2">
      <c r="K2042">
        <v>0</v>
      </c>
      <c r="L2042">
        <v>2232</v>
      </c>
    </row>
    <row r="2043" spans="11:12" x14ac:dyDescent="0.2">
      <c r="K2043">
        <v>0</v>
      </c>
      <c r="L2043">
        <v>2233</v>
      </c>
    </row>
    <row r="2044" spans="11:12" x14ac:dyDescent="0.2">
      <c r="K2044">
        <v>0</v>
      </c>
      <c r="L2044">
        <v>2234</v>
      </c>
    </row>
    <row r="2045" spans="11:12" x14ac:dyDescent="0.2">
      <c r="K2045">
        <v>0</v>
      </c>
      <c r="L2045">
        <v>2235</v>
      </c>
    </row>
    <row r="2046" spans="11:12" x14ac:dyDescent="0.2">
      <c r="K2046">
        <v>0</v>
      </c>
      <c r="L2046">
        <v>2236</v>
      </c>
    </row>
    <row r="2047" spans="11:12" x14ac:dyDescent="0.2">
      <c r="K2047">
        <v>0</v>
      </c>
      <c r="L2047">
        <v>2237</v>
      </c>
    </row>
    <row r="2048" spans="11:12" x14ac:dyDescent="0.2">
      <c r="K2048">
        <v>0</v>
      </c>
      <c r="L2048">
        <v>2238</v>
      </c>
    </row>
    <row r="2049" spans="11:12" x14ac:dyDescent="0.2">
      <c r="K2049">
        <v>0</v>
      </c>
      <c r="L2049">
        <v>2239</v>
      </c>
    </row>
    <row r="2050" spans="11:12" x14ac:dyDescent="0.2">
      <c r="K2050">
        <v>0</v>
      </c>
      <c r="L2050">
        <v>2240</v>
      </c>
    </row>
    <row r="2051" spans="11:12" x14ac:dyDescent="0.2">
      <c r="K2051">
        <v>0</v>
      </c>
      <c r="L2051">
        <v>2241</v>
      </c>
    </row>
    <row r="2052" spans="11:12" x14ac:dyDescent="0.2">
      <c r="K2052">
        <v>0</v>
      </c>
      <c r="L2052">
        <v>2242</v>
      </c>
    </row>
    <row r="2053" spans="11:12" x14ac:dyDescent="0.2">
      <c r="K2053">
        <v>0</v>
      </c>
      <c r="L2053">
        <v>2243</v>
      </c>
    </row>
    <row r="2054" spans="11:12" x14ac:dyDescent="0.2">
      <c r="K2054">
        <v>0</v>
      </c>
      <c r="L2054">
        <v>2244</v>
      </c>
    </row>
    <row r="2055" spans="11:12" x14ac:dyDescent="0.2">
      <c r="K2055">
        <v>0</v>
      </c>
      <c r="L2055">
        <v>2245</v>
      </c>
    </row>
    <row r="2056" spans="11:12" x14ac:dyDescent="0.2">
      <c r="K2056">
        <v>0</v>
      </c>
      <c r="L2056">
        <v>2246</v>
      </c>
    </row>
    <row r="2057" spans="11:12" x14ac:dyDescent="0.2">
      <c r="K2057">
        <v>0</v>
      </c>
      <c r="L2057">
        <v>2247</v>
      </c>
    </row>
    <row r="2058" spans="11:12" x14ac:dyDescent="0.2">
      <c r="K2058">
        <v>0</v>
      </c>
      <c r="L2058">
        <v>2248</v>
      </c>
    </row>
    <row r="2059" spans="11:12" x14ac:dyDescent="0.2">
      <c r="K2059">
        <v>0</v>
      </c>
      <c r="L2059">
        <v>2249</v>
      </c>
    </row>
    <row r="2060" spans="11:12" x14ac:dyDescent="0.2">
      <c r="K2060">
        <v>0</v>
      </c>
      <c r="L2060">
        <v>2250</v>
      </c>
    </row>
    <row r="2061" spans="11:12" x14ac:dyDescent="0.2">
      <c r="K2061">
        <v>0</v>
      </c>
      <c r="L2061">
        <v>2251</v>
      </c>
    </row>
    <row r="2062" spans="11:12" x14ac:dyDescent="0.2">
      <c r="K2062">
        <v>0</v>
      </c>
      <c r="L2062">
        <v>2252</v>
      </c>
    </row>
    <row r="2063" spans="11:12" x14ac:dyDescent="0.2">
      <c r="K2063">
        <v>0</v>
      </c>
      <c r="L2063">
        <v>2253</v>
      </c>
    </row>
    <row r="2064" spans="11:12" x14ac:dyDescent="0.2">
      <c r="K2064">
        <v>0</v>
      </c>
      <c r="L2064">
        <v>2254</v>
      </c>
    </row>
    <row r="2065" spans="11:12" x14ac:dyDescent="0.2">
      <c r="K2065">
        <v>0</v>
      </c>
      <c r="L2065">
        <v>2255</v>
      </c>
    </row>
    <row r="2066" spans="11:12" x14ac:dyDescent="0.2">
      <c r="K2066">
        <v>0</v>
      </c>
      <c r="L2066">
        <v>2256</v>
      </c>
    </row>
    <row r="2067" spans="11:12" x14ac:dyDescent="0.2">
      <c r="K2067">
        <v>0</v>
      </c>
      <c r="L2067">
        <v>2257</v>
      </c>
    </row>
    <row r="2068" spans="11:12" x14ac:dyDescent="0.2">
      <c r="K2068">
        <v>0</v>
      </c>
      <c r="L2068">
        <v>2258</v>
      </c>
    </row>
    <row r="2069" spans="11:12" x14ac:dyDescent="0.2">
      <c r="K2069">
        <v>0</v>
      </c>
      <c r="L2069">
        <v>2259</v>
      </c>
    </row>
    <row r="2070" spans="11:12" x14ac:dyDescent="0.2">
      <c r="K2070">
        <v>0</v>
      </c>
      <c r="L2070">
        <v>2260</v>
      </c>
    </row>
    <row r="2071" spans="11:12" x14ac:dyDescent="0.2">
      <c r="K2071">
        <v>0</v>
      </c>
      <c r="L2071">
        <v>2261</v>
      </c>
    </row>
    <row r="2072" spans="11:12" x14ac:dyDescent="0.2">
      <c r="K2072">
        <v>0</v>
      </c>
      <c r="L2072">
        <v>2262</v>
      </c>
    </row>
    <row r="2073" spans="11:12" x14ac:dyDescent="0.2">
      <c r="K2073">
        <v>0</v>
      </c>
      <c r="L2073">
        <v>2263</v>
      </c>
    </row>
    <row r="2074" spans="11:12" x14ac:dyDescent="0.2">
      <c r="K2074">
        <v>0</v>
      </c>
      <c r="L2074">
        <v>2264</v>
      </c>
    </row>
    <row r="2075" spans="11:12" x14ac:dyDescent="0.2">
      <c r="K2075">
        <v>0</v>
      </c>
      <c r="L2075">
        <v>2265</v>
      </c>
    </row>
    <row r="2076" spans="11:12" x14ac:dyDescent="0.2">
      <c r="K2076">
        <v>0</v>
      </c>
      <c r="L2076">
        <v>2266</v>
      </c>
    </row>
    <row r="2077" spans="11:12" x14ac:dyDescent="0.2">
      <c r="K2077">
        <v>0</v>
      </c>
      <c r="L2077">
        <v>2267</v>
      </c>
    </row>
    <row r="2078" spans="11:12" x14ac:dyDescent="0.2">
      <c r="K2078">
        <v>0</v>
      </c>
      <c r="L2078">
        <v>2268</v>
      </c>
    </row>
    <row r="2079" spans="11:12" x14ac:dyDescent="0.2">
      <c r="K2079">
        <v>0</v>
      </c>
      <c r="L2079">
        <v>2269</v>
      </c>
    </row>
    <row r="2080" spans="11:12" x14ac:dyDescent="0.2">
      <c r="K2080">
        <v>0</v>
      </c>
      <c r="L2080">
        <v>2270</v>
      </c>
    </row>
    <row r="2081" spans="11:12" x14ac:dyDescent="0.2">
      <c r="K2081">
        <v>0</v>
      </c>
      <c r="L2081">
        <v>2271</v>
      </c>
    </row>
    <row r="2082" spans="11:12" x14ac:dyDescent="0.2">
      <c r="K2082">
        <v>0</v>
      </c>
      <c r="L2082">
        <v>2272</v>
      </c>
    </row>
    <row r="2083" spans="11:12" x14ac:dyDescent="0.2">
      <c r="K2083">
        <v>0</v>
      </c>
      <c r="L2083">
        <v>2273</v>
      </c>
    </row>
    <row r="2084" spans="11:12" x14ac:dyDescent="0.2">
      <c r="K2084">
        <v>0</v>
      </c>
      <c r="L2084">
        <v>2274</v>
      </c>
    </row>
    <row r="2085" spans="11:12" x14ac:dyDescent="0.2">
      <c r="K2085">
        <v>0</v>
      </c>
      <c r="L2085">
        <v>2275</v>
      </c>
    </row>
    <row r="2086" spans="11:12" x14ac:dyDescent="0.2">
      <c r="K2086">
        <v>0</v>
      </c>
      <c r="L2086">
        <v>2276</v>
      </c>
    </row>
    <row r="2087" spans="11:12" x14ac:dyDescent="0.2">
      <c r="K2087">
        <v>0</v>
      </c>
      <c r="L2087">
        <v>2277</v>
      </c>
    </row>
    <row r="2088" spans="11:12" x14ac:dyDescent="0.2">
      <c r="K2088">
        <v>0</v>
      </c>
      <c r="L2088">
        <v>2278</v>
      </c>
    </row>
    <row r="2089" spans="11:12" x14ac:dyDescent="0.2">
      <c r="K2089">
        <v>0</v>
      </c>
      <c r="L2089">
        <v>2279</v>
      </c>
    </row>
    <row r="2090" spans="11:12" x14ac:dyDescent="0.2">
      <c r="K2090">
        <v>0</v>
      </c>
      <c r="L2090">
        <v>2280</v>
      </c>
    </row>
    <row r="2091" spans="11:12" x14ac:dyDescent="0.2">
      <c r="K2091">
        <v>0</v>
      </c>
      <c r="L2091">
        <v>2281</v>
      </c>
    </row>
    <row r="2092" spans="11:12" x14ac:dyDescent="0.2">
      <c r="K2092">
        <v>0</v>
      </c>
      <c r="L2092">
        <v>2282</v>
      </c>
    </row>
    <row r="2093" spans="11:12" x14ac:dyDescent="0.2">
      <c r="K2093">
        <v>0</v>
      </c>
      <c r="L2093">
        <v>2283</v>
      </c>
    </row>
    <row r="2094" spans="11:12" x14ac:dyDescent="0.2">
      <c r="K2094">
        <v>0</v>
      </c>
      <c r="L2094">
        <v>2284</v>
      </c>
    </row>
    <row r="2095" spans="11:12" x14ac:dyDescent="0.2">
      <c r="K2095">
        <v>0</v>
      </c>
      <c r="L2095">
        <v>2285</v>
      </c>
    </row>
    <row r="2096" spans="11:12" x14ac:dyDescent="0.2">
      <c r="K2096">
        <v>0</v>
      </c>
      <c r="L2096">
        <v>2286</v>
      </c>
    </row>
    <row r="2097" spans="11:12" x14ac:dyDescent="0.2">
      <c r="K2097">
        <v>0</v>
      </c>
      <c r="L2097">
        <v>2287</v>
      </c>
    </row>
    <row r="2098" spans="11:12" x14ac:dyDescent="0.2">
      <c r="K2098">
        <v>0</v>
      </c>
      <c r="L2098">
        <v>2288</v>
      </c>
    </row>
    <row r="2099" spans="11:12" x14ac:dyDescent="0.2">
      <c r="K2099">
        <v>0</v>
      </c>
      <c r="L2099">
        <v>2289</v>
      </c>
    </row>
    <row r="2100" spans="11:12" x14ac:dyDescent="0.2">
      <c r="K2100">
        <v>0</v>
      </c>
      <c r="L2100">
        <v>2290</v>
      </c>
    </row>
    <row r="2101" spans="11:12" x14ac:dyDescent="0.2">
      <c r="K2101">
        <v>0</v>
      </c>
      <c r="L2101">
        <v>2291</v>
      </c>
    </row>
    <row r="2102" spans="11:12" x14ac:dyDescent="0.2">
      <c r="K2102">
        <v>0</v>
      </c>
      <c r="L2102">
        <v>2292</v>
      </c>
    </row>
    <row r="2103" spans="11:12" x14ac:dyDescent="0.2">
      <c r="K2103">
        <v>0</v>
      </c>
      <c r="L2103">
        <v>2293</v>
      </c>
    </row>
    <row r="2104" spans="11:12" x14ac:dyDescent="0.2">
      <c r="K2104">
        <v>0</v>
      </c>
      <c r="L2104">
        <v>2294</v>
      </c>
    </row>
    <row r="2105" spans="11:12" x14ac:dyDescent="0.2">
      <c r="K2105">
        <v>0</v>
      </c>
      <c r="L2105">
        <v>2295</v>
      </c>
    </row>
    <row r="2106" spans="11:12" x14ac:dyDescent="0.2">
      <c r="K2106">
        <v>0</v>
      </c>
      <c r="L2106">
        <v>2296</v>
      </c>
    </row>
    <row r="2107" spans="11:12" x14ac:dyDescent="0.2">
      <c r="K2107">
        <v>0</v>
      </c>
      <c r="L2107">
        <v>2297</v>
      </c>
    </row>
    <row r="2108" spans="11:12" x14ac:dyDescent="0.2">
      <c r="K2108">
        <v>0</v>
      </c>
      <c r="L2108">
        <v>2298</v>
      </c>
    </row>
    <row r="2109" spans="11:12" x14ac:dyDescent="0.2">
      <c r="K2109">
        <v>0</v>
      </c>
      <c r="L2109">
        <v>2299</v>
      </c>
    </row>
    <row r="2110" spans="11:12" x14ac:dyDescent="0.2">
      <c r="K2110">
        <v>0</v>
      </c>
      <c r="L2110">
        <v>2300</v>
      </c>
    </row>
    <row r="2111" spans="11:12" x14ac:dyDescent="0.2">
      <c r="K2111">
        <v>0</v>
      </c>
      <c r="L2111">
        <v>2301</v>
      </c>
    </row>
    <row r="2112" spans="11:12" x14ac:dyDescent="0.2">
      <c r="K2112">
        <v>0</v>
      </c>
      <c r="L2112">
        <v>2302</v>
      </c>
    </row>
    <row r="2113" spans="11:12" x14ac:dyDescent="0.2">
      <c r="K2113">
        <v>0</v>
      </c>
      <c r="L2113">
        <v>2303</v>
      </c>
    </row>
    <row r="2114" spans="11:12" x14ac:dyDescent="0.2">
      <c r="K2114">
        <v>0</v>
      </c>
      <c r="L2114">
        <v>2304</v>
      </c>
    </row>
    <row r="2115" spans="11:12" x14ac:dyDescent="0.2">
      <c r="K2115">
        <v>0</v>
      </c>
      <c r="L2115">
        <v>2305</v>
      </c>
    </row>
    <row r="2116" spans="11:12" x14ac:dyDescent="0.2">
      <c r="K2116">
        <v>0</v>
      </c>
      <c r="L2116">
        <v>2306</v>
      </c>
    </row>
    <row r="2117" spans="11:12" x14ac:dyDescent="0.2">
      <c r="K2117">
        <v>0</v>
      </c>
      <c r="L2117">
        <v>2307</v>
      </c>
    </row>
    <row r="2118" spans="11:12" x14ac:dyDescent="0.2">
      <c r="K2118">
        <v>0</v>
      </c>
      <c r="L2118">
        <v>2308</v>
      </c>
    </row>
    <row r="2119" spans="11:12" x14ac:dyDescent="0.2">
      <c r="K2119">
        <v>0</v>
      </c>
      <c r="L2119">
        <v>2309</v>
      </c>
    </row>
    <row r="2120" spans="11:12" x14ac:dyDescent="0.2">
      <c r="K2120">
        <v>0</v>
      </c>
      <c r="L2120">
        <v>2310</v>
      </c>
    </row>
    <row r="2121" spans="11:12" x14ac:dyDescent="0.2">
      <c r="K2121">
        <v>0</v>
      </c>
      <c r="L2121">
        <v>2311</v>
      </c>
    </row>
    <row r="2122" spans="11:12" x14ac:dyDescent="0.2">
      <c r="K2122">
        <v>0</v>
      </c>
      <c r="L2122">
        <v>2312</v>
      </c>
    </row>
    <row r="2123" spans="11:12" x14ac:dyDescent="0.2">
      <c r="K2123">
        <v>0</v>
      </c>
      <c r="L2123">
        <v>2313</v>
      </c>
    </row>
    <row r="2124" spans="11:12" x14ac:dyDescent="0.2">
      <c r="K2124">
        <v>0</v>
      </c>
      <c r="L2124">
        <v>2314</v>
      </c>
    </row>
    <row r="2125" spans="11:12" x14ac:dyDescent="0.2">
      <c r="K2125">
        <v>0</v>
      </c>
      <c r="L2125">
        <v>2315</v>
      </c>
    </row>
    <row r="2126" spans="11:12" x14ac:dyDescent="0.2">
      <c r="K2126">
        <v>0</v>
      </c>
      <c r="L2126">
        <v>2316</v>
      </c>
    </row>
    <row r="2127" spans="11:12" x14ac:dyDescent="0.2">
      <c r="K2127">
        <v>0</v>
      </c>
      <c r="L2127">
        <v>2317</v>
      </c>
    </row>
    <row r="2128" spans="11:12" x14ac:dyDescent="0.2">
      <c r="K2128">
        <v>0</v>
      </c>
      <c r="L2128">
        <v>2318</v>
      </c>
    </row>
    <row r="2129" spans="11:12" x14ac:dyDescent="0.2">
      <c r="K2129">
        <v>0</v>
      </c>
      <c r="L2129">
        <v>2319</v>
      </c>
    </row>
    <row r="2130" spans="11:12" x14ac:dyDescent="0.2">
      <c r="K2130">
        <v>0</v>
      </c>
      <c r="L2130">
        <v>2320</v>
      </c>
    </row>
    <row r="2131" spans="11:12" x14ac:dyDescent="0.2">
      <c r="K2131">
        <v>0</v>
      </c>
      <c r="L2131">
        <v>2321</v>
      </c>
    </row>
    <row r="2132" spans="11:12" x14ac:dyDescent="0.2">
      <c r="K2132">
        <v>0</v>
      </c>
      <c r="L2132">
        <v>2322</v>
      </c>
    </row>
    <row r="2133" spans="11:12" x14ac:dyDescent="0.2">
      <c r="K2133">
        <v>0</v>
      </c>
      <c r="L2133">
        <v>2323</v>
      </c>
    </row>
    <row r="2134" spans="11:12" x14ac:dyDescent="0.2">
      <c r="K2134">
        <v>0</v>
      </c>
      <c r="L2134">
        <v>2324</v>
      </c>
    </row>
    <row r="2135" spans="11:12" x14ac:dyDescent="0.2">
      <c r="K2135">
        <v>0</v>
      </c>
      <c r="L2135">
        <v>2325</v>
      </c>
    </row>
    <row r="2136" spans="11:12" x14ac:dyDescent="0.2">
      <c r="K2136">
        <v>0</v>
      </c>
      <c r="L2136">
        <v>2326</v>
      </c>
    </row>
    <row r="2137" spans="11:12" x14ac:dyDescent="0.2">
      <c r="K2137">
        <v>0</v>
      </c>
      <c r="L2137">
        <v>2327</v>
      </c>
    </row>
    <row r="2138" spans="11:12" x14ac:dyDescent="0.2">
      <c r="K2138">
        <v>0</v>
      </c>
      <c r="L2138">
        <v>2328</v>
      </c>
    </row>
    <row r="2139" spans="11:12" x14ac:dyDescent="0.2">
      <c r="K2139">
        <v>0</v>
      </c>
      <c r="L2139">
        <v>2329</v>
      </c>
    </row>
    <row r="2140" spans="11:12" x14ac:dyDescent="0.2">
      <c r="K2140">
        <v>0</v>
      </c>
      <c r="L2140">
        <v>2330</v>
      </c>
    </row>
    <row r="2141" spans="11:12" x14ac:dyDescent="0.2">
      <c r="K2141">
        <v>0</v>
      </c>
      <c r="L2141">
        <v>2331</v>
      </c>
    </row>
    <row r="2142" spans="11:12" x14ac:dyDescent="0.2">
      <c r="K2142">
        <v>0</v>
      </c>
      <c r="L2142">
        <v>2332</v>
      </c>
    </row>
    <row r="2143" spans="11:12" x14ac:dyDescent="0.2">
      <c r="K2143">
        <v>0</v>
      </c>
      <c r="L2143">
        <v>2333</v>
      </c>
    </row>
    <row r="2144" spans="11:12" x14ac:dyDescent="0.2">
      <c r="K2144">
        <v>0</v>
      </c>
      <c r="L2144">
        <v>2334</v>
      </c>
    </row>
    <row r="2145" spans="11:12" x14ac:dyDescent="0.2">
      <c r="K2145">
        <v>0</v>
      </c>
      <c r="L2145">
        <v>2335</v>
      </c>
    </row>
    <row r="2146" spans="11:12" x14ac:dyDescent="0.2">
      <c r="K2146">
        <v>0</v>
      </c>
      <c r="L2146">
        <v>2336</v>
      </c>
    </row>
    <row r="2147" spans="11:12" x14ac:dyDescent="0.2">
      <c r="K2147">
        <v>0</v>
      </c>
      <c r="L2147">
        <v>2337</v>
      </c>
    </row>
    <row r="2148" spans="11:12" x14ac:dyDescent="0.2">
      <c r="K2148">
        <v>0</v>
      </c>
      <c r="L2148">
        <v>2338</v>
      </c>
    </row>
    <row r="2149" spans="11:12" x14ac:dyDescent="0.2">
      <c r="K2149">
        <v>0</v>
      </c>
      <c r="L2149">
        <v>2339</v>
      </c>
    </row>
    <row r="2150" spans="11:12" x14ac:dyDescent="0.2">
      <c r="K2150">
        <v>0</v>
      </c>
      <c r="L2150">
        <v>2340</v>
      </c>
    </row>
    <row r="2151" spans="11:12" x14ac:dyDescent="0.2">
      <c r="K2151">
        <v>0</v>
      </c>
      <c r="L2151">
        <v>2341</v>
      </c>
    </row>
    <row r="2152" spans="11:12" x14ac:dyDescent="0.2">
      <c r="K2152">
        <v>0</v>
      </c>
      <c r="L2152">
        <v>2342</v>
      </c>
    </row>
    <row r="2153" spans="11:12" x14ac:dyDescent="0.2">
      <c r="K2153">
        <v>0</v>
      </c>
      <c r="L2153">
        <v>2343</v>
      </c>
    </row>
    <row r="2154" spans="11:12" x14ac:dyDescent="0.2">
      <c r="K2154">
        <v>0</v>
      </c>
      <c r="L2154">
        <v>2344</v>
      </c>
    </row>
    <row r="2155" spans="11:12" x14ac:dyDescent="0.2">
      <c r="K2155">
        <v>0</v>
      </c>
      <c r="L2155">
        <v>2345</v>
      </c>
    </row>
    <row r="2156" spans="11:12" x14ac:dyDescent="0.2">
      <c r="K2156">
        <v>0</v>
      </c>
      <c r="L2156">
        <v>2346</v>
      </c>
    </row>
    <row r="2157" spans="11:12" x14ac:dyDescent="0.2">
      <c r="K2157">
        <v>0</v>
      </c>
      <c r="L2157">
        <v>2347</v>
      </c>
    </row>
    <row r="2158" spans="11:12" x14ac:dyDescent="0.2">
      <c r="K2158">
        <v>0</v>
      </c>
      <c r="L2158">
        <v>2348</v>
      </c>
    </row>
    <row r="2159" spans="11:12" x14ac:dyDescent="0.2">
      <c r="K2159">
        <v>0</v>
      </c>
      <c r="L2159">
        <v>2349</v>
      </c>
    </row>
    <row r="2160" spans="11:12" x14ac:dyDescent="0.2">
      <c r="K2160">
        <v>0</v>
      </c>
      <c r="L2160">
        <v>2350</v>
      </c>
    </row>
    <row r="2161" spans="11:12" x14ac:dyDescent="0.2">
      <c r="K2161">
        <v>0</v>
      </c>
      <c r="L2161">
        <v>2351</v>
      </c>
    </row>
    <row r="2162" spans="11:12" x14ac:dyDescent="0.2">
      <c r="K2162">
        <v>0</v>
      </c>
      <c r="L2162">
        <v>2352</v>
      </c>
    </row>
    <row r="2163" spans="11:12" x14ac:dyDescent="0.2">
      <c r="K2163">
        <v>0</v>
      </c>
      <c r="L2163">
        <v>2353</v>
      </c>
    </row>
    <row r="2164" spans="11:12" x14ac:dyDescent="0.2">
      <c r="K2164">
        <v>0</v>
      </c>
      <c r="L2164">
        <v>2354</v>
      </c>
    </row>
    <row r="2165" spans="11:12" x14ac:dyDescent="0.2">
      <c r="K2165">
        <v>0</v>
      </c>
      <c r="L2165">
        <v>2355</v>
      </c>
    </row>
    <row r="2166" spans="11:12" x14ac:dyDescent="0.2">
      <c r="K2166">
        <v>0</v>
      </c>
      <c r="L2166">
        <v>2356</v>
      </c>
    </row>
    <row r="2167" spans="11:12" x14ac:dyDescent="0.2">
      <c r="K2167">
        <v>0</v>
      </c>
      <c r="L2167">
        <v>2357</v>
      </c>
    </row>
    <row r="2168" spans="11:12" x14ac:dyDescent="0.2">
      <c r="K2168">
        <v>0</v>
      </c>
      <c r="L2168">
        <v>2358</v>
      </c>
    </row>
    <row r="2169" spans="11:12" x14ac:dyDescent="0.2">
      <c r="K2169">
        <v>0</v>
      </c>
      <c r="L2169">
        <v>2359</v>
      </c>
    </row>
    <row r="2170" spans="11:12" x14ac:dyDescent="0.2">
      <c r="K2170">
        <v>0</v>
      </c>
      <c r="L2170">
        <v>2360</v>
      </c>
    </row>
    <row r="2171" spans="11:12" x14ac:dyDescent="0.2">
      <c r="K2171">
        <v>0</v>
      </c>
      <c r="L2171">
        <v>2361</v>
      </c>
    </row>
    <row r="2172" spans="11:12" x14ac:dyDescent="0.2">
      <c r="K2172">
        <v>0</v>
      </c>
      <c r="L2172">
        <v>2362</v>
      </c>
    </row>
    <row r="2173" spans="11:12" x14ac:dyDescent="0.2">
      <c r="K2173">
        <v>0</v>
      </c>
      <c r="L2173">
        <v>2363</v>
      </c>
    </row>
    <row r="2174" spans="11:12" x14ac:dyDescent="0.2">
      <c r="K2174">
        <v>0</v>
      </c>
      <c r="L2174">
        <v>2364</v>
      </c>
    </row>
    <row r="2175" spans="11:12" x14ac:dyDescent="0.2">
      <c r="K2175">
        <v>0</v>
      </c>
      <c r="L2175">
        <v>2365</v>
      </c>
    </row>
    <row r="2176" spans="11:12" x14ac:dyDescent="0.2">
      <c r="K2176">
        <v>0</v>
      </c>
      <c r="L2176">
        <v>2366</v>
      </c>
    </row>
    <row r="2177" spans="11:12" x14ac:dyDescent="0.2">
      <c r="K2177">
        <v>0</v>
      </c>
      <c r="L2177">
        <v>2367</v>
      </c>
    </row>
    <row r="2178" spans="11:12" x14ac:dyDescent="0.2">
      <c r="K2178">
        <v>0</v>
      </c>
      <c r="L2178">
        <v>2368</v>
      </c>
    </row>
    <row r="2179" spans="11:12" x14ac:dyDescent="0.2">
      <c r="K2179">
        <v>0</v>
      </c>
      <c r="L2179">
        <v>2369</v>
      </c>
    </row>
    <row r="2180" spans="11:12" x14ac:dyDescent="0.2">
      <c r="K2180">
        <v>0</v>
      </c>
      <c r="L2180">
        <v>2370</v>
      </c>
    </row>
    <row r="2181" spans="11:12" x14ac:dyDescent="0.2">
      <c r="K2181">
        <v>0</v>
      </c>
      <c r="L2181">
        <v>2371</v>
      </c>
    </row>
    <row r="2182" spans="11:12" x14ac:dyDescent="0.2">
      <c r="K2182">
        <v>0</v>
      </c>
      <c r="L2182">
        <v>2372</v>
      </c>
    </row>
    <row r="2183" spans="11:12" x14ac:dyDescent="0.2">
      <c r="K2183">
        <v>0</v>
      </c>
      <c r="L2183">
        <v>2373</v>
      </c>
    </row>
    <row r="2184" spans="11:12" x14ac:dyDescent="0.2">
      <c r="K2184">
        <v>0</v>
      </c>
      <c r="L2184">
        <v>2374</v>
      </c>
    </row>
    <row r="2185" spans="11:12" x14ac:dyDescent="0.2">
      <c r="K2185">
        <v>0</v>
      </c>
      <c r="L2185">
        <v>2375</v>
      </c>
    </row>
    <row r="2186" spans="11:12" x14ac:dyDescent="0.2">
      <c r="K2186">
        <v>0</v>
      </c>
      <c r="L2186">
        <v>2376</v>
      </c>
    </row>
    <row r="2187" spans="11:12" x14ac:dyDescent="0.2">
      <c r="K2187">
        <v>0</v>
      </c>
      <c r="L2187">
        <v>2377</v>
      </c>
    </row>
    <row r="2188" spans="11:12" x14ac:dyDescent="0.2">
      <c r="K2188">
        <v>0</v>
      </c>
      <c r="L2188">
        <v>2378</v>
      </c>
    </row>
    <row r="2189" spans="11:12" x14ac:dyDescent="0.2">
      <c r="K2189">
        <v>0</v>
      </c>
      <c r="L2189">
        <v>2379</v>
      </c>
    </row>
    <row r="2190" spans="11:12" x14ac:dyDescent="0.2">
      <c r="K2190">
        <v>0</v>
      </c>
      <c r="L2190">
        <v>2380</v>
      </c>
    </row>
    <row r="2191" spans="11:12" x14ac:dyDescent="0.2">
      <c r="K2191">
        <v>0</v>
      </c>
      <c r="L2191">
        <v>2381</v>
      </c>
    </row>
    <row r="2192" spans="11:12" x14ac:dyDescent="0.2">
      <c r="K2192">
        <v>0</v>
      </c>
      <c r="L2192">
        <v>2382</v>
      </c>
    </row>
    <row r="2193" spans="11:12" x14ac:dyDescent="0.2">
      <c r="K2193">
        <v>0</v>
      </c>
      <c r="L2193">
        <v>2383</v>
      </c>
    </row>
    <row r="2194" spans="11:12" x14ac:dyDescent="0.2">
      <c r="K2194">
        <v>0</v>
      </c>
      <c r="L2194">
        <v>2384</v>
      </c>
    </row>
    <row r="2195" spans="11:12" x14ac:dyDescent="0.2">
      <c r="K2195">
        <v>0</v>
      </c>
      <c r="L2195">
        <v>2385</v>
      </c>
    </row>
    <row r="2196" spans="11:12" x14ac:dyDescent="0.2">
      <c r="K2196">
        <v>0</v>
      </c>
      <c r="L2196">
        <v>2386</v>
      </c>
    </row>
    <row r="2197" spans="11:12" x14ac:dyDescent="0.2">
      <c r="K2197">
        <v>0</v>
      </c>
      <c r="L2197">
        <v>2387</v>
      </c>
    </row>
    <row r="2198" spans="11:12" x14ac:dyDescent="0.2">
      <c r="K2198">
        <v>0</v>
      </c>
      <c r="L2198">
        <v>2388</v>
      </c>
    </row>
    <row r="2199" spans="11:12" x14ac:dyDescent="0.2">
      <c r="K2199">
        <v>0</v>
      </c>
      <c r="L2199">
        <v>2389</v>
      </c>
    </row>
    <row r="2200" spans="11:12" x14ac:dyDescent="0.2">
      <c r="K2200">
        <v>0</v>
      </c>
      <c r="L2200">
        <v>2390</v>
      </c>
    </row>
    <row r="2201" spans="11:12" x14ac:dyDescent="0.2">
      <c r="K2201">
        <v>0</v>
      </c>
      <c r="L2201">
        <v>2391</v>
      </c>
    </row>
    <row r="2202" spans="11:12" x14ac:dyDescent="0.2">
      <c r="K2202">
        <v>0</v>
      </c>
      <c r="L2202">
        <v>2392</v>
      </c>
    </row>
    <row r="2203" spans="11:12" x14ac:dyDescent="0.2">
      <c r="K2203">
        <v>0</v>
      </c>
      <c r="L2203">
        <v>2393</v>
      </c>
    </row>
    <row r="2204" spans="11:12" x14ac:dyDescent="0.2">
      <c r="K2204">
        <v>0</v>
      </c>
      <c r="L2204">
        <v>2394</v>
      </c>
    </row>
    <row r="2205" spans="11:12" x14ac:dyDescent="0.2">
      <c r="K2205">
        <v>0</v>
      </c>
      <c r="L2205">
        <v>2395</v>
      </c>
    </row>
    <row r="2206" spans="11:12" x14ac:dyDescent="0.2">
      <c r="K2206">
        <v>0</v>
      </c>
      <c r="L2206">
        <v>2396</v>
      </c>
    </row>
    <row r="2207" spans="11:12" x14ac:dyDescent="0.2">
      <c r="K2207">
        <v>0</v>
      </c>
      <c r="L2207">
        <v>2397</v>
      </c>
    </row>
    <row r="2208" spans="11:12" x14ac:dyDescent="0.2">
      <c r="K2208">
        <v>0</v>
      </c>
      <c r="L2208">
        <v>2398</v>
      </c>
    </row>
    <row r="2209" spans="11:12" x14ac:dyDescent="0.2">
      <c r="K2209">
        <v>0</v>
      </c>
      <c r="L2209">
        <v>2399</v>
      </c>
    </row>
    <row r="2210" spans="11:12" x14ac:dyDescent="0.2">
      <c r="K2210">
        <v>0</v>
      </c>
      <c r="L2210">
        <v>2400</v>
      </c>
    </row>
    <row r="2211" spans="11:12" x14ac:dyDescent="0.2">
      <c r="K2211">
        <v>0</v>
      </c>
      <c r="L2211">
        <v>2401</v>
      </c>
    </row>
    <row r="2212" spans="11:12" x14ac:dyDescent="0.2">
      <c r="K2212">
        <v>0</v>
      </c>
      <c r="L2212">
        <v>2402</v>
      </c>
    </row>
    <row r="2213" spans="11:12" x14ac:dyDescent="0.2">
      <c r="K2213">
        <v>0</v>
      </c>
      <c r="L2213">
        <v>2403</v>
      </c>
    </row>
    <row r="2214" spans="11:12" x14ac:dyDescent="0.2">
      <c r="K2214">
        <v>0</v>
      </c>
      <c r="L2214">
        <v>2404</v>
      </c>
    </row>
    <row r="2215" spans="11:12" x14ac:dyDescent="0.2">
      <c r="K2215">
        <v>0</v>
      </c>
      <c r="L2215">
        <v>2405</v>
      </c>
    </row>
    <row r="2216" spans="11:12" x14ac:dyDescent="0.2">
      <c r="K2216">
        <v>0</v>
      </c>
      <c r="L2216">
        <v>2406</v>
      </c>
    </row>
    <row r="2217" spans="11:12" x14ac:dyDescent="0.2">
      <c r="K2217">
        <v>0</v>
      </c>
      <c r="L2217">
        <v>2407</v>
      </c>
    </row>
    <row r="2218" spans="11:12" x14ac:dyDescent="0.2">
      <c r="K2218">
        <v>0</v>
      </c>
      <c r="L2218">
        <v>2408</v>
      </c>
    </row>
    <row r="2219" spans="11:12" x14ac:dyDescent="0.2">
      <c r="K2219">
        <v>0</v>
      </c>
      <c r="L2219">
        <v>2409</v>
      </c>
    </row>
    <row r="2220" spans="11:12" x14ac:dyDescent="0.2">
      <c r="K2220">
        <v>0</v>
      </c>
      <c r="L2220">
        <v>2410</v>
      </c>
    </row>
    <row r="2221" spans="11:12" x14ac:dyDescent="0.2">
      <c r="K2221">
        <v>0</v>
      </c>
      <c r="L2221">
        <v>2411</v>
      </c>
    </row>
    <row r="2222" spans="11:12" x14ac:dyDescent="0.2">
      <c r="K2222">
        <v>0</v>
      </c>
      <c r="L2222">
        <v>2412</v>
      </c>
    </row>
    <row r="2223" spans="11:12" x14ac:dyDescent="0.2">
      <c r="K2223">
        <v>0</v>
      </c>
      <c r="L2223">
        <v>2413</v>
      </c>
    </row>
    <row r="2224" spans="11:12" x14ac:dyDescent="0.2">
      <c r="K2224">
        <v>0</v>
      </c>
      <c r="L2224">
        <v>2414</v>
      </c>
    </row>
    <row r="2225" spans="11:12" x14ac:dyDescent="0.2">
      <c r="K2225">
        <v>0</v>
      </c>
      <c r="L2225">
        <v>2415</v>
      </c>
    </row>
    <row r="2226" spans="11:12" x14ac:dyDescent="0.2">
      <c r="K2226">
        <v>0</v>
      </c>
      <c r="L2226">
        <v>2416</v>
      </c>
    </row>
    <row r="2227" spans="11:12" x14ac:dyDescent="0.2">
      <c r="K2227">
        <v>0</v>
      </c>
      <c r="L2227">
        <v>2417</v>
      </c>
    </row>
    <row r="2228" spans="11:12" x14ac:dyDescent="0.2">
      <c r="K2228">
        <v>0</v>
      </c>
      <c r="L2228">
        <v>2418</v>
      </c>
    </row>
    <row r="2229" spans="11:12" x14ac:dyDescent="0.2">
      <c r="K2229">
        <v>0</v>
      </c>
      <c r="L2229">
        <v>2419</v>
      </c>
    </row>
    <row r="2230" spans="11:12" x14ac:dyDescent="0.2">
      <c r="K2230">
        <v>0</v>
      </c>
      <c r="L2230">
        <v>2420</v>
      </c>
    </row>
    <row r="2231" spans="11:12" x14ac:dyDescent="0.2">
      <c r="K2231">
        <v>0</v>
      </c>
      <c r="L2231">
        <v>2421</v>
      </c>
    </row>
    <row r="2232" spans="11:12" x14ac:dyDescent="0.2">
      <c r="K2232">
        <v>0</v>
      </c>
      <c r="L2232">
        <v>2422</v>
      </c>
    </row>
    <row r="2233" spans="11:12" x14ac:dyDescent="0.2">
      <c r="K2233">
        <v>0</v>
      </c>
      <c r="L2233">
        <v>2423</v>
      </c>
    </row>
    <row r="2234" spans="11:12" x14ac:dyDescent="0.2">
      <c r="K2234">
        <v>0</v>
      </c>
      <c r="L2234">
        <v>2424</v>
      </c>
    </row>
    <row r="2235" spans="11:12" x14ac:dyDescent="0.2">
      <c r="K2235">
        <v>0</v>
      </c>
      <c r="L2235">
        <v>2425</v>
      </c>
    </row>
    <row r="2236" spans="11:12" x14ac:dyDescent="0.2">
      <c r="K2236">
        <v>0</v>
      </c>
      <c r="L2236">
        <v>2426</v>
      </c>
    </row>
    <row r="2237" spans="11:12" x14ac:dyDescent="0.2">
      <c r="K2237">
        <v>0</v>
      </c>
      <c r="L2237">
        <v>2427</v>
      </c>
    </row>
    <row r="2238" spans="11:12" x14ac:dyDescent="0.2">
      <c r="K2238">
        <v>0</v>
      </c>
      <c r="L2238">
        <v>2428</v>
      </c>
    </row>
    <row r="2239" spans="11:12" x14ac:dyDescent="0.2">
      <c r="K2239">
        <v>0</v>
      </c>
      <c r="L2239">
        <v>2429</v>
      </c>
    </row>
    <row r="2240" spans="11:12" x14ac:dyDescent="0.2">
      <c r="K2240">
        <v>0</v>
      </c>
      <c r="L2240">
        <v>2430</v>
      </c>
    </row>
    <row r="2241" spans="11:12" x14ac:dyDescent="0.2">
      <c r="K2241">
        <v>0</v>
      </c>
      <c r="L2241">
        <v>2431</v>
      </c>
    </row>
    <row r="2242" spans="11:12" x14ac:dyDescent="0.2">
      <c r="K2242">
        <v>0</v>
      </c>
      <c r="L2242">
        <v>2432</v>
      </c>
    </row>
    <row r="2243" spans="11:12" x14ac:dyDescent="0.2">
      <c r="K2243">
        <v>0</v>
      </c>
      <c r="L2243">
        <v>2433</v>
      </c>
    </row>
    <row r="2244" spans="11:12" x14ac:dyDescent="0.2">
      <c r="K2244">
        <v>0</v>
      </c>
      <c r="L2244">
        <v>2434</v>
      </c>
    </row>
    <row r="2245" spans="11:12" x14ac:dyDescent="0.2">
      <c r="K2245">
        <v>0</v>
      </c>
      <c r="L2245">
        <v>2435</v>
      </c>
    </row>
    <row r="2246" spans="11:12" x14ac:dyDescent="0.2">
      <c r="K2246">
        <v>0</v>
      </c>
      <c r="L2246">
        <v>2436</v>
      </c>
    </row>
    <row r="2247" spans="11:12" x14ac:dyDescent="0.2">
      <c r="K2247">
        <v>0</v>
      </c>
      <c r="L2247">
        <v>2437</v>
      </c>
    </row>
    <row r="2248" spans="11:12" x14ac:dyDescent="0.2">
      <c r="K2248">
        <v>0</v>
      </c>
      <c r="L2248">
        <v>2438</v>
      </c>
    </row>
    <row r="2249" spans="11:12" x14ac:dyDescent="0.2">
      <c r="K2249">
        <v>0</v>
      </c>
      <c r="L2249">
        <v>2439</v>
      </c>
    </row>
    <row r="2250" spans="11:12" x14ac:dyDescent="0.2">
      <c r="K2250">
        <v>0</v>
      </c>
      <c r="L2250">
        <v>2440</v>
      </c>
    </row>
    <row r="2251" spans="11:12" x14ac:dyDescent="0.2">
      <c r="K2251">
        <v>0</v>
      </c>
      <c r="L2251">
        <v>2441</v>
      </c>
    </row>
    <row r="2252" spans="11:12" x14ac:dyDescent="0.2">
      <c r="K2252">
        <v>0</v>
      </c>
      <c r="L2252">
        <v>2442</v>
      </c>
    </row>
    <row r="2253" spans="11:12" x14ac:dyDescent="0.2">
      <c r="K2253">
        <v>0</v>
      </c>
      <c r="L2253">
        <v>2443</v>
      </c>
    </row>
    <row r="2254" spans="11:12" x14ac:dyDescent="0.2">
      <c r="K2254">
        <v>0</v>
      </c>
      <c r="L2254">
        <v>2444</v>
      </c>
    </row>
    <row r="2255" spans="11:12" x14ac:dyDescent="0.2">
      <c r="K2255">
        <v>0</v>
      </c>
      <c r="L2255">
        <v>2445</v>
      </c>
    </row>
    <row r="2256" spans="11:12" x14ac:dyDescent="0.2">
      <c r="K2256">
        <v>0</v>
      </c>
      <c r="L2256">
        <v>2446</v>
      </c>
    </row>
    <row r="2257" spans="11:12" x14ac:dyDescent="0.2">
      <c r="K2257">
        <v>0</v>
      </c>
      <c r="L2257">
        <v>2447</v>
      </c>
    </row>
    <row r="2258" spans="11:12" x14ac:dyDescent="0.2">
      <c r="K2258">
        <v>0</v>
      </c>
      <c r="L2258">
        <v>2448</v>
      </c>
    </row>
    <row r="2259" spans="11:12" x14ac:dyDescent="0.2">
      <c r="K2259">
        <v>0</v>
      </c>
      <c r="L2259">
        <v>2449</v>
      </c>
    </row>
    <row r="2260" spans="11:12" x14ac:dyDescent="0.2">
      <c r="K2260">
        <v>0</v>
      </c>
      <c r="L2260">
        <v>2450</v>
      </c>
    </row>
    <row r="2261" spans="11:12" x14ac:dyDescent="0.2">
      <c r="K2261">
        <v>0</v>
      </c>
      <c r="L2261">
        <v>2451</v>
      </c>
    </row>
    <row r="2262" spans="11:12" x14ac:dyDescent="0.2">
      <c r="K2262">
        <v>0</v>
      </c>
      <c r="L2262">
        <v>2452</v>
      </c>
    </row>
    <row r="2263" spans="11:12" x14ac:dyDescent="0.2">
      <c r="K2263">
        <v>0</v>
      </c>
      <c r="L2263">
        <v>2453</v>
      </c>
    </row>
    <row r="2264" spans="11:12" x14ac:dyDescent="0.2">
      <c r="K2264">
        <v>0</v>
      </c>
      <c r="L2264">
        <v>2454</v>
      </c>
    </row>
    <row r="2265" spans="11:12" x14ac:dyDescent="0.2">
      <c r="K2265">
        <v>0</v>
      </c>
      <c r="L2265">
        <v>2455</v>
      </c>
    </row>
    <row r="2266" spans="11:12" x14ac:dyDescent="0.2">
      <c r="K2266">
        <v>0</v>
      </c>
      <c r="L2266">
        <v>2456</v>
      </c>
    </row>
    <row r="2267" spans="11:12" x14ac:dyDescent="0.2">
      <c r="K2267">
        <v>0</v>
      </c>
      <c r="L2267">
        <v>2457</v>
      </c>
    </row>
    <row r="2268" spans="11:12" x14ac:dyDescent="0.2">
      <c r="K2268">
        <v>0</v>
      </c>
      <c r="L2268">
        <v>2458</v>
      </c>
    </row>
    <row r="2269" spans="11:12" x14ac:dyDescent="0.2">
      <c r="K2269">
        <v>0</v>
      </c>
      <c r="L2269">
        <v>2459</v>
      </c>
    </row>
    <row r="2270" spans="11:12" x14ac:dyDescent="0.2">
      <c r="K2270">
        <v>0</v>
      </c>
      <c r="L2270">
        <v>2460</v>
      </c>
    </row>
    <row r="2271" spans="11:12" x14ac:dyDescent="0.2">
      <c r="K2271">
        <v>0</v>
      </c>
      <c r="L2271">
        <v>2461</v>
      </c>
    </row>
    <row r="2272" spans="11:12" x14ac:dyDescent="0.2">
      <c r="K2272">
        <v>0</v>
      </c>
      <c r="L2272">
        <v>2462</v>
      </c>
    </row>
    <row r="2273" spans="11:12" x14ac:dyDescent="0.2">
      <c r="K2273">
        <v>0</v>
      </c>
      <c r="L2273">
        <v>2463</v>
      </c>
    </row>
    <row r="2274" spans="11:12" x14ac:dyDescent="0.2">
      <c r="K2274">
        <v>0</v>
      </c>
      <c r="L2274">
        <v>2464</v>
      </c>
    </row>
    <row r="2275" spans="11:12" x14ac:dyDescent="0.2">
      <c r="K2275">
        <v>0</v>
      </c>
      <c r="L2275">
        <v>2465</v>
      </c>
    </row>
    <row r="2276" spans="11:12" x14ac:dyDescent="0.2">
      <c r="K2276">
        <v>0</v>
      </c>
      <c r="L2276">
        <v>2466</v>
      </c>
    </row>
    <row r="2277" spans="11:12" x14ac:dyDescent="0.2">
      <c r="K2277">
        <v>0</v>
      </c>
      <c r="L2277">
        <v>2467</v>
      </c>
    </row>
    <row r="2278" spans="11:12" x14ac:dyDescent="0.2">
      <c r="K2278">
        <v>0</v>
      </c>
      <c r="L2278">
        <v>2468</v>
      </c>
    </row>
    <row r="2279" spans="11:12" x14ac:dyDescent="0.2">
      <c r="K2279">
        <v>0</v>
      </c>
      <c r="L2279">
        <v>2469</v>
      </c>
    </row>
    <row r="2280" spans="11:12" x14ac:dyDescent="0.2">
      <c r="K2280">
        <v>0</v>
      </c>
      <c r="L2280">
        <v>2470</v>
      </c>
    </row>
    <row r="2281" spans="11:12" x14ac:dyDescent="0.2">
      <c r="K2281">
        <v>0</v>
      </c>
      <c r="L2281">
        <v>2471</v>
      </c>
    </row>
    <row r="2282" spans="11:12" x14ac:dyDescent="0.2">
      <c r="K2282">
        <v>0</v>
      </c>
      <c r="L2282">
        <v>2472</v>
      </c>
    </row>
    <row r="2283" spans="11:12" x14ac:dyDescent="0.2">
      <c r="K2283">
        <v>0</v>
      </c>
      <c r="L2283">
        <v>2473</v>
      </c>
    </row>
    <row r="2284" spans="11:12" x14ac:dyDescent="0.2">
      <c r="K2284">
        <v>0</v>
      </c>
      <c r="L2284">
        <v>2474</v>
      </c>
    </row>
    <row r="2285" spans="11:12" x14ac:dyDescent="0.2">
      <c r="K2285">
        <v>0</v>
      </c>
      <c r="L2285">
        <v>2475</v>
      </c>
    </row>
    <row r="2286" spans="11:12" x14ac:dyDescent="0.2">
      <c r="K2286">
        <v>0</v>
      </c>
      <c r="L2286">
        <v>2476</v>
      </c>
    </row>
    <row r="2287" spans="11:12" x14ac:dyDescent="0.2">
      <c r="K2287">
        <v>0</v>
      </c>
      <c r="L2287">
        <v>2477</v>
      </c>
    </row>
    <row r="2288" spans="11:12" x14ac:dyDescent="0.2">
      <c r="K2288">
        <v>0</v>
      </c>
      <c r="L2288">
        <v>2478</v>
      </c>
    </row>
    <row r="2289" spans="11:12" x14ac:dyDescent="0.2">
      <c r="K2289">
        <v>0</v>
      </c>
      <c r="L2289">
        <v>2479</v>
      </c>
    </row>
    <row r="2290" spans="11:12" x14ac:dyDescent="0.2">
      <c r="K2290">
        <v>0</v>
      </c>
      <c r="L2290">
        <v>2480</v>
      </c>
    </row>
    <row r="2291" spans="11:12" x14ac:dyDescent="0.2">
      <c r="K2291">
        <v>0</v>
      </c>
      <c r="L2291">
        <v>2481</v>
      </c>
    </row>
    <row r="2292" spans="11:12" x14ac:dyDescent="0.2">
      <c r="K2292">
        <v>0</v>
      </c>
      <c r="L2292">
        <v>2482</v>
      </c>
    </row>
    <row r="2293" spans="11:12" x14ac:dyDescent="0.2">
      <c r="K2293">
        <v>0</v>
      </c>
      <c r="L2293">
        <v>2483</v>
      </c>
    </row>
    <row r="2294" spans="11:12" x14ac:dyDescent="0.2">
      <c r="K2294">
        <v>0</v>
      </c>
      <c r="L2294">
        <v>2484</v>
      </c>
    </row>
    <row r="2295" spans="11:12" x14ac:dyDescent="0.2">
      <c r="K2295">
        <v>0</v>
      </c>
      <c r="L2295">
        <v>2485</v>
      </c>
    </row>
    <row r="2296" spans="11:12" x14ac:dyDescent="0.2">
      <c r="K2296">
        <v>0</v>
      </c>
      <c r="L2296">
        <v>2486</v>
      </c>
    </row>
    <row r="2297" spans="11:12" x14ac:dyDescent="0.2">
      <c r="K2297">
        <v>0</v>
      </c>
      <c r="L2297">
        <v>2487</v>
      </c>
    </row>
    <row r="2298" spans="11:12" x14ac:dyDescent="0.2">
      <c r="K2298">
        <v>0</v>
      </c>
      <c r="L2298">
        <v>2488</v>
      </c>
    </row>
    <row r="2299" spans="11:12" x14ac:dyDescent="0.2">
      <c r="K2299">
        <v>0</v>
      </c>
      <c r="L2299">
        <v>2489</v>
      </c>
    </row>
    <row r="2300" spans="11:12" x14ac:dyDescent="0.2">
      <c r="K2300">
        <v>0</v>
      </c>
      <c r="L2300">
        <v>2490</v>
      </c>
    </row>
    <row r="2301" spans="11:12" x14ac:dyDescent="0.2">
      <c r="K2301">
        <v>0</v>
      </c>
      <c r="L2301">
        <v>2491</v>
      </c>
    </row>
    <row r="2302" spans="11:12" x14ac:dyDescent="0.2">
      <c r="K2302">
        <v>0</v>
      </c>
      <c r="L2302">
        <v>2492</v>
      </c>
    </row>
    <row r="2303" spans="11:12" x14ac:dyDescent="0.2">
      <c r="K2303">
        <v>0</v>
      </c>
      <c r="L2303">
        <v>2493</v>
      </c>
    </row>
    <row r="2304" spans="11:12" x14ac:dyDescent="0.2">
      <c r="K2304">
        <v>0</v>
      </c>
      <c r="L2304">
        <v>2494</v>
      </c>
    </row>
    <row r="2305" spans="11:12" x14ac:dyDescent="0.2">
      <c r="K2305">
        <v>0</v>
      </c>
      <c r="L2305">
        <v>2495</v>
      </c>
    </row>
    <row r="2306" spans="11:12" x14ac:dyDescent="0.2">
      <c r="K2306">
        <v>0</v>
      </c>
      <c r="L2306">
        <v>2496</v>
      </c>
    </row>
    <row r="2307" spans="11:12" x14ac:dyDescent="0.2">
      <c r="K2307">
        <v>0</v>
      </c>
      <c r="L2307">
        <v>2497</v>
      </c>
    </row>
    <row r="2308" spans="11:12" x14ac:dyDescent="0.2">
      <c r="K2308">
        <v>0</v>
      </c>
      <c r="L2308">
        <v>2498</v>
      </c>
    </row>
    <row r="2309" spans="11:12" x14ac:dyDescent="0.2">
      <c r="K2309">
        <v>0</v>
      </c>
      <c r="L2309">
        <v>2499</v>
      </c>
    </row>
    <row r="2310" spans="11:12" x14ac:dyDescent="0.2">
      <c r="K2310">
        <v>0</v>
      </c>
      <c r="L2310">
        <v>2500</v>
      </c>
    </row>
    <row r="2311" spans="11:12" x14ac:dyDescent="0.2">
      <c r="K2311">
        <v>0</v>
      </c>
      <c r="L2311">
        <v>2501</v>
      </c>
    </row>
    <row r="2312" spans="11:12" x14ac:dyDescent="0.2">
      <c r="K2312">
        <v>0</v>
      </c>
      <c r="L2312">
        <v>2502</v>
      </c>
    </row>
    <row r="2313" spans="11:12" x14ac:dyDescent="0.2">
      <c r="K2313">
        <v>0</v>
      </c>
      <c r="L2313">
        <v>2503</v>
      </c>
    </row>
    <row r="2314" spans="11:12" x14ac:dyDescent="0.2">
      <c r="K2314">
        <v>0</v>
      </c>
      <c r="L2314">
        <v>2504</v>
      </c>
    </row>
    <row r="2315" spans="11:12" x14ac:dyDescent="0.2">
      <c r="K2315">
        <v>0</v>
      </c>
      <c r="L2315">
        <v>2505</v>
      </c>
    </row>
    <row r="2316" spans="11:12" x14ac:dyDescent="0.2">
      <c r="K2316">
        <v>0</v>
      </c>
      <c r="L2316">
        <v>2506</v>
      </c>
    </row>
    <row r="2317" spans="11:12" x14ac:dyDescent="0.2">
      <c r="K2317">
        <v>0</v>
      </c>
      <c r="L2317">
        <v>2507</v>
      </c>
    </row>
    <row r="2318" spans="11:12" x14ac:dyDescent="0.2">
      <c r="K2318">
        <v>0</v>
      </c>
      <c r="L2318">
        <v>2508</v>
      </c>
    </row>
    <row r="2319" spans="11:12" x14ac:dyDescent="0.2">
      <c r="K2319">
        <v>0</v>
      </c>
      <c r="L2319">
        <v>2509</v>
      </c>
    </row>
    <row r="2320" spans="11:12" x14ac:dyDescent="0.2">
      <c r="K2320">
        <v>0</v>
      </c>
      <c r="L2320">
        <v>2510</v>
      </c>
    </row>
    <row r="2321" spans="11:12" x14ac:dyDescent="0.2">
      <c r="K2321">
        <v>0</v>
      </c>
      <c r="L2321">
        <v>2511</v>
      </c>
    </row>
    <row r="2322" spans="11:12" x14ac:dyDescent="0.2">
      <c r="K2322">
        <v>0</v>
      </c>
      <c r="L2322">
        <v>2512</v>
      </c>
    </row>
    <row r="2323" spans="11:12" x14ac:dyDescent="0.2">
      <c r="K2323">
        <v>0</v>
      </c>
      <c r="L2323">
        <v>2513</v>
      </c>
    </row>
    <row r="2324" spans="11:12" x14ac:dyDescent="0.2">
      <c r="K2324">
        <v>0</v>
      </c>
      <c r="L2324">
        <v>2514</v>
      </c>
    </row>
    <row r="2325" spans="11:12" x14ac:dyDescent="0.2">
      <c r="K2325">
        <v>0</v>
      </c>
      <c r="L2325">
        <v>2515</v>
      </c>
    </row>
    <row r="2326" spans="11:12" x14ac:dyDescent="0.2">
      <c r="K2326">
        <v>0</v>
      </c>
      <c r="L2326">
        <v>2516</v>
      </c>
    </row>
    <row r="2327" spans="11:12" x14ac:dyDescent="0.2">
      <c r="K2327">
        <v>0</v>
      </c>
      <c r="L2327">
        <v>2517</v>
      </c>
    </row>
    <row r="2328" spans="11:12" x14ac:dyDescent="0.2">
      <c r="K2328">
        <v>0</v>
      </c>
      <c r="L2328">
        <v>2518</v>
      </c>
    </row>
    <row r="2329" spans="11:12" x14ac:dyDescent="0.2">
      <c r="K2329">
        <v>0</v>
      </c>
      <c r="L2329">
        <v>2519</v>
      </c>
    </row>
    <row r="2330" spans="11:12" x14ac:dyDescent="0.2">
      <c r="K2330">
        <v>0</v>
      </c>
      <c r="L2330">
        <v>2520</v>
      </c>
    </row>
    <row r="2331" spans="11:12" x14ac:dyDescent="0.2">
      <c r="K2331">
        <v>0</v>
      </c>
      <c r="L2331">
        <v>2521</v>
      </c>
    </row>
    <row r="2332" spans="11:12" x14ac:dyDescent="0.2">
      <c r="K2332">
        <v>0</v>
      </c>
      <c r="L2332">
        <v>2522</v>
      </c>
    </row>
    <row r="2333" spans="11:12" x14ac:dyDescent="0.2">
      <c r="K2333">
        <v>0</v>
      </c>
      <c r="L2333">
        <v>2523</v>
      </c>
    </row>
    <row r="2334" spans="11:12" x14ac:dyDescent="0.2">
      <c r="K2334">
        <v>0</v>
      </c>
      <c r="L2334">
        <v>2524</v>
      </c>
    </row>
    <row r="2335" spans="11:12" x14ac:dyDescent="0.2">
      <c r="K2335">
        <v>0</v>
      </c>
      <c r="L2335">
        <v>2525</v>
      </c>
    </row>
    <row r="2336" spans="11:12" x14ac:dyDescent="0.2">
      <c r="K2336">
        <v>0</v>
      </c>
      <c r="L2336">
        <v>2526</v>
      </c>
    </row>
    <row r="2337" spans="11:12" x14ac:dyDescent="0.2">
      <c r="K2337">
        <v>0</v>
      </c>
      <c r="L2337">
        <v>2527</v>
      </c>
    </row>
    <row r="2338" spans="11:12" x14ac:dyDescent="0.2">
      <c r="K2338">
        <v>0</v>
      </c>
      <c r="L2338">
        <v>2528</v>
      </c>
    </row>
    <row r="2339" spans="11:12" x14ac:dyDescent="0.2">
      <c r="K2339">
        <v>0</v>
      </c>
      <c r="L2339">
        <v>2529</v>
      </c>
    </row>
    <row r="2340" spans="11:12" x14ac:dyDescent="0.2">
      <c r="K2340">
        <v>0</v>
      </c>
      <c r="L2340">
        <v>2530</v>
      </c>
    </row>
    <row r="2341" spans="11:12" x14ac:dyDescent="0.2">
      <c r="K2341">
        <v>0</v>
      </c>
      <c r="L2341">
        <v>2531</v>
      </c>
    </row>
    <row r="2342" spans="11:12" x14ac:dyDescent="0.2">
      <c r="K2342">
        <v>0</v>
      </c>
      <c r="L2342">
        <v>2532</v>
      </c>
    </row>
    <row r="2343" spans="11:12" x14ac:dyDescent="0.2">
      <c r="K2343">
        <v>0</v>
      </c>
      <c r="L2343">
        <v>2533</v>
      </c>
    </row>
    <row r="2344" spans="11:12" x14ac:dyDescent="0.2">
      <c r="K2344">
        <v>0</v>
      </c>
      <c r="L2344">
        <v>2534</v>
      </c>
    </row>
    <row r="2345" spans="11:12" x14ac:dyDescent="0.2">
      <c r="K2345">
        <v>0</v>
      </c>
      <c r="L2345">
        <v>2535</v>
      </c>
    </row>
    <row r="2346" spans="11:12" x14ac:dyDescent="0.2">
      <c r="K2346">
        <v>0</v>
      </c>
      <c r="L2346">
        <v>2536</v>
      </c>
    </row>
    <row r="2347" spans="11:12" x14ac:dyDescent="0.2">
      <c r="K2347">
        <v>0</v>
      </c>
      <c r="L2347">
        <v>2537</v>
      </c>
    </row>
    <row r="2348" spans="11:12" x14ac:dyDescent="0.2">
      <c r="K2348">
        <v>0</v>
      </c>
      <c r="L2348">
        <v>2538</v>
      </c>
    </row>
    <row r="2349" spans="11:12" x14ac:dyDescent="0.2">
      <c r="K2349">
        <v>0</v>
      </c>
      <c r="L2349">
        <v>2539</v>
      </c>
    </row>
    <row r="2350" spans="11:12" x14ac:dyDescent="0.2">
      <c r="K2350">
        <v>0</v>
      </c>
      <c r="L2350">
        <v>2540</v>
      </c>
    </row>
    <row r="2351" spans="11:12" x14ac:dyDescent="0.2">
      <c r="K2351">
        <v>0</v>
      </c>
      <c r="L2351">
        <v>2541</v>
      </c>
    </row>
    <row r="2352" spans="11:12" x14ac:dyDescent="0.2">
      <c r="K2352">
        <v>0</v>
      </c>
      <c r="L2352">
        <v>2542</v>
      </c>
    </row>
    <row r="2353" spans="11:12" x14ac:dyDescent="0.2">
      <c r="K2353">
        <v>0</v>
      </c>
      <c r="L2353">
        <v>2543</v>
      </c>
    </row>
    <row r="2354" spans="11:12" x14ac:dyDescent="0.2">
      <c r="K2354">
        <v>0</v>
      </c>
      <c r="L2354">
        <v>2544</v>
      </c>
    </row>
    <row r="2355" spans="11:12" x14ac:dyDescent="0.2">
      <c r="K2355">
        <v>0</v>
      </c>
      <c r="L2355">
        <v>2545</v>
      </c>
    </row>
    <row r="2356" spans="11:12" x14ac:dyDescent="0.2">
      <c r="K2356">
        <v>0</v>
      </c>
      <c r="L2356">
        <v>2546</v>
      </c>
    </row>
    <row r="2357" spans="11:12" x14ac:dyDescent="0.2">
      <c r="K2357">
        <v>0</v>
      </c>
      <c r="L2357">
        <v>2547</v>
      </c>
    </row>
    <row r="2358" spans="11:12" x14ac:dyDescent="0.2">
      <c r="K2358">
        <v>0</v>
      </c>
      <c r="L2358">
        <v>2548</v>
      </c>
    </row>
    <row r="2359" spans="11:12" x14ac:dyDescent="0.2">
      <c r="K2359">
        <v>0</v>
      </c>
      <c r="L2359">
        <v>2549</v>
      </c>
    </row>
    <row r="2360" spans="11:12" x14ac:dyDescent="0.2">
      <c r="K2360">
        <v>0</v>
      </c>
      <c r="L2360">
        <v>2550</v>
      </c>
    </row>
    <row r="2361" spans="11:12" x14ac:dyDescent="0.2">
      <c r="K2361">
        <v>0</v>
      </c>
      <c r="L2361">
        <v>2551</v>
      </c>
    </row>
    <row r="2362" spans="11:12" x14ac:dyDescent="0.2">
      <c r="K2362">
        <v>0</v>
      </c>
      <c r="L2362">
        <v>2552</v>
      </c>
    </row>
    <row r="2363" spans="11:12" x14ac:dyDescent="0.2">
      <c r="K2363">
        <v>0</v>
      </c>
      <c r="L2363">
        <v>2553</v>
      </c>
    </row>
    <row r="2364" spans="11:12" x14ac:dyDescent="0.2">
      <c r="K2364">
        <v>0</v>
      </c>
      <c r="L2364">
        <v>2554</v>
      </c>
    </row>
    <row r="2365" spans="11:12" x14ac:dyDescent="0.2">
      <c r="K2365">
        <v>0</v>
      </c>
      <c r="L2365">
        <v>2555</v>
      </c>
    </row>
    <row r="2366" spans="11:12" x14ac:dyDescent="0.2">
      <c r="K2366">
        <v>0</v>
      </c>
      <c r="L2366">
        <v>2556</v>
      </c>
    </row>
    <row r="2367" spans="11:12" x14ac:dyDescent="0.2">
      <c r="K2367">
        <v>0</v>
      </c>
      <c r="L2367">
        <v>2557</v>
      </c>
    </row>
    <row r="2368" spans="11:12" x14ac:dyDescent="0.2">
      <c r="K2368">
        <v>0</v>
      </c>
      <c r="L2368">
        <v>2558</v>
      </c>
    </row>
    <row r="2369" spans="11:12" x14ac:dyDescent="0.2">
      <c r="K2369">
        <v>0</v>
      </c>
      <c r="L2369">
        <v>2559</v>
      </c>
    </row>
    <row r="2370" spans="11:12" x14ac:dyDescent="0.2">
      <c r="K2370">
        <v>0</v>
      </c>
      <c r="L2370">
        <v>2560</v>
      </c>
    </row>
    <row r="2371" spans="11:12" x14ac:dyDescent="0.2">
      <c r="K2371">
        <v>0</v>
      </c>
      <c r="L2371">
        <v>2561</v>
      </c>
    </row>
    <row r="2372" spans="11:12" x14ac:dyDescent="0.2">
      <c r="K2372">
        <v>0</v>
      </c>
      <c r="L2372">
        <v>2562</v>
      </c>
    </row>
    <row r="2373" spans="11:12" x14ac:dyDescent="0.2">
      <c r="K2373">
        <v>0</v>
      </c>
      <c r="L2373">
        <v>2563</v>
      </c>
    </row>
    <row r="2374" spans="11:12" x14ac:dyDescent="0.2">
      <c r="K2374">
        <v>0</v>
      </c>
      <c r="L2374">
        <v>2564</v>
      </c>
    </row>
    <row r="2375" spans="11:12" x14ac:dyDescent="0.2">
      <c r="K2375">
        <v>0</v>
      </c>
      <c r="L2375">
        <v>2565</v>
      </c>
    </row>
    <row r="2376" spans="11:12" x14ac:dyDescent="0.2">
      <c r="K2376">
        <v>0</v>
      </c>
      <c r="L2376">
        <v>2566</v>
      </c>
    </row>
    <row r="2377" spans="11:12" x14ac:dyDescent="0.2">
      <c r="K2377">
        <v>0</v>
      </c>
      <c r="L2377">
        <v>2567</v>
      </c>
    </row>
    <row r="2378" spans="11:12" x14ac:dyDescent="0.2">
      <c r="K2378">
        <v>0</v>
      </c>
      <c r="L2378">
        <v>2568</v>
      </c>
    </row>
    <row r="2379" spans="11:12" x14ac:dyDescent="0.2">
      <c r="K2379">
        <v>0</v>
      </c>
      <c r="L2379">
        <v>2569</v>
      </c>
    </row>
    <row r="2380" spans="11:12" x14ac:dyDescent="0.2">
      <c r="K2380">
        <v>0</v>
      </c>
      <c r="L2380">
        <v>2570</v>
      </c>
    </row>
    <row r="2381" spans="11:12" x14ac:dyDescent="0.2">
      <c r="K2381">
        <v>0</v>
      </c>
      <c r="L2381">
        <v>2571</v>
      </c>
    </row>
    <row r="2382" spans="11:12" x14ac:dyDescent="0.2">
      <c r="K2382">
        <v>0</v>
      </c>
      <c r="L2382">
        <v>2572</v>
      </c>
    </row>
    <row r="2383" spans="11:12" x14ac:dyDescent="0.2">
      <c r="K2383">
        <v>0</v>
      </c>
      <c r="L2383">
        <v>2573</v>
      </c>
    </row>
    <row r="2384" spans="11:12" x14ac:dyDescent="0.2">
      <c r="K2384">
        <v>0</v>
      </c>
      <c r="L2384">
        <v>2574</v>
      </c>
    </row>
    <row r="2385" spans="11:12" x14ac:dyDescent="0.2">
      <c r="K2385">
        <v>0</v>
      </c>
      <c r="L2385">
        <v>2575</v>
      </c>
    </row>
    <row r="2386" spans="11:12" x14ac:dyDescent="0.2">
      <c r="K2386">
        <v>0</v>
      </c>
      <c r="L2386">
        <v>2576</v>
      </c>
    </row>
    <row r="2387" spans="11:12" x14ac:dyDescent="0.2">
      <c r="K2387">
        <v>0</v>
      </c>
      <c r="L2387">
        <v>2577</v>
      </c>
    </row>
    <row r="2388" spans="11:12" x14ac:dyDescent="0.2">
      <c r="K2388">
        <v>0</v>
      </c>
      <c r="L2388">
        <v>2578</v>
      </c>
    </row>
    <row r="2389" spans="11:12" x14ac:dyDescent="0.2">
      <c r="K2389">
        <v>0</v>
      </c>
      <c r="L2389">
        <v>2579</v>
      </c>
    </row>
    <row r="2390" spans="11:12" x14ac:dyDescent="0.2">
      <c r="K2390">
        <v>0</v>
      </c>
      <c r="L2390">
        <v>2580</v>
      </c>
    </row>
    <row r="2391" spans="11:12" x14ac:dyDescent="0.2">
      <c r="K2391">
        <v>0</v>
      </c>
      <c r="L2391">
        <v>2581</v>
      </c>
    </row>
    <row r="2392" spans="11:12" x14ac:dyDescent="0.2">
      <c r="K2392">
        <v>0</v>
      </c>
      <c r="L2392">
        <v>2582</v>
      </c>
    </row>
    <row r="2393" spans="11:12" x14ac:dyDescent="0.2">
      <c r="K2393">
        <v>0</v>
      </c>
      <c r="L2393">
        <v>2583</v>
      </c>
    </row>
    <row r="2394" spans="11:12" x14ac:dyDescent="0.2">
      <c r="K2394">
        <v>0</v>
      </c>
      <c r="L2394">
        <v>2584</v>
      </c>
    </row>
    <row r="2395" spans="11:12" x14ac:dyDescent="0.2">
      <c r="K2395">
        <v>0</v>
      </c>
      <c r="L2395">
        <v>2585</v>
      </c>
    </row>
    <row r="2396" spans="11:12" x14ac:dyDescent="0.2">
      <c r="K2396">
        <v>0</v>
      </c>
      <c r="L2396">
        <v>2586</v>
      </c>
    </row>
    <row r="2397" spans="11:12" x14ac:dyDescent="0.2">
      <c r="K2397">
        <v>0</v>
      </c>
      <c r="L2397">
        <v>2587</v>
      </c>
    </row>
    <row r="2398" spans="11:12" x14ac:dyDescent="0.2">
      <c r="K2398">
        <v>0</v>
      </c>
      <c r="L2398">
        <v>2588</v>
      </c>
    </row>
    <row r="2399" spans="11:12" x14ac:dyDescent="0.2">
      <c r="K2399">
        <v>0</v>
      </c>
      <c r="L2399">
        <v>2589</v>
      </c>
    </row>
    <row r="2400" spans="11:12" x14ac:dyDescent="0.2">
      <c r="K2400">
        <v>0</v>
      </c>
      <c r="L2400">
        <v>2590</v>
      </c>
    </row>
    <row r="2401" spans="11:12" x14ac:dyDescent="0.2">
      <c r="K2401">
        <v>0</v>
      </c>
      <c r="L2401">
        <v>2591</v>
      </c>
    </row>
    <row r="2402" spans="11:12" x14ac:dyDescent="0.2">
      <c r="K2402">
        <v>0</v>
      </c>
      <c r="L2402">
        <v>2592</v>
      </c>
    </row>
    <row r="2403" spans="11:12" x14ac:dyDescent="0.2">
      <c r="K2403">
        <v>0</v>
      </c>
      <c r="L2403">
        <v>2593</v>
      </c>
    </row>
    <row r="2404" spans="11:12" x14ac:dyDescent="0.2">
      <c r="K2404">
        <v>0</v>
      </c>
      <c r="L2404">
        <v>2594</v>
      </c>
    </row>
    <row r="2405" spans="11:12" x14ac:dyDescent="0.2">
      <c r="K2405">
        <v>0</v>
      </c>
      <c r="L2405">
        <v>2595</v>
      </c>
    </row>
    <row r="2406" spans="11:12" x14ac:dyDescent="0.2">
      <c r="K2406">
        <v>0</v>
      </c>
      <c r="L2406">
        <v>2596</v>
      </c>
    </row>
    <row r="2407" spans="11:12" x14ac:dyDescent="0.2">
      <c r="K2407">
        <v>0</v>
      </c>
      <c r="L2407">
        <v>2597</v>
      </c>
    </row>
    <row r="2408" spans="11:12" x14ac:dyDescent="0.2">
      <c r="K2408">
        <v>0</v>
      </c>
      <c r="L2408">
        <v>2598</v>
      </c>
    </row>
    <row r="2409" spans="11:12" x14ac:dyDescent="0.2">
      <c r="K2409">
        <v>0</v>
      </c>
      <c r="L2409">
        <v>2599</v>
      </c>
    </row>
    <row r="2410" spans="11:12" x14ac:dyDescent="0.2">
      <c r="K2410">
        <v>0</v>
      </c>
      <c r="L2410">
        <v>2600</v>
      </c>
    </row>
    <row r="2411" spans="11:12" x14ac:dyDescent="0.2">
      <c r="K2411">
        <v>0</v>
      </c>
      <c r="L2411">
        <v>2601</v>
      </c>
    </row>
    <row r="2412" spans="11:12" x14ac:dyDescent="0.2">
      <c r="K2412">
        <v>0</v>
      </c>
      <c r="L2412">
        <v>2602</v>
      </c>
    </row>
    <row r="2413" spans="11:12" x14ac:dyDescent="0.2">
      <c r="K2413">
        <v>0</v>
      </c>
      <c r="L2413">
        <v>2603</v>
      </c>
    </row>
    <row r="2414" spans="11:12" x14ac:dyDescent="0.2">
      <c r="K2414">
        <v>0</v>
      </c>
      <c r="L2414">
        <v>2604</v>
      </c>
    </row>
    <row r="2415" spans="11:12" x14ac:dyDescent="0.2">
      <c r="K2415">
        <v>0</v>
      </c>
      <c r="L2415">
        <v>2605</v>
      </c>
    </row>
    <row r="2416" spans="11:12" x14ac:dyDescent="0.2">
      <c r="K2416">
        <v>0</v>
      </c>
      <c r="L2416">
        <v>2606</v>
      </c>
    </row>
    <row r="2417" spans="11:12" x14ac:dyDescent="0.2">
      <c r="K2417">
        <v>0</v>
      </c>
      <c r="L2417">
        <v>2607</v>
      </c>
    </row>
    <row r="2418" spans="11:12" x14ac:dyDescent="0.2">
      <c r="K2418">
        <v>0</v>
      </c>
      <c r="L2418">
        <v>2608</v>
      </c>
    </row>
    <row r="2419" spans="11:12" x14ac:dyDescent="0.2">
      <c r="K2419">
        <v>0</v>
      </c>
      <c r="L2419">
        <v>2609</v>
      </c>
    </row>
    <row r="2420" spans="11:12" x14ac:dyDescent="0.2">
      <c r="K2420">
        <v>0</v>
      </c>
      <c r="L2420">
        <v>2610</v>
      </c>
    </row>
    <row r="2421" spans="11:12" x14ac:dyDescent="0.2">
      <c r="K2421">
        <v>0</v>
      </c>
      <c r="L2421">
        <v>2611</v>
      </c>
    </row>
    <row r="2422" spans="11:12" x14ac:dyDescent="0.2">
      <c r="K2422">
        <v>0</v>
      </c>
      <c r="L2422">
        <v>2612</v>
      </c>
    </row>
    <row r="2423" spans="11:12" x14ac:dyDescent="0.2">
      <c r="K2423">
        <v>0</v>
      </c>
      <c r="L2423">
        <v>2613</v>
      </c>
    </row>
    <row r="2424" spans="11:12" x14ac:dyDescent="0.2">
      <c r="K2424">
        <v>0</v>
      </c>
      <c r="L2424">
        <v>2614</v>
      </c>
    </row>
    <row r="2425" spans="11:12" x14ac:dyDescent="0.2">
      <c r="K2425">
        <v>0</v>
      </c>
      <c r="L2425">
        <v>2615</v>
      </c>
    </row>
    <row r="2426" spans="11:12" x14ac:dyDescent="0.2">
      <c r="K2426">
        <v>0</v>
      </c>
      <c r="L2426">
        <v>2616</v>
      </c>
    </row>
    <row r="2427" spans="11:12" x14ac:dyDescent="0.2">
      <c r="K2427">
        <v>0</v>
      </c>
      <c r="L2427">
        <v>2617</v>
      </c>
    </row>
    <row r="2428" spans="11:12" x14ac:dyDescent="0.2">
      <c r="K2428">
        <v>0</v>
      </c>
      <c r="L2428">
        <v>2618</v>
      </c>
    </row>
    <row r="2429" spans="11:12" x14ac:dyDescent="0.2">
      <c r="K2429">
        <v>0</v>
      </c>
      <c r="L2429">
        <v>2619</v>
      </c>
    </row>
    <row r="2430" spans="11:12" x14ac:dyDescent="0.2">
      <c r="K2430">
        <v>0</v>
      </c>
      <c r="L2430">
        <v>2620</v>
      </c>
    </row>
    <row r="2431" spans="11:12" x14ac:dyDescent="0.2">
      <c r="K2431">
        <v>0</v>
      </c>
      <c r="L2431">
        <v>2621</v>
      </c>
    </row>
    <row r="2432" spans="11:12" x14ac:dyDescent="0.2">
      <c r="K2432">
        <v>0</v>
      </c>
      <c r="L2432">
        <v>2622</v>
      </c>
    </row>
    <row r="2433" spans="11:12" x14ac:dyDescent="0.2">
      <c r="K2433">
        <v>0</v>
      </c>
      <c r="L2433">
        <v>2623</v>
      </c>
    </row>
    <row r="2434" spans="11:12" x14ac:dyDescent="0.2">
      <c r="K2434">
        <v>0</v>
      </c>
      <c r="L2434">
        <v>2624</v>
      </c>
    </row>
    <row r="2435" spans="11:12" x14ac:dyDescent="0.2">
      <c r="K2435">
        <v>0</v>
      </c>
      <c r="L2435">
        <v>2625</v>
      </c>
    </row>
    <row r="2436" spans="11:12" x14ac:dyDescent="0.2">
      <c r="K2436">
        <v>0</v>
      </c>
      <c r="L2436">
        <v>2626</v>
      </c>
    </row>
    <row r="2437" spans="11:12" x14ac:dyDescent="0.2">
      <c r="K2437">
        <v>0</v>
      </c>
      <c r="L2437">
        <v>2627</v>
      </c>
    </row>
    <row r="2438" spans="11:12" x14ac:dyDescent="0.2">
      <c r="K2438">
        <v>0</v>
      </c>
      <c r="L2438">
        <v>2628</v>
      </c>
    </row>
    <row r="2439" spans="11:12" x14ac:dyDescent="0.2">
      <c r="K2439">
        <v>0</v>
      </c>
      <c r="L2439">
        <v>2629</v>
      </c>
    </row>
    <row r="2440" spans="11:12" x14ac:dyDescent="0.2">
      <c r="K2440">
        <v>0</v>
      </c>
      <c r="L2440">
        <v>2630</v>
      </c>
    </row>
    <row r="2441" spans="11:12" x14ac:dyDescent="0.2">
      <c r="K2441">
        <v>0</v>
      </c>
      <c r="L2441">
        <v>2631</v>
      </c>
    </row>
    <row r="2442" spans="11:12" x14ac:dyDescent="0.2">
      <c r="K2442">
        <v>0</v>
      </c>
      <c r="L2442">
        <v>2632</v>
      </c>
    </row>
    <row r="2443" spans="11:12" x14ac:dyDescent="0.2">
      <c r="K2443">
        <v>0</v>
      </c>
      <c r="L2443">
        <v>2633</v>
      </c>
    </row>
    <row r="2444" spans="11:12" x14ac:dyDescent="0.2">
      <c r="K2444">
        <v>0</v>
      </c>
      <c r="L2444">
        <v>2634</v>
      </c>
    </row>
    <row r="2445" spans="11:12" x14ac:dyDescent="0.2">
      <c r="K2445">
        <v>0</v>
      </c>
      <c r="L2445">
        <v>2635</v>
      </c>
    </row>
    <row r="2446" spans="11:12" x14ac:dyDescent="0.2">
      <c r="K2446">
        <v>0</v>
      </c>
      <c r="L2446">
        <v>2636</v>
      </c>
    </row>
    <row r="2447" spans="11:12" x14ac:dyDescent="0.2">
      <c r="K2447">
        <v>0</v>
      </c>
      <c r="L2447">
        <v>2637</v>
      </c>
    </row>
    <row r="2448" spans="11:12" x14ac:dyDescent="0.2">
      <c r="K2448">
        <v>0</v>
      </c>
      <c r="L2448">
        <v>2638</v>
      </c>
    </row>
    <row r="2449" spans="11:12" x14ac:dyDescent="0.2">
      <c r="K2449">
        <v>0</v>
      </c>
      <c r="L2449">
        <v>2639</v>
      </c>
    </row>
    <row r="2450" spans="11:12" x14ac:dyDescent="0.2">
      <c r="K2450">
        <v>0</v>
      </c>
      <c r="L2450">
        <v>2640</v>
      </c>
    </row>
    <row r="2451" spans="11:12" x14ac:dyDescent="0.2">
      <c r="K2451">
        <v>0</v>
      </c>
      <c r="L2451">
        <v>2641</v>
      </c>
    </row>
    <row r="2452" spans="11:12" x14ac:dyDescent="0.2">
      <c r="K2452">
        <v>0</v>
      </c>
      <c r="L2452">
        <v>2642</v>
      </c>
    </row>
    <row r="2453" spans="11:12" x14ac:dyDescent="0.2">
      <c r="K2453">
        <v>0</v>
      </c>
      <c r="L2453">
        <v>2643</v>
      </c>
    </row>
    <row r="2454" spans="11:12" x14ac:dyDescent="0.2">
      <c r="K2454">
        <v>0</v>
      </c>
      <c r="L2454">
        <v>2644</v>
      </c>
    </row>
    <row r="2455" spans="11:12" x14ac:dyDescent="0.2">
      <c r="K2455">
        <v>0</v>
      </c>
      <c r="L2455">
        <v>2645</v>
      </c>
    </row>
    <row r="2456" spans="11:12" x14ac:dyDescent="0.2">
      <c r="K2456">
        <v>0</v>
      </c>
      <c r="L2456">
        <v>2646</v>
      </c>
    </row>
    <row r="2457" spans="11:12" x14ac:dyDescent="0.2">
      <c r="K2457" t="s">
        <v>2436</v>
      </c>
      <c r="L2457">
        <v>2647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A436AA-1C8D-4A7F-AD49-ECBA8F7A1581}">
  <sheetPr codeName="Sheet9"/>
  <dimension ref="A1"/>
  <sheetViews>
    <sheetView workbookViewId="0"/>
  </sheetViews>
  <sheetFormatPr defaultRowHeight="12.75" x14ac:dyDescent="0.2"/>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0">
    <tabColor rgb="FF009999"/>
  </sheetPr>
  <dimension ref="B1:H36"/>
  <sheetViews>
    <sheetView zoomScaleNormal="100" workbookViewId="0"/>
  </sheetViews>
  <sheetFormatPr defaultColWidth="9.42578125" defaultRowHeight="12.75" x14ac:dyDescent="0.2"/>
  <cols>
    <col min="1" max="1" width="12" style="16" customWidth="1"/>
    <col min="2" max="2" width="54.5703125" style="16" customWidth="1"/>
    <col min="3" max="4" width="42.5703125" style="16" customWidth="1"/>
    <col min="5" max="5" width="6.5703125" style="16" customWidth="1"/>
    <col min="6" max="8" width="19.5703125" style="16" customWidth="1"/>
    <col min="9" max="9" width="18.42578125" style="16" customWidth="1"/>
    <col min="10" max="16384" width="9.42578125" style="16"/>
  </cols>
  <sheetData>
    <row r="1" spans="2:8" ht="20.25" x14ac:dyDescent="0.3">
      <c r="B1" s="17" t="s">
        <v>99</v>
      </c>
      <c r="C1" s="15"/>
      <c r="D1" s="15"/>
      <c r="E1" s="15"/>
      <c r="F1" s="15"/>
      <c r="G1" s="15"/>
    </row>
    <row r="2" spans="2:8" ht="15" x14ac:dyDescent="0.25">
      <c r="B2" s="45" t="str">
        <f>Tradingname</f>
        <v>APT PARMELIA PTY LTD</v>
      </c>
      <c r="C2" s="46"/>
    </row>
    <row r="3" spans="2:8" ht="15" x14ac:dyDescent="0.25">
      <c r="B3" s="47" t="s">
        <v>239</v>
      </c>
      <c r="C3" s="48" t="str">
        <f>TEXT(Yearstart,"dd/mm/yyyy")&amp;" to "&amp;TEXT(Yearending,"dd/mm/yyyy")</f>
        <v>01/07/2025 to 30/06/2026</v>
      </c>
    </row>
    <row r="4" spans="2:8" ht="20.25" x14ac:dyDescent="0.3">
      <c r="B4" s="14"/>
    </row>
    <row r="5" spans="2:8" ht="15.75" x14ac:dyDescent="0.25">
      <c r="B5" s="26" t="s">
        <v>183</v>
      </c>
    </row>
    <row r="6" spans="2:8" x14ac:dyDescent="0.2">
      <c r="B6" s="18"/>
      <c r="C6" s="21"/>
      <c r="D6" s="21"/>
      <c r="E6" s="22"/>
      <c r="F6" s="27"/>
      <c r="G6" s="23"/>
      <c r="H6" s="23"/>
    </row>
    <row r="7" spans="2:8" ht="13.5" customHeight="1" x14ac:dyDescent="0.2">
      <c r="B7" s="127" t="s">
        <v>29</v>
      </c>
      <c r="C7" s="90" t="s">
        <v>589</v>
      </c>
    </row>
    <row r="8" spans="2:8" ht="13.5" customHeight="1" x14ac:dyDescent="0.2">
      <c r="B8" s="127" t="s">
        <v>179</v>
      </c>
      <c r="C8" s="340">
        <v>416</v>
      </c>
    </row>
    <row r="9" spans="2:8" ht="13.5" customHeight="1" x14ac:dyDescent="0.2">
      <c r="B9" s="127" t="s">
        <v>30</v>
      </c>
      <c r="C9" s="340">
        <v>13</v>
      </c>
    </row>
    <row r="10" spans="2:8" ht="13.5" customHeight="1" x14ac:dyDescent="0.2">
      <c r="B10" s="127" t="s">
        <v>31</v>
      </c>
      <c r="C10" s="91" t="s">
        <v>561</v>
      </c>
    </row>
    <row r="12" spans="2:8" ht="15.75" x14ac:dyDescent="0.25">
      <c r="B12" s="26" t="s">
        <v>184</v>
      </c>
    </row>
    <row r="14" spans="2:8" x14ac:dyDescent="0.2">
      <c r="B14" s="87" t="s">
        <v>32</v>
      </c>
      <c r="C14" s="88" t="s">
        <v>129</v>
      </c>
      <c r="D14" s="88" t="s">
        <v>43</v>
      </c>
    </row>
    <row r="15" spans="2:8" ht="14.25" x14ac:dyDescent="0.2">
      <c r="B15" s="124" t="s">
        <v>33</v>
      </c>
      <c r="C15" s="125"/>
      <c r="D15" s="126"/>
    </row>
    <row r="16" spans="2:8" x14ac:dyDescent="0.2">
      <c r="B16" s="243" t="s">
        <v>475</v>
      </c>
      <c r="C16" s="92" t="s">
        <v>801</v>
      </c>
      <c r="D16" s="92" t="s">
        <v>497</v>
      </c>
    </row>
    <row r="17" spans="2:4" x14ac:dyDescent="0.2">
      <c r="B17" s="127" t="s">
        <v>34</v>
      </c>
      <c r="C17" s="92" t="s">
        <v>801</v>
      </c>
      <c r="D17" s="92" t="s">
        <v>497</v>
      </c>
    </row>
    <row r="18" spans="2:4" x14ac:dyDescent="0.2">
      <c r="B18" s="127" t="s">
        <v>35</v>
      </c>
      <c r="C18" s="92" t="s">
        <v>497</v>
      </c>
      <c r="D18" s="92" t="s">
        <v>497</v>
      </c>
    </row>
    <row r="19" spans="2:4" ht="14.25" x14ac:dyDescent="0.2">
      <c r="B19" s="124" t="s">
        <v>236</v>
      </c>
      <c r="C19" s="125"/>
      <c r="D19" s="126"/>
    </row>
    <row r="20" spans="2:4" x14ac:dyDescent="0.2">
      <c r="B20" s="243" t="s">
        <v>476</v>
      </c>
      <c r="C20" s="92" t="s">
        <v>497</v>
      </c>
      <c r="D20" s="92" t="s">
        <v>497</v>
      </c>
    </row>
    <row r="21" spans="2:4" x14ac:dyDescent="0.2">
      <c r="B21" s="243" t="s">
        <v>477</v>
      </c>
      <c r="C21" s="92" t="s">
        <v>497</v>
      </c>
      <c r="D21" s="92" t="s">
        <v>497</v>
      </c>
    </row>
    <row r="22" spans="2:4" ht="14.25" x14ac:dyDescent="0.2">
      <c r="B22" s="124" t="s">
        <v>36</v>
      </c>
      <c r="C22" s="125"/>
      <c r="D22" s="126"/>
    </row>
    <row r="23" spans="2:4" x14ac:dyDescent="0.2">
      <c r="B23" s="127" t="s">
        <v>37</v>
      </c>
      <c r="C23" s="92" t="s">
        <v>497</v>
      </c>
      <c r="D23" s="92" t="s">
        <v>497</v>
      </c>
    </row>
    <row r="24" spans="2:4" x14ac:dyDescent="0.2">
      <c r="B24" s="127" t="s">
        <v>38</v>
      </c>
      <c r="C24" s="92" t="s">
        <v>497</v>
      </c>
      <c r="D24" s="92" t="s">
        <v>497</v>
      </c>
    </row>
    <row r="25" spans="2:4" ht="14.25" x14ac:dyDescent="0.2">
      <c r="B25" s="124" t="s">
        <v>39</v>
      </c>
      <c r="C25" s="125"/>
      <c r="D25" s="126"/>
    </row>
    <row r="26" spans="2:4" x14ac:dyDescent="0.2">
      <c r="B26" s="127" t="s">
        <v>40</v>
      </c>
      <c r="C26" s="92" t="s">
        <v>497</v>
      </c>
      <c r="D26" s="92" t="s">
        <v>497</v>
      </c>
    </row>
    <row r="27" spans="2:4" x14ac:dyDescent="0.2">
      <c r="B27" s="127" t="s">
        <v>41</v>
      </c>
      <c r="C27" s="92" t="s">
        <v>801</v>
      </c>
      <c r="D27" s="92" t="s">
        <v>497</v>
      </c>
    </row>
    <row r="28" spans="2:4" ht="14.25" x14ac:dyDescent="0.2">
      <c r="B28" s="124" t="s">
        <v>42</v>
      </c>
      <c r="C28" s="125"/>
      <c r="D28" s="126"/>
    </row>
    <row r="29" spans="2:4" x14ac:dyDescent="0.2">
      <c r="B29" s="49" t="s">
        <v>181</v>
      </c>
      <c r="C29" s="92"/>
      <c r="D29" s="92"/>
    </row>
    <row r="30" spans="2:4" x14ac:dyDescent="0.2">
      <c r="B30" s="49" t="s">
        <v>181</v>
      </c>
      <c r="C30" s="92"/>
      <c r="D30" s="92"/>
    </row>
    <row r="31" spans="2:4" x14ac:dyDescent="0.2">
      <c r="B31" s="49" t="s">
        <v>181</v>
      </c>
      <c r="C31" s="92"/>
      <c r="D31" s="92"/>
    </row>
    <row r="32" spans="2:4" x14ac:dyDescent="0.2">
      <c r="B32" s="49" t="s">
        <v>181</v>
      </c>
      <c r="C32" s="92"/>
      <c r="D32" s="92"/>
    </row>
    <row r="33" spans="2:4" x14ac:dyDescent="0.2">
      <c r="B33" s="49" t="s">
        <v>181</v>
      </c>
      <c r="C33" s="92"/>
      <c r="D33" s="92"/>
    </row>
    <row r="34" spans="2:4" x14ac:dyDescent="0.2">
      <c r="B34" s="49" t="s">
        <v>181</v>
      </c>
      <c r="C34" s="92"/>
      <c r="D34" s="92"/>
    </row>
    <row r="35" spans="2:4" x14ac:dyDescent="0.2">
      <c r="B35" s="49" t="s">
        <v>181</v>
      </c>
      <c r="C35" s="92"/>
      <c r="D35" s="92"/>
    </row>
    <row r="36" spans="2:4" x14ac:dyDescent="0.2">
      <c r="B36" s="49" t="s">
        <v>181</v>
      </c>
      <c r="C36" s="92"/>
      <c r="D36" s="92"/>
    </row>
  </sheetData>
  <dataValidations count="2">
    <dataValidation type="list" allowBlank="1" showInputMessage="1" showErrorMessage="1" sqref="C10" xr:uid="{00000000-0002-0000-0400-000000000000}">
      <formula1>"Distribution,Transmission"</formula1>
    </dataValidation>
    <dataValidation type="list" allowBlank="1" showInputMessage="1" showErrorMessage="1" sqref="C29:D36 C20:D21 C23:D24 C16:D18 C26:D27" xr:uid="{00000000-0002-0000-0400-000001000000}">
      <formula1>"Yes,No"</formula1>
    </dataValidation>
  </dataValidations>
  <pageMargins left="0.75" right="0.75" top="1" bottom="1" header="0.5" footer="0.5"/>
  <pageSetup paperSize="9" scale="59" orientation="landscape"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1">
    <tabColor rgb="FF009999"/>
  </sheetPr>
  <dimension ref="B1:G20"/>
  <sheetViews>
    <sheetView zoomScaleNormal="100" workbookViewId="0"/>
  </sheetViews>
  <sheetFormatPr defaultColWidth="9.42578125" defaultRowHeight="12.75" x14ac:dyDescent="0.2"/>
  <cols>
    <col min="1" max="1" width="12" style="16" customWidth="1"/>
    <col min="2" max="2" width="37.5703125" style="16" customWidth="1"/>
    <col min="3" max="3" width="42.5703125" style="16" customWidth="1"/>
    <col min="4" max="4" width="6.5703125" style="16" customWidth="1"/>
    <col min="5" max="7" width="19.5703125" style="16" customWidth="1"/>
    <col min="8" max="8" width="18.42578125" style="16" customWidth="1"/>
    <col min="9" max="16384" width="9.42578125" style="16"/>
  </cols>
  <sheetData>
    <row r="1" spans="2:7" ht="20.25" x14ac:dyDescent="0.3">
      <c r="B1" s="17" t="s">
        <v>93</v>
      </c>
      <c r="C1" s="15"/>
      <c r="D1" s="15"/>
      <c r="E1" s="15"/>
      <c r="F1" s="15"/>
      <c r="G1" s="15"/>
    </row>
    <row r="2" spans="2:7" ht="15" x14ac:dyDescent="0.25">
      <c r="B2" s="45" t="str">
        <f>Tradingname</f>
        <v>APT PARMELIA PTY LTD</v>
      </c>
      <c r="C2" s="46"/>
    </row>
    <row r="3" spans="2:7" ht="15" x14ac:dyDescent="0.25">
      <c r="B3" s="47" t="s">
        <v>239</v>
      </c>
      <c r="C3" s="48" t="str">
        <f>TEXT(Yearstart,"dd/mm/yyyy")&amp;" to "&amp;TEXT(Yearending,"dd/mm/yyyy")</f>
        <v>01/07/2025 to 30/06/2026</v>
      </c>
    </row>
    <row r="4" spans="2:7" ht="14.25" customHeight="1" x14ac:dyDescent="0.3">
      <c r="B4" s="14"/>
    </row>
    <row r="5" spans="2:7" ht="15.75" x14ac:dyDescent="0.25">
      <c r="B5" s="26" t="s">
        <v>223</v>
      </c>
    </row>
    <row r="6" spans="2:7" x14ac:dyDescent="0.2">
      <c r="B6" s="18"/>
      <c r="C6" s="21"/>
      <c r="D6" s="22"/>
      <c r="E6" s="27"/>
      <c r="F6" s="23"/>
      <c r="G6" s="23"/>
    </row>
    <row r="7" spans="2:7" ht="57" customHeight="1" x14ac:dyDescent="0.2">
      <c r="B7" s="87"/>
      <c r="C7" s="93" t="s">
        <v>97</v>
      </c>
    </row>
    <row r="8" spans="2:7" ht="13.5" customHeight="1" x14ac:dyDescent="0.2">
      <c r="B8" s="127" t="s">
        <v>94</v>
      </c>
      <c r="C8" s="273">
        <f>'2. Revenues and expenses'!F43</f>
        <v>1293440.6788698994</v>
      </c>
    </row>
    <row r="9" spans="2:7" ht="13.5" customHeight="1" x14ac:dyDescent="0.2">
      <c r="B9" s="127" t="s">
        <v>95</v>
      </c>
      <c r="C9" s="273">
        <f>'3. Statement of pipeline assets'!$D$101</f>
        <v>7984112.0827998221</v>
      </c>
    </row>
    <row r="10" spans="2:7" ht="13.5" customHeight="1" x14ac:dyDescent="0.2">
      <c r="B10" s="127" t="s">
        <v>96</v>
      </c>
      <c r="C10" s="352">
        <f>IFERROR(C8/C9,0)</f>
        <v>0.16200181879414738</v>
      </c>
    </row>
    <row r="12" spans="2:7" ht="12.75" customHeight="1" x14ac:dyDescent="0.2">
      <c r="B12" s="557" t="s">
        <v>2461</v>
      </c>
      <c r="C12" s="557"/>
    </row>
    <row r="13" spans="2:7" x14ac:dyDescent="0.2">
      <c r="B13" s="557"/>
      <c r="C13" s="557"/>
    </row>
    <row r="14" spans="2:7" x14ac:dyDescent="0.2">
      <c r="B14" s="557"/>
      <c r="C14" s="557"/>
    </row>
    <row r="15" spans="2:7" x14ac:dyDescent="0.2">
      <c r="B15" s="557"/>
      <c r="C15" s="557"/>
    </row>
    <row r="17" spans="2:3" x14ac:dyDescent="0.2">
      <c r="B17" s="557" t="s">
        <v>2502</v>
      </c>
      <c r="C17" s="557"/>
    </row>
    <row r="18" spans="2:3" x14ac:dyDescent="0.2">
      <c r="B18" s="557"/>
      <c r="C18" s="557"/>
    </row>
    <row r="19" spans="2:3" x14ac:dyDescent="0.2">
      <c r="B19" s="557"/>
      <c r="C19" s="557"/>
    </row>
    <row r="20" spans="2:3" ht="5.0999999999999996" customHeight="1" x14ac:dyDescent="0.2">
      <c r="B20" s="557"/>
      <c r="C20" s="557"/>
    </row>
  </sheetData>
  <mergeCells count="2">
    <mergeCell ref="B12:C15"/>
    <mergeCell ref="B17:C20"/>
  </mergeCells>
  <pageMargins left="0.75" right="0.75" top="1" bottom="1" header="0.5" footer="0.5"/>
  <pageSetup paperSize="9" scale="59" orientation="landscape" r:id="rId1"/>
  <headerFooter alignWithMargins="0"/>
  <colBreaks count="1" manualBreakCount="1">
    <brk id="4" max="22" man="1"/>
  </col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2">
    <tabColor rgb="FF009999"/>
    <pageSetUpPr fitToPage="1"/>
  </sheetPr>
  <dimension ref="A1:I44"/>
  <sheetViews>
    <sheetView zoomScaleNormal="100" workbookViewId="0"/>
  </sheetViews>
  <sheetFormatPr defaultColWidth="9.42578125" defaultRowHeight="12.75" x14ac:dyDescent="0.2"/>
  <cols>
    <col min="1" max="1" width="12" style="16" customWidth="1"/>
    <col min="2" max="2" width="19.42578125" style="16" customWidth="1"/>
    <col min="3" max="3" width="55.7109375" style="16" customWidth="1"/>
    <col min="4" max="9" width="20.5703125" style="16" customWidth="1"/>
    <col min="10" max="16384" width="9.42578125" style="16"/>
  </cols>
  <sheetData>
    <row r="1" spans="1:9" ht="20.25" x14ac:dyDescent="0.3">
      <c r="B1" s="562" t="s">
        <v>194</v>
      </c>
      <c r="C1" s="562"/>
      <c r="D1" s="562"/>
      <c r="E1" s="15"/>
      <c r="F1" s="15"/>
      <c r="G1" s="15"/>
      <c r="H1" s="15"/>
      <c r="I1" s="15"/>
    </row>
    <row r="2" spans="1:9" ht="18" customHeight="1" x14ac:dyDescent="0.45">
      <c r="B2" s="45" t="str">
        <f>Tradingname</f>
        <v>APT PARMELIA PTY LTD</v>
      </c>
      <c r="C2" s="46"/>
      <c r="I2" s="41"/>
    </row>
    <row r="3" spans="1:9" ht="15" x14ac:dyDescent="0.25">
      <c r="B3" s="47" t="s">
        <v>239</v>
      </c>
      <c r="C3" s="48" t="str">
        <f>TEXT(Yearstart,"dd/mm/yyyy")&amp;" to "&amp;TEXT(Yearending,"dd/mm/yyyy")</f>
        <v>01/07/2025 to 30/06/2026</v>
      </c>
    </row>
    <row r="4" spans="1:9" ht="12.75" customHeight="1" x14ac:dyDescent="0.3">
      <c r="B4" s="14"/>
      <c r="D4" s="38"/>
      <c r="G4" s="38"/>
    </row>
    <row r="5" spans="1:9" ht="15.75" x14ac:dyDescent="0.2">
      <c r="B5" s="558" t="s">
        <v>224</v>
      </c>
      <c r="C5" s="558"/>
      <c r="D5" s="558"/>
    </row>
    <row r="6" spans="1:9" x14ac:dyDescent="0.2">
      <c r="B6" s="18"/>
      <c r="C6" s="19"/>
      <c r="D6" s="20"/>
      <c r="E6" s="20"/>
      <c r="F6" s="20"/>
      <c r="G6" s="20"/>
      <c r="H6" s="20"/>
      <c r="I6" s="20"/>
    </row>
    <row r="7" spans="1:9" ht="30.75" customHeight="1" x14ac:dyDescent="0.2">
      <c r="B7" s="88"/>
      <c r="C7" s="88"/>
      <c r="D7" s="559" t="s">
        <v>230</v>
      </c>
      <c r="E7" s="560"/>
      <c r="F7" s="561"/>
      <c r="G7" s="559" t="s">
        <v>231</v>
      </c>
      <c r="H7" s="560"/>
      <c r="I7" s="561"/>
    </row>
    <row r="8" spans="1:9" ht="51" customHeight="1" x14ac:dyDescent="0.2">
      <c r="B8" s="87" t="s">
        <v>222</v>
      </c>
      <c r="C8" s="88" t="s">
        <v>18</v>
      </c>
      <c r="D8" s="94" t="s">
        <v>56</v>
      </c>
      <c r="E8" s="94" t="s">
        <v>57</v>
      </c>
      <c r="F8" s="94" t="s">
        <v>24</v>
      </c>
      <c r="G8" s="94" t="s">
        <v>56</v>
      </c>
      <c r="H8" s="94" t="s">
        <v>57</v>
      </c>
      <c r="I8" s="94" t="s">
        <v>24</v>
      </c>
    </row>
    <row r="9" spans="1:9" x14ac:dyDescent="0.2">
      <c r="B9" s="97"/>
      <c r="C9" s="95"/>
      <c r="D9" s="96" t="s">
        <v>182</v>
      </c>
      <c r="E9" s="96" t="s">
        <v>182</v>
      </c>
      <c r="F9" s="96" t="s">
        <v>182</v>
      </c>
      <c r="G9" s="96" t="s">
        <v>182</v>
      </c>
      <c r="H9" s="96" t="s">
        <v>182</v>
      </c>
      <c r="I9" s="96" t="s">
        <v>182</v>
      </c>
    </row>
    <row r="10" spans="1:9" x14ac:dyDescent="0.2">
      <c r="B10" s="151"/>
      <c r="C10" s="129" t="s">
        <v>44</v>
      </c>
      <c r="D10" s="130"/>
      <c r="E10" s="130"/>
      <c r="F10" s="130"/>
      <c r="G10" s="130"/>
      <c r="H10" s="130"/>
      <c r="I10" s="131"/>
    </row>
    <row r="11" spans="1:9" x14ac:dyDescent="0.2">
      <c r="B11" s="369" t="s">
        <v>604</v>
      </c>
      <c r="C11" s="132" t="s">
        <v>128</v>
      </c>
      <c r="D11" s="264">
        <f>'2.1 Revenue by service'!D21</f>
        <v>16048375.169999998</v>
      </c>
      <c r="E11" s="264">
        <f>'2.1 Revenue by service'!E21</f>
        <v>0</v>
      </c>
      <c r="F11" s="264">
        <f t="shared" ref="F11:F16" si="0">SUM(D11:E11)</f>
        <v>16048375.169999998</v>
      </c>
      <c r="G11" s="264">
        <f>'2.1 Revenue by service'!G21</f>
        <v>13303501.059999999</v>
      </c>
      <c r="H11" s="264">
        <f>'2.1 Revenue by service'!H21</f>
        <v>0</v>
      </c>
      <c r="I11" s="264">
        <f>SUM(G11:H11)</f>
        <v>13303501.059999999</v>
      </c>
    </row>
    <row r="12" spans="1:9" x14ac:dyDescent="0.2">
      <c r="A12" s="200"/>
      <c r="B12" s="149"/>
      <c r="C12" s="311" t="s">
        <v>45</v>
      </c>
      <c r="D12" s="264">
        <f>'2.2 Revenue contributions '!C15</f>
        <v>0</v>
      </c>
      <c r="E12" s="264">
        <f>'2.2 Revenue contributions '!D15</f>
        <v>0</v>
      </c>
      <c r="F12" s="264">
        <f t="shared" si="0"/>
        <v>0</v>
      </c>
      <c r="G12" s="265">
        <v>0</v>
      </c>
      <c r="H12" s="265">
        <v>0</v>
      </c>
      <c r="I12" s="264">
        <f>SUM(G12:H12)</f>
        <v>0</v>
      </c>
    </row>
    <row r="13" spans="1:9" x14ac:dyDescent="0.2">
      <c r="A13" s="200"/>
      <c r="B13" s="149"/>
      <c r="C13" s="311" t="s">
        <v>478</v>
      </c>
      <c r="D13" s="264">
        <f>'2.2 Revenue contributions '!D27</f>
        <v>0</v>
      </c>
      <c r="E13" s="264"/>
      <c r="F13" s="264">
        <f t="shared" si="0"/>
        <v>0</v>
      </c>
      <c r="G13" s="265">
        <v>0</v>
      </c>
      <c r="H13" s="264"/>
      <c r="I13" s="264">
        <f>SUM(G13:H13)</f>
        <v>0</v>
      </c>
    </row>
    <row r="14" spans="1:9" x14ac:dyDescent="0.2">
      <c r="B14" s="149"/>
      <c r="C14" s="311" t="s">
        <v>19</v>
      </c>
      <c r="D14" s="265">
        <v>0</v>
      </c>
      <c r="E14" s="265">
        <v>0</v>
      </c>
      <c r="F14" s="264">
        <f t="shared" si="0"/>
        <v>0</v>
      </c>
      <c r="G14" s="265">
        <v>0</v>
      </c>
      <c r="H14" s="265">
        <v>0</v>
      </c>
      <c r="I14" s="264">
        <f>SUM(G14:H14)</f>
        <v>0</v>
      </c>
    </row>
    <row r="15" spans="1:9" x14ac:dyDescent="0.2">
      <c r="B15" s="369" t="s">
        <v>375</v>
      </c>
      <c r="C15" s="132" t="s">
        <v>47</v>
      </c>
      <c r="D15" s="265">
        <v>3951928.913764141</v>
      </c>
      <c r="E15" s="265">
        <v>0</v>
      </c>
      <c r="F15" s="264">
        <f t="shared" si="0"/>
        <v>3951928.913764141</v>
      </c>
      <c r="G15" s="265">
        <v>5571556.1200000001</v>
      </c>
      <c r="H15" s="265">
        <v>0</v>
      </c>
      <c r="I15" s="264">
        <f>SUM(G15:H15)</f>
        <v>5571556.1200000001</v>
      </c>
    </row>
    <row r="16" spans="1:9" x14ac:dyDescent="0.2">
      <c r="B16" s="260"/>
      <c r="C16" s="133" t="s">
        <v>46</v>
      </c>
      <c r="D16" s="266">
        <f>SUM(D11:D15)</f>
        <v>20000304.08376414</v>
      </c>
      <c r="E16" s="266">
        <f>SUM(E11:E15)</f>
        <v>0</v>
      </c>
      <c r="F16" s="266">
        <f t="shared" si="0"/>
        <v>20000304.08376414</v>
      </c>
      <c r="G16" s="266">
        <f>SUM(G11:G15)</f>
        <v>18875057.18</v>
      </c>
      <c r="H16" s="266">
        <f>SUM(H11:H15)</f>
        <v>0</v>
      </c>
      <c r="I16" s="266">
        <f>SUM(I11:I15)</f>
        <v>18875057.18</v>
      </c>
    </row>
    <row r="17" spans="1:9" x14ac:dyDescent="0.2">
      <c r="B17" s="261"/>
      <c r="C17" s="129" t="s">
        <v>52</v>
      </c>
      <c r="D17" s="267"/>
      <c r="E17" s="267"/>
      <c r="F17" s="267"/>
      <c r="G17" s="267"/>
      <c r="H17" s="267"/>
      <c r="I17" s="268"/>
    </row>
    <row r="18" spans="1:9" x14ac:dyDescent="0.2">
      <c r="B18" s="262"/>
      <c r="C18" s="132" t="s">
        <v>20</v>
      </c>
      <c r="D18" s="264">
        <f>'2.3 Indirect revenue'!G36</f>
        <v>0</v>
      </c>
      <c r="E18" s="264">
        <f>'2.3 Indirect revenue'!H36</f>
        <v>0</v>
      </c>
      <c r="F18" s="264">
        <f>SUM(D18:E18)</f>
        <v>0</v>
      </c>
      <c r="G18" s="265">
        <v>0</v>
      </c>
      <c r="H18" s="265">
        <v>0</v>
      </c>
      <c r="I18" s="264">
        <f>SUM(G18:H18)</f>
        <v>0</v>
      </c>
    </row>
    <row r="19" spans="1:9" x14ac:dyDescent="0.2">
      <c r="B19" s="260"/>
      <c r="C19" s="133" t="s">
        <v>48</v>
      </c>
      <c r="D19" s="266">
        <f t="shared" ref="D19:I19" si="1">SUM(D18:D18)</f>
        <v>0</v>
      </c>
      <c r="E19" s="266">
        <f t="shared" si="1"/>
        <v>0</v>
      </c>
      <c r="F19" s="266">
        <f t="shared" si="1"/>
        <v>0</v>
      </c>
      <c r="G19" s="266">
        <v>0</v>
      </c>
      <c r="H19" s="266">
        <f t="shared" si="1"/>
        <v>0</v>
      </c>
      <c r="I19" s="266">
        <f t="shared" si="1"/>
        <v>0</v>
      </c>
    </row>
    <row r="20" spans="1:9" x14ac:dyDescent="0.2">
      <c r="B20" s="260"/>
      <c r="C20" s="133" t="s">
        <v>21</v>
      </c>
      <c r="D20" s="266">
        <f t="shared" ref="D20:I20" si="2">D16+D19</f>
        <v>20000304.08376414</v>
      </c>
      <c r="E20" s="266">
        <f t="shared" si="2"/>
        <v>0</v>
      </c>
      <c r="F20" s="266">
        <f t="shared" si="2"/>
        <v>20000304.08376414</v>
      </c>
      <c r="G20" s="266">
        <f t="shared" si="2"/>
        <v>18875057.18</v>
      </c>
      <c r="H20" s="266">
        <f t="shared" si="2"/>
        <v>0</v>
      </c>
      <c r="I20" s="266">
        <f t="shared" si="2"/>
        <v>18875057.18</v>
      </c>
    </row>
    <row r="21" spans="1:9" x14ac:dyDescent="0.2">
      <c r="B21" s="261"/>
      <c r="C21" s="129" t="s">
        <v>58</v>
      </c>
      <c r="D21" s="267"/>
      <c r="E21" s="267"/>
      <c r="F21" s="267"/>
      <c r="G21" s="267"/>
      <c r="H21" s="267"/>
      <c r="I21" s="268"/>
    </row>
    <row r="22" spans="1:9" x14ac:dyDescent="0.2">
      <c r="B22" s="369" t="s">
        <v>605</v>
      </c>
      <c r="C22" s="132" t="s">
        <v>130</v>
      </c>
      <c r="D22" s="306">
        <v>0</v>
      </c>
      <c r="E22" s="265">
        <v>0</v>
      </c>
      <c r="F22" s="264">
        <f t="shared" ref="F22:F29" si="3">SUM(D22:E22)</f>
        <v>0</v>
      </c>
      <c r="G22" s="265">
        <v>0</v>
      </c>
      <c r="H22" s="265">
        <v>0</v>
      </c>
      <c r="I22" s="264">
        <f t="shared" ref="I22:I27" si="4">SUM(G22:H22)</f>
        <v>0</v>
      </c>
    </row>
    <row r="23" spans="1:9" x14ac:dyDescent="0.2">
      <c r="B23" s="369" t="s">
        <v>605</v>
      </c>
      <c r="C23" s="132" t="s">
        <v>131</v>
      </c>
      <c r="D23" s="265">
        <v>-6102671.1399999997</v>
      </c>
      <c r="E23" s="265">
        <v>0</v>
      </c>
      <c r="F23" s="264">
        <f t="shared" si="3"/>
        <v>-6102671.1399999997</v>
      </c>
      <c r="G23" s="265">
        <v>-5825187.0899999999</v>
      </c>
      <c r="H23" s="265">
        <v>0</v>
      </c>
      <c r="I23" s="264">
        <f t="shared" si="4"/>
        <v>-5825187.0899999999</v>
      </c>
    </row>
    <row r="24" spans="1:9" x14ac:dyDescent="0.2">
      <c r="B24" s="369" t="s">
        <v>606</v>
      </c>
      <c r="C24" s="132" t="s">
        <v>22</v>
      </c>
      <c r="D24" s="265">
        <v>0</v>
      </c>
      <c r="E24" s="265">
        <v>0</v>
      </c>
      <c r="F24" s="264">
        <f t="shared" si="3"/>
        <v>0</v>
      </c>
      <c r="G24" s="265">
        <v>0</v>
      </c>
      <c r="H24" s="265">
        <v>0</v>
      </c>
      <c r="I24" s="264">
        <f t="shared" si="4"/>
        <v>0</v>
      </c>
    </row>
    <row r="25" spans="1:9" x14ac:dyDescent="0.2">
      <c r="B25" s="369" t="s">
        <v>605</v>
      </c>
      <c r="C25" s="132" t="s">
        <v>49</v>
      </c>
      <c r="D25" s="265">
        <v>-138480.38</v>
      </c>
      <c r="E25" s="265">
        <v>0</v>
      </c>
      <c r="F25" s="264">
        <f t="shared" si="3"/>
        <v>-138480.38</v>
      </c>
      <c r="G25" s="265">
        <v>-145057.97</v>
      </c>
      <c r="H25" s="265">
        <v>0</v>
      </c>
      <c r="I25" s="264">
        <f t="shared" si="4"/>
        <v>-145057.97</v>
      </c>
    </row>
    <row r="26" spans="1:9" x14ac:dyDescent="0.2">
      <c r="B26" s="369" t="s">
        <v>605</v>
      </c>
      <c r="C26" s="132" t="s">
        <v>50</v>
      </c>
      <c r="D26" s="265">
        <v>-203932.86</v>
      </c>
      <c r="E26" s="265">
        <v>0</v>
      </c>
      <c r="F26" s="264">
        <f t="shared" si="3"/>
        <v>-203932.86</v>
      </c>
      <c r="G26" s="265">
        <v>-88517.74</v>
      </c>
      <c r="H26" s="265">
        <v>0</v>
      </c>
      <c r="I26" s="264">
        <f t="shared" si="4"/>
        <v>-88517.74</v>
      </c>
    </row>
    <row r="27" spans="1:9" x14ac:dyDescent="0.2">
      <c r="B27" s="369" t="s">
        <v>605</v>
      </c>
      <c r="C27" s="132" t="s">
        <v>51</v>
      </c>
      <c r="D27" s="265">
        <v>0</v>
      </c>
      <c r="E27" s="265">
        <v>0</v>
      </c>
      <c r="F27" s="264">
        <f t="shared" si="3"/>
        <v>0</v>
      </c>
      <c r="G27" s="265">
        <v>0</v>
      </c>
      <c r="H27" s="265">
        <v>0</v>
      </c>
      <c r="I27" s="264">
        <f t="shared" si="4"/>
        <v>0</v>
      </c>
    </row>
    <row r="28" spans="1:9" x14ac:dyDescent="0.2">
      <c r="B28" s="369" t="s">
        <v>605</v>
      </c>
      <c r="C28" s="132" t="s">
        <v>64</v>
      </c>
      <c r="D28" s="265">
        <v>-154567.84</v>
      </c>
      <c r="E28" s="265">
        <v>0</v>
      </c>
      <c r="F28" s="264">
        <f>SUM(D28:E28)</f>
        <v>-154567.84</v>
      </c>
      <c r="G28" s="265">
        <v>-142813.85</v>
      </c>
      <c r="H28" s="265">
        <v>0</v>
      </c>
      <c r="I28" s="264">
        <f>SUM(G28:H28)</f>
        <v>-142813.85</v>
      </c>
    </row>
    <row r="29" spans="1:9" x14ac:dyDescent="0.2">
      <c r="B29" s="369" t="s">
        <v>605</v>
      </c>
      <c r="C29" s="134" t="s">
        <v>61</v>
      </c>
      <c r="D29" s="265">
        <v>-1374831.33</v>
      </c>
      <c r="E29" s="265">
        <v>0</v>
      </c>
      <c r="F29" s="264">
        <f t="shared" si="3"/>
        <v>-1374831.33</v>
      </c>
      <c r="G29" s="265">
        <v>-1252006.8199999998</v>
      </c>
      <c r="H29" s="265">
        <v>0</v>
      </c>
      <c r="I29" s="264">
        <f>SUM(G29:H29)</f>
        <v>-1252006.8199999998</v>
      </c>
    </row>
    <row r="30" spans="1:9" x14ac:dyDescent="0.2">
      <c r="B30" s="260"/>
      <c r="C30" s="133" t="s">
        <v>59</v>
      </c>
      <c r="D30" s="266">
        <f t="shared" ref="D30:I30" si="5">SUM(D22:D29)</f>
        <v>-7974483.5499999998</v>
      </c>
      <c r="E30" s="266">
        <f t="shared" si="5"/>
        <v>0</v>
      </c>
      <c r="F30" s="266">
        <f t="shared" si="5"/>
        <v>-7974483.5499999998</v>
      </c>
      <c r="G30" s="266">
        <f t="shared" si="5"/>
        <v>-7453583.4699999988</v>
      </c>
      <c r="H30" s="266">
        <f t="shared" si="5"/>
        <v>0</v>
      </c>
      <c r="I30" s="266">
        <f t="shared" si="5"/>
        <v>-7453583.4699999988</v>
      </c>
    </row>
    <row r="31" spans="1:9" x14ac:dyDescent="0.2">
      <c r="B31" s="261"/>
      <c r="C31" s="129" t="s">
        <v>155</v>
      </c>
      <c r="D31" s="267"/>
      <c r="E31" s="267"/>
      <c r="F31" s="267"/>
      <c r="G31" s="267"/>
      <c r="H31" s="267"/>
      <c r="I31" s="268"/>
    </row>
    <row r="32" spans="1:9" x14ac:dyDescent="0.2">
      <c r="A32" s="200"/>
      <c r="B32" s="149"/>
      <c r="C32" s="132" t="s">
        <v>53</v>
      </c>
      <c r="D32" s="264">
        <f>SUMIF('2.4 Shared costs'!$C$9:$C$35,'2. Revenues and expenses'!$C32,'2.4 Shared costs'!$H$9:$H$35)</f>
        <v>0</v>
      </c>
      <c r="E32" s="264">
        <f>SUMIF('2.4 Shared costs'!$C$9:$C$35,'2. Revenues and expenses'!$C32,'2.4 Shared costs'!$I$9:$I$35)</f>
        <v>0</v>
      </c>
      <c r="F32" s="264">
        <f t="shared" ref="F32:F40" si="6">SUM(D32:E32)</f>
        <v>0</v>
      </c>
      <c r="G32" s="265">
        <v>0</v>
      </c>
      <c r="H32" s="265">
        <v>0</v>
      </c>
      <c r="I32" s="264">
        <f t="shared" ref="I32:I40" si="7">SUM(G32:H32)</f>
        <v>0</v>
      </c>
    </row>
    <row r="33" spans="1:9" x14ac:dyDescent="0.2">
      <c r="B33" s="149"/>
      <c r="C33" s="132" t="s">
        <v>62</v>
      </c>
      <c r="D33" s="264">
        <f>SUMIF('2.4 Shared costs'!$C$9:$C$35,'2. Revenues and expenses'!$C33,'2.4 Shared costs'!$H$9:$H$35)</f>
        <v>0</v>
      </c>
      <c r="E33" s="264">
        <f>SUMIF('2.4 Shared costs'!$C$9:$C$35,'2. Revenues and expenses'!$C33,'2.4 Shared costs'!$I$9:$I$35)</f>
        <v>0</v>
      </c>
      <c r="F33" s="264">
        <f t="shared" si="6"/>
        <v>0</v>
      </c>
      <c r="G33" s="265">
        <v>0</v>
      </c>
      <c r="H33" s="265">
        <v>0</v>
      </c>
      <c r="I33" s="264">
        <f t="shared" si="7"/>
        <v>0</v>
      </c>
    </row>
    <row r="34" spans="1:9" x14ac:dyDescent="0.2">
      <c r="B34" s="149"/>
      <c r="C34" s="132" t="s">
        <v>479</v>
      </c>
      <c r="D34" s="264">
        <f>SUMIF('2.4 Shared costs'!$C$9:$C$35,'2. Revenues and expenses'!$C34,'2.4 Shared costs'!$H$9:$H$35)</f>
        <v>0</v>
      </c>
      <c r="E34" s="264">
        <f>SUMIF('2.4 Shared costs'!$C$9:$C$35,'2. Revenues and expenses'!$C34,'2.4 Shared costs'!$I$9:$I$35)</f>
        <v>0</v>
      </c>
      <c r="F34" s="264">
        <f t="shared" si="6"/>
        <v>0</v>
      </c>
      <c r="G34" s="265">
        <v>0</v>
      </c>
      <c r="H34" s="265">
        <v>0</v>
      </c>
      <c r="I34" s="264">
        <f t="shared" si="7"/>
        <v>0</v>
      </c>
    </row>
    <row r="35" spans="1:9" x14ac:dyDescent="0.2">
      <c r="B35" s="369" t="s">
        <v>606</v>
      </c>
      <c r="C35" s="134" t="s">
        <v>54</v>
      </c>
      <c r="D35" s="264">
        <f>SUMIF('2.4 Shared costs'!$C$9:$C$35,'2. Revenues and expenses'!$C35,'2.4 Shared costs'!$H$9:$H$35)</f>
        <v>0</v>
      </c>
      <c r="E35" s="264">
        <f>SUMIF('2.4 Shared costs'!$C$9:$C$35,'2. Revenues and expenses'!$C35,'2.4 Shared costs'!$I$9:$I$35)</f>
        <v>0</v>
      </c>
      <c r="F35" s="264">
        <f t="shared" si="6"/>
        <v>0</v>
      </c>
      <c r="G35" s="265">
        <v>0</v>
      </c>
      <c r="H35" s="265">
        <v>0</v>
      </c>
      <c r="I35" s="264">
        <f t="shared" si="7"/>
        <v>0</v>
      </c>
    </row>
    <row r="36" spans="1:9" x14ac:dyDescent="0.2">
      <c r="B36" s="149"/>
      <c r="C36" s="134" t="s">
        <v>63</v>
      </c>
      <c r="D36" s="264">
        <f>SUMIF('2.4 Shared costs'!$C$9:$C$35,'2. Revenues and expenses'!$C36,'2.4 Shared costs'!$H$9:$H$35)</f>
        <v>0</v>
      </c>
      <c r="E36" s="264">
        <f>SUMIF('2.4 Shared costs'!$C$9:$C$35,'2. Revenues and expenses'!$C36,'2.4 Shared costs'!$I$9:$I$35)</f>
        <v>0</v>
      </c>
      <c r="F36" s="264">
        <f t="shared" si="6"/>
        <v>0</v>
      </c>
      <c r="G36" s="265">
        <v>0</v>
      </c>
      <c r="H36" s="265">
        <v>0</v>
      </c>
      <c r="I36" s="264">
        <f t="shared" si="7"/>
        <v>0</v>
      </c>
    </row>
    <row r="37" spans="1:9" x14ac:dyDescent="0.2">
      <c r="B37" s="149"/>
      <c r="C37" s="132" t="s">
        <v>132</v>
      </c>
      <c r="D37" s="264">
        <f>SUMIF('2.4 Shared costs'!$C$9:$C$35,'2. Revenues and expenses'!$C37,'2.4 Shared costs'!$H$9:$H$35)</f>
        <v>0</v>
      </c>
      <c r="E37" s="264">
        <f>SUMIF('2.4 Shared costs'!$C$9:$C$35,'2. Revenues and expenses'!$C37,'2.4 Shared costs'!$I$9:$I$35)</f>
        <v>0</v>
      </c>
      <c r="F37" s="264">
        <f t="shared" si="6"/>
        <v>0</v>
      </c>
      <c r="G37" s="265">
        <v>0</v>
      </c>
      <c r="H37" s="265">
        <v>0</v>
      </c>
      <c r="I37" s="264">
        <f t="shared" si="7"/>
        <v>0</v>
      </c>
    </row>
    <row r="38" spans="1:9" x14ac:dyDescent="0.2">
      <c r="B38" s="149"/>
      <c r="C38" s="132" t="s">
        <v>55</v>
      </c>
      <c r="D38" s="264">
        <f>SUMIF('2.4 Shared costs'!$C$9:$C$35,'2. Revenues and expenses'!$C38,'2.4 Shared costs'!$H$9:$H$35)</f>
        <v>0</v>
      </c>
      <c r="E38" s="264">
        <f>SUMIF('2.4 Shared costs'!$C$9:$C$35,'2. Revenues and expenses'!$C38,'2.4 Shared costs'!$I$9:$I$35)</f>
        <v>0</v>
      </c>
      <c r="F38" s="264">
        <f t="shared" si="6"/>
        <v>0</v>
      </c>
      <c r="G38" s="265">
        <v>0</v>
      </c>
      <c r="H38" s="265">
        <v>0</v>
      </c>
      <c r="I38" s="264">
        <f t="shared" si="7"/>
        <v>0</v>
      </c>
    </row>
    <row r="39" spans="1:9" x14ac:dyDescent="0.2">
      <c r="B39" s="369" t="s">
        <v>607</v>
      </c>
      <c r="C39" s="132" t="s">
        <v>480</v>
      </c>
      <c r="D39" s="264">
        <f>SUMIF('2.4 Shared costs'!$C$9:$C$35,'2. Revenues and expenses'!$C39,'2.4 Shared costs'!$H$9:$H$35)</f>
        <v>-9491797.6320295949</v>
      </c>
      <c r="E39" s="264">
        <f>SUMIF('2.4 Shared costs'!$C$9:$C$35,'2. Revenues and expenses'!$C39,'2.4 Shared costs'!$I$9:$I$35)</f>
        <v>0</v>
      </c>
      <c r="F39" s="264">
        <f t="shared" si="6"/>
        <v>-9491797.6320295949</v>
      </c>
      <c r="G39" s="265">
        <v>21949205.176801976</v>
      </c>
      <c r="H39" s="265">
        <v>0</v>
      </c>
      <c r="I39" s="264">
        <f t="shared" si="7"/>
        <v>21949205.176801976</v>
      </c>
    </row>
    <row r="40" spans="1:9" x14ac:dyDescent="0.2">
      <c r="B40" s="369" t="s">
        <v>608</v>
      </c>
      <c r="C40" s="134" t="s">
        <v>177</v>
      </c>
      <c r="D40" s="264">
        <f>SUMIF('2.4 Shared costs'!$C$9:$C$35,'2. Revenues and expenses'!$C40,'2.4 Shared costs'!$H$9:$H$35)</f>
        <v>-1240582.2228646469</v>
      </c>
      <c r="E40" s="264">
        <f>SUMIF('2.4 Shared costs'!$C$9:$C$35,'2. Revenues and expenses'!$C40,'2.4 Shared costs'!$I$9:$I$35)</f>
        <v>0</v>
      </c>
      <c r="F40" s="264">
        <f t="shared" si="6"/>
        <v>-1240582.2228646469</v>
      </c>
      <c r="G40" s="265">
        <v>-1926645.1183608617</v>
      </c>
      <c r="H40" s="265">
        <v>0</v>
      </c>
      <c r="I40" s="264">
        <f t="shared" si="7"/>
        <v>-1926645.1183608617</v>
      </c>
    </row>
    <row r="41" spans="1:9" x14ac:dyDescent="0.2">
      <c r="B41" s="260"/>
      <c r="C41" s="133" t="s">
        <v>178</v>
      </c>
      <c r="D41" s="266">
        <f t="shared" ref="D41:I41" si="8">SUM(D32:D40)</f>
        <v>-10732379.854894241</v>
      </c>
      <c r="E41" s="266">
        <f t="shared" si="8"/>
        <v>0</v>
      </c>
      <c r="F41" s="266">
        <f t="shared" si="8"/>
        <v>-10732379.854894241</v>
      </c>
      <c r="G41" s="265">
        <v>20022560.058441114</v>
      </c>
      <c r="H41" s="265">
        <v>0</v>
      </c>
      <c r="I41" s="266">
        <f t="shared" si="8"/>
        <v>20022560.058441114</v>
      </c>
    </row>
    <row r="42" spans="1:9" x14ac:dyDescent="0.2">
      <c r="B42" s="260"/>
      <c r="C42" s="133" t="s">
        <v>60</v>
      </c>
      <c r="D42" s="266">
        <f t="shared" ref="D42:I42" si="9">D30+D41</f>
        <v>-18706863.40489424</v>
      </c>
      <c r="E42" s="266">
        <f t="shared" si="9"/>
        <v>0</v>
      </c>
      <c r="F42" s="266">
        <f t="shared" si="9"/>
        <v>-18706863.40489424</v>
      </c>
      <c r="G42" s="265">
        <v>12568976.588441115</v>
      </c>
      <c r="H42" s="265">
        <v>0</v>
      </c>
      <c r="I42" s="266">
        <f t="shared" si="9"/>
        <v>12568976.588441115</v>
      </c>
    </row>
    <row r="43" spans="1:9" x14ac:dyDescent="0.2">
      <c r="A43" s="200"/>
      <c r="B43" s="149"/>
      <c r="C43" s="133" t="s">
        <v>98</v>
      </c>
      <c r="D43" s="264">
        <f>D20+D42</f>
        <v>1293440.6788698994</v>
      </c>
      <c r="E43" s="264">
        <f>E20+E42</f>
        <v>0</v>
      </c>
      <c r="F43" s="264">
        <f>F20+F42</f>
        <v>1293440.6788698994</v>
      </c>
      <c r="G43" s="265">
        <v>31444033.768441115</v>
      </c>
      <c r="H43" s="265">
        <v>0</v>
      </c>
      <c r="I43" s="264">
        <f>I20+I42</f>
        <v>31444033.768441115</v>
      </c>
    </row>
    <row r="44" spans="1:9" x14ac:dyDescent="0.2">
      <c r="A44" s="23"/>
    </row>
  </sheetData>
  <mergeCells count="4">
    <mergeCell ref="B5:D5"/>
    <mergeCell ref="D7:F7"/>
    <mergeCell ref="G7:I7"/>
    <mergeCell ref="B1:D1"/>
  </mergeCells>
  <phoneticPr fontId="43" type="noConversion"/>
  <pageMargins left="0.75" right="0.75" top="1" bottom="1" header="0.5" footer="0.5"/>
  <pageSetup paperSize="9" scale="66" orientation="landscape" verticalDpi="2"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2">
    <tabColor rgb="FF009999"/>
    <pageSetUpPr fitToPage="1"/>
  </sheetPr>
  <dimension ref="B1:I22"/>
  <sheetViews>
    <sheetView zoomScaleNormal="100" workbookViewId="0"/>
  </sheetViews>
  <sheetFormatPr defaultColWidth="9.42578125" defaultRowHeight="12.75" x14ac:dyDescent="0.2"/>
  <cols>
    <col min="1" max="1" width="12" style="16" customWidth="1"/>
    <col min="2" max="2" width="24.5703125" style="16" customWidth="1"/>
    <col min="3" max="3" width="43.42578125" style="16" customWidth="1"/>
    <col min="4" max="9" width="20.5703125" style="16" customWidth="1"/>
    <col min="10" max="16384" width="9.42578125" style="16"/>
  </cols>
  <sheetData>
    <row r="1" spans="2:9" ht="20.25" x14ac:dyDescent="0.3">
      <c r="B1" s="563" t="s">
        <v>138</v>
      </c>
      <c r="C1" s="563"/>
      <c r="D1" s="15"/>
      <c r="E1" s="15"/>
      <c r="F1" s="15"/>
      <c r="G1" s="15"/>
      <c r="H1" s="15"/>
      <c r="I1" s="15"/>
    </row>
    <row r="2" spans="2:9" ht="16.5" customHeight="1" x14ac:dyDescent="0.45">
      <c r="B2" s="45" t="str">
        <f>Tradingname</f>
        <v>APT PARMELIA PTY LTD</v>
      </c>
      <c r="C2" s="46"/>
      <c r="I2" s="41"/>
    </row>
    <row r="3" spans="2:9" ht="15" x14ac:dyDescent="0.25">
      <c r="B3" s="47" t="s">
        <v>239</v>
      </c>
      <c r="C3" s="48" t="str">
        <f>TEXT(Yearstart,"dd/mm/yyyy")&amp;" to "&amp;TEXT(Yearending,"dd/mm/yyyy")</f>
        <v>01/07/2025 to 30/06/2026</v>
      </c>
    </row>
    <row r="4" spans="2:9" ht="12.75" customHeight="1" x14ac:dyDescent="0.3">
      <c r="B4" s="14"/>
      <c r="D4" s="38"/>
      <c r="G4" s="38"/>
    </row>
    <row r="5" spans="2:9" ht="15.75" x14ac:dyDescent="0.2">
      <c r="B5" s="558" t="s">
        <v>185</v>
      </c>
      <c r="C5" s="558"/>
      <c r="D5" s="558"/>
    </row>
    <row r="6" spans="2:9" x14ac:dyDescent="0.2">
      <c r="B6" s="18"/>
      <c r="C6" s="19"/>
      <c r="D6" s="20"/>
      <c r="E6" s="20"/>
      <c r="F6" s="20"/>
      <c r="G6" s="20"/>
      <c r="H6" s="20"/>
      <c r="I6" s="20"/>
    </row>
    <row r="7" spans="2:9" ht="21" customHeight="1" x14ac:dyDescent="0.2">
      <c r="B7" s="88"/>
      <c r="C7" s="88"/>
      <c r="D7" s="559" t="s">
        <v>230</v>
      </c>
      <c r="E7" s="560"/>
      <c r="F7" s="561"/>
      <c r="G7" s="559" t="s">
        <v>231</v>
      </c>
      <c r="H7" s="560"/>
      <c r="I7" s="561"/>
    </row>
    <row r="8" spans="2:9" ht="51" customHeight="1" x14ac:dyDescent="0.2">
      <c r="B8" s="87" t="s">
        <v>222</v>
      </c>
      <c r="C8" s="88" t="s">
        <v>18</v>
      </c>
      <c r="D8" s="94" t="s">
        <v>56</v>
      </c>
      <c r="E8" s="94" t="s">
        <v>57</v>
      </c>
      <c r="F8" s="94" t="s">
        <v>24</v>
      </c>
      <c r="G8" s="94" t="s">
        <v>56</v>
      </c>
      <c r="H8" s="94" t="s">
        <v>57</v>
      </c>
      <c r="I8" s="94" t="s">
        <v>24</v>
      </c>
    </row>
    <row r="9" spans="2:9" ht="15.75" customHeight="1" x14ac:dyDescent="0.2">
      <c r="B9" s="87"/>
      <c r="C9" s="88"/>
      <c r="D9" s="96" t="s">
        <v>182</v>
      </c>
      <c r="E9" s="96" t="s">
        <v>182</v>
      </c>
      <c r="F9" s="96" t="s">
        <v>182</v>
      </c>
      <c r="G9" s="96" t="s">
        <v>182</v>
      </c>
      <c r="H9" s="96" t="s">
        <v>182</v>
      </c>
      <c r="I9" s="96" t="s">
        <v>182</v>
      </c>
    </row>
    <row r="10" spans="2:9" x14ac:dyDescent="0.2">
      <c r="B10" s="128"/>
      <c r="C10" s="312" t="s">
        <v>138</v>
      </c>
      <c r="D10" s="130"/>
      <c r="E10" s="130"/>
      <c r="F10" s="130"/>
      <c r="G10" s="130"/>
      <c r="H10" s="130"/>
      <c r="I10" s="131"/>
    </row>
    <row r="11" spans="2:9" x14ac:dyDescent="0.2">
      <c r="B11" s="369" t="s">
        <v>604</v>
      </c>
      <c r="C11" s="132" t="s">
        <v>174</v>
      </c>
      <c r="D11" s="265">
        <v>13135665.219999999</v>
      </c>
      <c r="E11" s="265">
        <v>0</v>
      </c>
      <c r="F11" s="264">
        <f t="shared" ref="F11:F20" si="0">SUM(D11:E11)</f>
        <v>13135665.219999999</v>
      </c>
      <c r="G11" s="265">
        <v>11481112.210000003</v>
      </c>
      <c r="H11" s="265">
        <v>0</v>
      </c>
      <c r="I11" s="264">
        <f t="shared" ref="I11:I20" si="1">SUM(G11:H11)</f>
        <v>11481112.210000003</v>
      </c>
    </row>
    <row r="12" spans="2:9" x14ac:dyDescent="0.2">
      <c r="B12" s="369" t="s">
        <v>375</v>
      </c>
      <c r="C12" s="132" t="s">
        <v>154</v>
      </c>
      <c r="D12" s="265">
        <v>1181190.3199999996</v>
      </c>
      <c r="E12" s="265">
        <v>0</v>
      </c>
      <c r="F12" s="264">
        <f t="shared" si="0"/>
        <v>1181190.3199999996</v>
      </c>
      <c r="G12" s="265">
        <v>803765.70999999973</v>
      </c>
      <c r="H12" s="265">
        <v>0</v>
      </c>
      <c r="I12" s="264">
        <f t="shared" si="1"/>
        <v>803765.70999999973</v>
      </c>
    </row>
    <row r="13" spans="2:9" x14ac:dyDescent="0.2">
      <c r="B13" s="369" t="s">
        <v>375</v>
      </c>
      <c r="C13" s="132" t="s">
        <v>79</v>
      </c>
      <c r="D13" s="265">
        <v>0</v>
      </c>
      <c r="E13" s="265">
        <v>0</v>
      </c>
      <c r="F13" s="264">
        <f t="shared" si="0"/>
        <v>0</v>
      </c>
      <c r="G13" s="265">
        <v>0</v>
      </c>
      <c r="H13" s="265">
        <v>0</v>
      </c>
      <c r="I13" s="264">
        <f t="shared" si="1"/>
        <v>0</v>
      </c>
    </row>
    <row r="14" spans="2:9" x14ac:dyDescent="0.2">
      <c r="B14" s="369" t="s">
        <v>375</v>
      </c>
      <c r="C14" s="132" t="s">
        <v>234</v>
      </c>
      <c r="D14" s="265">
        <v>0</v>
      </c>
      <c r="E14" s="265">
        <v>0</v>
      </c>
      <c r="F14" s="264">
        <f t="shared" si="0"/>
        <v>0</v>
      </c>
      <c r="G14" s="265">
        <v>0</v>
      </c>
      <c r="H14" s="265">
        <v>0</v>
      </c>
      <c r="I14" s="264">
        <f t="shared" si="1"/>
        <v>0</v>
      </c>
    </row>
    <row r="15" spans="2:9" ht="25.5" x14ac:dyDescent="0.2">
      <c r="B15" s="369" t="s">
        <v>375</v>
      </c>
      <c r="C15" s="135" t="s">
        <v>235</v>
      </c>
      <c r="D15" s="265">
        <v>0</v>
      </c>
      <c r="E15" s="265">
        <v>0</v>
      </c>
      <c r="F15" s="264">
        <f t="shared" si="0"/>
        <v>0</v>
      </c>
      <c r="G15" s="265">
        <v>0</v>
      </c>
      <c r="H15" s="265">
        <v>0</v>
      </c>
      <c r="I15" s="264">
        <f t="shared" si="1"/>
        <v>0</v>
      </c>
    </row>
    <row r="16" spans="2:9" x14ac:dyDescent="0.2">
      <c r="B16" s="369" t="s">
        <v>375</v>
      </c>
      <c r="C16" s="313" t="s">
        <v>481</v>
      </c>
      <c r="D16" s="265">
        <v>0</v>
      </c>
      <c r="E16" s="265">
        <v>0</v>
      </c>
      <c r="F16" s="264">
        <f>SUM(D16:E16)</f>
        <v>0</v>
      </c>
      <c r="G16" s="265">
        <v>0</v>
      </c>
      <c r="H16" s="265">
        <v>0</v>
      </c>
      <c r="I16" s="264">
        <f>SUM(G16:H16)</f>
        <v>0</v>
      </c>
    </row>
    <row r="17" spans="2:9" x14ac:dyDescent="0.2">
      <c r="B17" s="369" t="s">
        <v>375</v>
      </c>
      <c r="C17" s="313" t="s">
        <v>482</v>
      </c>
      <c r="D17" s="265">
        <v>0</v>
      </c>
      <c r="E17" s="265">
        <v>0</v>
      </c>
      <c r="F17" s="264">
        <f>SUM(D17:E17)</f>
        <v>0</v>
      </c>
      <c r="G17" s="265">
        <v>0</v>
      </c>
      <c r="H17" s="265">
        <v>0</v>
      </c>
      <c r="I17" s="264">
        <f>SUM(G17:H17)</f>
        <v>0</v>
      </c>
    </row>
    <row r="18" spans="2:9" x14ac:dyDescent="0.2">
      <c r="B18" s="369" t="s">
        <v>375</v>
      </c>
      <c r="C18" s="132" t="s">
        <v>80</v>
      </c>
      <c r="D18" s="265">
        <v>0</v>
      </c>
      <c r="E18" s="265">
        <v>0</v>
      </c>
      <c r="F18" s="264">
        <f t="shared" si="0"/>
        <v>0</v>
      </c>
      <c r="G18" s="265">
        <v>0</v>
      </c>
      <c r="H18" s="265">
        <v>0</v>
      </c>
      <c r="I18" s="264">
        <f t="shared" si="1"/>
        <v>0</v>
      </c>
    </row>
    <row r="19" spans="2:9" x14ac:dyDescent="0.2">
      <c r="B19" s="369" t="s">
        <v>375</v>
      </c>
      <c r="C19" s="132" t="s">
        <v>81</v>
      </c>
      <c r="D19" s="265">
        <v>7427.59</v>
      </c>
      <c r="E19" s="265">
        <v>0</v>
      </c>
      <c r="F19" s="264">
        <f t="shared" si="0"/>
        <v>7427.59</v>
      </c>
      <c r="G19" s="265">
        <v>5393.4299999999994</v>
      </c>
      <c r="H19" s="265">
        <v>0</v>
      </c>
      <c r="I19" s="264">
        <f t="shared" si="1"/>
        <v>5393.4299999999994</v>
      </c>
    </row>
    <row r="20" spans="2:9" x14ac:dyDescent="0.2">
      <c r="B20" s="369" t="s">
        <v>375</v>
      </c>
      <c r="C20" s="313" t="s">
        <v>483</v>
      </c>
      <c r="D20" s="265">
        <v>1724092.04</v>
      </c>
      <c r="E20" s="265">
        <v>0</v>
      </c>
      <c r="F20" s="264">
        <f t="shared" si="0"/>
        <v>1724092.04</v>
      </c>
      <c r="G20" s="265">
        <v>1013229.7099999975</v>
      </c>
      <c r="H20" s="265">
        <v>0</v>
      </c>
      <c r="I20" s="264">
        <f t="shared" si="1"/>
        <v>1013229.7099999975</v>
      </c>
    </row>
    <row r="21" spans="2:9" x14ac:dyDescent="0.2">
      <c r="B21" s="263"/>
      <c r="C21" s="314" t="s">
        <v>128</v>
      </c>
      <c r="D21" s="266">
        <f t="shared" ref="D21:I21" si="2">SUM(D11:D20)</f>
        <v>16048375.169999998</v>
      </c>
      <c r="E21" s="266">
        <f t="shared" si="2"/>
        <v>0</v>
      </c>
      <c r="F21" s="266">
        <f t="shared" si="2"/>
        <v>16048375.169999998</v>
      </c>
      <c r="G21" s="266">
        <f t="shared" si="2"/>
        <v>13303501.059999999</v>
      </c>
      <c r="H21" s="266">
        <f t="shared" si="2"/>
        <v>0</v>
      </c>
      <c r="I21" s="266">
        <f t="shared" si="2"/>
        <v>13303501.059999999</v>
      </c>
    </row>
    <row r="22" spans="2:9" x14ac:dyDescent="0.2">
      <c r="B22" s="38"/>
    </row>
  </sheetData>
  <mergeCells count="4">
    <mergeCell ref="B1:C1"/>
    <mergeCell ref="B5:D5"/>
    <mergeCell ref="D7:F7"/>
    <mergeCell ref="G7:I7"/>
  </mergeCells>
  <pageMargins left="0.75" right="0.75" top="1" bottom="1" header="0.5" footer="0.5"/>
  <pageSetup paperSize="9" scale="64" orientation="landscape" verticalDpi="2"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3">
    <tabColor rgb="FF009999"/>
  </sheetPr>
  <dimension ref="B1:J27"/>
  <sheetViews>
    <sheetView zoomScaleNormal="100" workbookViewId="0"/>
  </sheetViews>
  <sheetFormatPr defaultColWidth="9.42578125" defaultRowHeight="12.75" x14ac:dyDescent="0.2"/>
  <cols>
    <col min="1" max="1" width="12" style="16" customWidth="1"/>
    <col min="2" max="2" width="37.5703125" style="16" customWidth="1"/>
    <col min="3" max="3" width="42.5703125" style="16" customWidth="1"/>
    <col min="4" max="5" width="27.42578125" style="16" customWidth="1"/>
    <col min="6" max="6" width="5.5703125" style="16" customWidth="1"/>
    <col min="7" max="7" width="6.5703125" style="16" customWidth="1"/>
    <col min="8" max="10" width="19.5703125" style="16" customWidth="1"/>
    <col min="11" max="11" width="18.42578125" style="16" customWidth="1"/>
    <col min="12" max="16384" width="9.42578125" style="16"/>
  </cols>
  <sheetData>
    <row r="1" spans="2:10" ht="20.25" x14ac:dyDescent="0.3">
      <c r="B1" s="17" t="s">
        <v>195</v>
      </c>
      <c r="C1" s="15"/>
      <c r="D1" s="15"/>
      <c r="E1" s="15"/>
      <c r="F1" s="15"/>
      <c r="G1" s="15"/>
      <c r="H1" s="15"/>
      <c r="I1" s="15"/>
      <c r="J1" s="15"/>
    </row>
    <row r="2" spans="2:10" ht="15.75" customHeight="1" x14ac:dyDescent="0.25">
      <c r="B2" s="45" t="str">
        <f>Tradingname</f>
        <v>APT PARMELIA PTY LTD</v>
      </c>
      <c r="C2" s="46"/>
    </row>
    <row r="3" spans="2:10" ht="18.75" customHeight="1" x14ac:dyDescent="0.45">
      <c r="B3" s="47" t="s">
        <v>239</v>
      </c>
      <c r="C3" s="48" t="str">
        <f>TEXT(Yearstart,"dd/mm/yyyy")&amp;" to "&amp;TEXT(Yearending,"dd/mm/yyyy")</f>
        <v>01/07/2025 to 30/06/2026</v>
      </c>
      <c r="F3" s="41"/>
    </row>
    <row r="4" spans="2:10" ht="20.25" x14ac:dyDescent="0.3">
      <c r="B4" s="14"/>
    </row>
    <row r="5" spans="2:10" ht="15.75" x14ac:dyDescent="0.25">
      <c r="B5" s="26" t="s">
        <v>186</v>
      </c>
    </row>
    <row r="6" spans="2:10" x14ac:dyDescent="0.2">
      <c r="B6" s="18"/>
      <c r="C6" s="21"/>
      <c r="D6" s="21"/>
      <c r="E6" s="21"/>
      <c r="F6" s="21"/>
      <c r="G6" s="22"/>
      <c r="H6" s="27"/>
      <c r="I6" s="23"/>
      <c r="J6" s="23"/>
    </row>
    <row r="7" spans="2:10" ht="39" customHeight="1" x14ac:dyDescent="0.2">
      <c r="B7" s="99" t="s">
        <v>18</v>
      </c>
      <c r="C7" s="94" t="s">
        <v>56</v>
      </c>
      <c r="D7" s="94" t="s">
        <v>57</v>
      </c>
      <c r="E7" s="94" t="s">
        <v>24</v>
      </c>
    </row>
    <row r="8" spans="2:10" ht="13.5" customHeight="1" x14ac:dyDescent="0.2">
      <c r="B8" s="87"/>
      <c r="C8" s="96" t="s">
        <v>182</v>
      </c>
      <c r="D8" s="96" t="s">
        <v>182</v>
      </c>
      <c r="E8" s="96" t="s">
        <v>182</v>
      </c>
    </row>
    <row r="9" spans="2:10" ht="13.5" customHeight="1" x14ac:dyDescent="0.2">
      <c r="B9" s="247" t="s">
        <v>609</v>
      </c>
      <c r="C9" s="275">
        <v>0</v>
      </c>
      <c r="D9" s="275">
        <v>0</v>
      </c>
      <c r="E9" s="276">
        <f t="shared" ref="E9:E14" si="0">SUM(C9:D9)</f>
        <v>0</v>
      </c>
    </row>
    <row r="10" spans="2:10" ht="13.5" customHeight="1" x14ac:dyDescent="0.2">
      <c r="B10" s="247"/>
      <c r="C10" s="275"/>
      <c r="D10" s="275"/>
      <c r="E10" s="276">
        <f t="shared" si="0"/>
        <v>0</v>
      </c>
    </row>
    <row r="11" spans="2:10" ht="13.5" customHeight="1" x14ac:dyDescent="0.2">
      <c r="B11" s="247"/>
      <c r="C11" s="275"/>
      <c r="D11" s="275"/>
      <c r="E11" s="276">
        <f t="shared" si="0"/>
        <v>0</v>
      </c>
    </row>
    <row r="12" spans="2:10" ht="13.5" customHeight="1" x14ac:dyDescent="0.2">
      <c r="B12" s="247"/>
      <c r="C12" s="275"/>
      <c r="D12" s="275"/>
      <c r="E12" s="276">
        <f t="shared" si="0"/>
        <v>0</v>
      </c>
    </row>
    <row r="13" spans="2:10" ht="13.5" customHeight="1" x14ac:dyDescent="0.2">
      <c r="B13" s="247"/>
      <c r="C13" s="275"/>
      <c r="D13" s="275"/>
      <c r="E13" s="276">
        <f t="shared" si="0"/>
        <v>0</v>
      </c>
    </row>
    <row r="14" spans="2:10" ht="13.5" customHeight="1" x14ac:dyDescent="0.2">
      <c r="B14" s="247"/>
      <c r="C14" s="275"/>
      <c r="D14" s="275"/>
      <c r="E14" s="276">
        <f t="shared" si="0"/>
        <v>0</v>
      </c>
    </row>
    <row r="15" spans="2:10" x14ac:dyDescent="0.2">
      <c r="B15" s="98" t="s">
        <v>24</v>
      </c>
      <c r="C15" s="266">
        <f>SUM(C9:C14)</f>
        <v>0</v>
      </c>
      <c r="D15" s="266">
        <f>SUM(D9:D14)</f>
        <v>0</v>
      </c>
      <c r="E15" s="266">
        <f>SUM(E9:E14)</f>
        <v>0</v>
      </c>
    </row>
    <row r="17" spans="2:6" ht="15.75" x14ac:dyDescent="0.25">
      <c r="B17" s="26" t="s">
        <v>187</v>
      </c>
    </row>
    <row r="18" spans="2:6" ht="19.5" customHeight="1" x14ac:dyDescent="0.2">
      <c r="B18" s="18"/>
      <c r="C18" s="21"/>
      <c r="D18" s="21"/>
      <c r="E18" s="21"/>
      <c r="F18" s="21"/>
    </row>
    <row r="19" spans="2:6" ht="24.75" customHeight="1" x14ac:dyDescent="0.2">
      <c r="B19" s="87" t="s">
        <v>134</v>
      </c>
      <c r="C19" s="100" t="s">
        <v>18</v>
      </c>
      <c r="D19" s="94" t="s">
        <v>24</v>
      </c>
    </row>
    <row r="20" spans="2:6" x14ac:dyDescent="0.2">
      <c r="B20" s="87"/>
      <c r="C20" s="96"/>
      <c r="D20" s="96" t="s">
        <v>182</v>
      </c>
    </row>
    <row r="21" spans="2:6" x14ac:dyDescent="0.2">
      <c r="B21" s="247"/>
      <c r="C21" s="249"/>
      <c r="D21" s="274"/>
    </row>
    <row r="22" spans="2:6" x14ac:dyDescent="0.2">
      <c r="B22" s="247"/>
      <c r="C22" s="249"/>
      <c r="D22" s="274"/>
    </row>
    <row r="23" spans="2:6" x14ac:dyDescent="0.2">
      <c r="B23" s="247"/>
      <c r="C23" s="249"/>
      <c r="D23" s="274"/>
    </row>
    <row r="24" spans="2:6" x14ac:dyDescent="0.2">
      <c r="B24" s="247"/>
      <c r="C24" s="249"/>
      <c r="D24" s="274"/>
    </row>
    <row r="25" spans="2:6" x14ac:dyDescent="0.2">
      <c r="B25" s="247"/>
      <c r="C25" s="249"/>
      <c r="D25" s="274"/>
    </row>
    <row r="26" spans="2:6" x14ac:dyDescent="0.2">
      <c r="B26" s="247"/>
      <c r="C26" s="249"/>
      <c r="D26" s="274"/>
    </row>
    <row r="27" spans="2:6" x14ac:dyDescent="0.2">
      <c r="B27" s="564" t="s">
        <v>133</v>
      </c>
      <c r="C27" s="565"/>
      <c r="D27" s="266">
        <f>SUM(D21:D26)</f>
        <v>0</v>
      </c>
    </row>
  </sheetData>
  <mergeCells count="1">
    <mergeCell ref="B27:C27"/>
  </mergeCells>
  <pageMargins left="0.75" right="0.75" top="1" bottom="1" header="0.5" footer="0.5"/>
  <pageSetup paperSize="9" scale="59" orientation="landscape" r:id="rId1"/>
  <headerFooter alignWithMargins="0"/>
  <colBreaks count="1" manualBreakCount="1">
    <brk id="7" max="22" man="1"/>
  </col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4">
    <tabColor rgb="FF009999"/>
  </sheetPr>
  <dimension ref="B1:H36"/>
  <sheetViews>
    <sheetView zoomScaleNormal="100" workbookViewId="0"/>
  </sheetViews>
  <sheetFormatPr defaultColWidth="9.42578125" defaultRowHeight="12.75" x14ac:dyDescent="0.2"/>
  <cols>
    <col min="1" max="1" width="12.42578125" style="28" customWidth="1"/>
    <col min="2" max="2" width="18.5703125" style="28" customWidth="1"/>
    <col min="3" max="3" width="42.42578125" style="28" customWidth="1"/>
    <col min="4" max="4" width="26.5703125" style="28" customWidth="1"/>
    <col min="5" max="5" width="22.5703125" style="28" customWidth="1"/>
    <col min="6" max="6" width="20.5703125" style="28" customWidth="1"/>
    <col min="7" max="8" width="22.5703125" style="28" customWidth="1"/>
    <col min="9" max="9" width="9.42578125" style="28" customWidth="1"/>
    <col min="10" max="10" width="25.42578125" style="28" customWidth="1"/>
    <col min="11" max="16384" width="9.42578125" style="28"/>
  </cols>
  <sheetData>
    <row r="1" spans="2:8" ht="20.25" x14ac:dyDescent="0.3">
      <c r="B1" s="566" t="s">
        <v>190</v>
      </c>
      <c r="C1" s="566"/>
      <c r="D1" s="15"/>
      <c r="E1" s="15"/>
      <c r="F1" s="15"/>
      <c r="G1" s="15"/>
      <c r="H1" s="15"/>
    </row>
    <row r="2" spans="2:8" ht="17.25" customHeight="1" x14ac:dyDescent="0.3">
      <c r="B2" s="45" t="str">
        <f>Tradingname</f>
        <v>APT PARMELIA PTY LTD</v>
      </c>
      <c r="C2" s="46"/>
      <c r="D2" s="29"/>
      <c r="E2" s="567" t="s">
        <v>484</v>
      </c>
      <c r="F2" s="567"/>
      <c r="G2" s="567"/>
      <c r="H2" s="29"/>
    </row>
    <row r="3" spans="2:8" ht="17.25" customHeight="1" x14ac:dyDescent="0.25">
      <c r="B3" s="47" t="s">
        <v>239</v>
      </c>
      <c r="C3" s="48" t="str">
        <f>TEXT(Yearstart,"dd/mm/yyyy")&amp;" to "&amp;TEXT(Yearending,"dd/mm/yyyy")</f>
        <v>01/07/2025 to 30/06/2026</v>
      </c>
      <c r="E3" s="567"/>
      <c r="F3" s="567"/>
      <c r="G3" s="567"/>
    </row>
    <row r="4" spans="2:8" ht="14.25" customHeight="1" x14ac:dyDescent="0.3">
      <c r="B4" s="14"/>
      <c r="E4" s="567"/>
      <c r="F4" s="567"/>
      <c r="G4" s="567"/>
    </row>
    <row r="5" spans="2:8" ht="15.75" x14ac:dyDescent="0.25">
      <c r="B5" s="32" t="s">
        <v>191</v>
      </c>
      <c r="C5" s="30"/>
      <c r="D5" s="30"/>
      <c r="E5" s="30"/>
      <c r="F5" s="31"/>
      <c r="G5" s="30"/>
      <c r="H5" s="30"/>
    </row>
    <row r="6" spans="2:8" ht="15.75" x14ac:dyDescent="0.25">
      <c r="B6" s="32"/>
      <c r="C6" s="30"/>
      <c r="D6" s="30"/>
      <c r="E6" s="30"/>
      <c r="F6" s="31"/>
      <c r="G6" s="30"/>
      <c r="H6" s="30"/>
    </row>
    <row r="7" spans="2:8" ht="40.5" customHeight="1" x14ac:dyDescent="0.2">
      <c r="B7" s="101" t="s">
        <v>222</v>
      </c>
      <c r="C7" s="101" t="s">
        <v>188</v>
      </c>
      <c r="D7" s="102" t="s">
        <v>217</v>
      </c>
      <c r="E7" s="102" t="s">
        <v>219</v>
      </c>
      <c r="F7" s="102" t="s">
        <v>68</v>
      </c>
      <c r="G7" s="102" t="s">
        <v>88</v>
      </c>
      <c r="H7" s="102" t="s">
        <v>89</v>
      </c>
    </row>
    <row r="8" spans="2:8" x14ac:dyDescent="0.2">
      <c r="B8" s="103"/>
      <c r="C8" s="101" t="s">
        <v>189</v>
      </c>
      <c r="D8" s="104" t="s">
        <v>182</v>
      </c>
      <c r="E8" s="104" t="s">
        <v>182</v>
      </c>
      <c r="F8" s="104"/>
      <c r="G8" s="104" t="s">
        <v>182</v>
      </c>
      <c r="H8" s="104" t="s">
        <v>182</v>
      </c>
    </row>
    <row r="9" spans="2:8" x14ac:dyDescent="0.2">
      <c r="B9" s="136"/>
      <c r="C9" s="136"/>
      <c r="D9" s="277"/>
      <c r="E9" s="277"/>
      <c r="F9" s="105"/>
      <c r="G9" s="264">
        <f t="shared" ref="G9:G35" si="0">D9*F9</f>
        <v>0</v>
      </c>
      <c r="H9" s="264">
        <f>E9*F9</f>
        <v>0</v>
      </c>
    </row>
    <row r="10" spans="2:8" x14ac:dyDescent="0.2">
      <c r="B10" s="136"/>
      <c r="C10" s="136"/>
      <c r="D10" s="277"/>
      <c r="E10" s="277"/>
      <c r="F10" s="105"/>
      <c r="G10" s="264">
        <f t="shared" si="0"/>
        <v>0</v>
      </c>
      <c r="H10" s="264">
        <f t="shared" ref="H10:H35" si="1">E10*F10</f>
        <v>0</v>
      </c>
    </row>
    <row r="11" spans="2:8" x14ac:dyDescent="0.2">
      <c r="B11" s="136"/>
      <c r="C11" s="136"/>
      <c r="D11" s="277"/>
      <c r="E11" s="277"/>
      <c r="F11" s="105"/>
      <c r="G11" s="264">
        <f t="shared" si="0"/>
        <v>0</v>
      </c>
      <c r="H11" s="264">
        <f t="shared" si="1"/>
        <v>0</v>
      </c>
    </row>
    <row r="12" spans="2:8" x14ac:dyDescent="0.2">
      <c r="B12" s="136"/>
      <c r="C12" s="136"/>
      <c r="D12" s="277"/>
      <c r="E12" s="277"/>
      <c r="F12" s="105"/>
      <c r="G12" s="264">
        <f t="shared" si="0"/>
        <v>0</v>
      </c>
      <c r="H12" s="264">
        <f t="shared" si="1"/>
        <v>0</v>
      </c>
    </row>
    <row r="13" spans="2:8" x14ac:dyDescent="0.2">
      <c r="B13" s="136"/>
      <c r="C13" s="136"/>
      <c r="D13" s="277"/>
      <c r="E13" s="277"/>
      <c r="F13" s="105"/>
      <c r="G13" s="264">
        <f t="shared" si="0"/>
        <v>0</v>
      </c>
      <c r="H13" s="264">
        <f t="shared" si="1"/>
        <v>0</v>
      </c>
    </row>
    <row r="14" spans="2:8" x14ac:dyDescent="0.2">
      <c r="B14" s="136"/>
      <c r="C14" s="136"/>
      <c r="D14" s="277"/>
      <c r="E14" s="277"/>
      <c r="F14" s="105"/>
      <c r="G14" s="264">
        <f t="shared" si="0"/>
        <v>0</v>
      </c>
      <c r="H14" s="264">
        <f t="shared" si="1"/>
        <v>0</v>
      </c>
    </row>
    <row r="15" spans="2:8" x14ac:dyDescent="0.2">
      <c r="B15" s="136"/>
      <c r="C15" s="136"/>
      <c r="D15" s="277"/>
      <c r="E15" s="277"/>
      <c r="F15" s="105"/>
      <c r="G15" s="264">
        <f t="shared" si="0"/>
        <v>0</v>
      </c>
      <c r="H15" s="264">
        <f t="shared" si="1"/>
        <v>0</v>
      </c>
    </row>
    <row r="16" spans="2:8" x14ac:dyDescent="0.2">
      <c r="B16" s="136"/>
      <c r="C16" s="136"/>
      <c r="D16" s="277"/>
      <c r="E16" s="277"/>
      <c r="F16" s="105"/>
      <c r="G16" s="264">
        <f t="shared" si="0"/>
        <v>0</v>
      </c>
      <c r="H16" s="264">
        <f t="shared" si="1"/>
        <v>0</v>
      </c>
    </row>
    <row r="17" spans="2:8" x14ac:dyDescent="0.2">
      <c r="B17" s="136"/>
      <c r="C17" s="136"/>
      <c r="D17" s="277"/>
      <c r="E17" s="277"/>
      <c r="F17" s="105"/>
      <c r="G17" s="264">
        <f t="shared" si="0"/>
        <v>0</v>
      </c>
      <c r="H17" s="264">
        <f t="shared" si="1"/>
        <v>0</v>
      </c>
    </row>
    <row r="18" spans="2:8" x14ac:dyDescent="0.2">
      <c r="B18" s="136"/>
      <c r="C18" s="136"/>
      <c r="D18" s="277"/>
      <c r="E18" s="277"/>
      <c r="F18" s="105"/>
      <c r="G18" s="264">
        <f t="shared" si="0"/>
        <v>0</v>
      </c>
      <c r="H18" s="264">
        <f t="shared" si="1"/>
        <v>0</v>
      </c>
    </row>
    <row r="19" spans="2:8" x14ac:dyDescent="0.2">
      <c r="B19" s="136"/>
      <c r="C19" s="136"/>
      <c r="D19" s="277"/>
      <c r="E19" s="277"/>
      <c r="F19" s="105"/>
      <c r="G19" s="264">
        <f t="shared" si="0"/>
        <v>0</v>
      </c>
      <c r="H19" s="264">
        <f t="shared" si="1"/>
        <v>0</v>
      </c>
    </row>
    <row r="20" spans="2:8" x14ac:dyDescent="0.2">
      <c r="B20" s="136"/>
      <c r="C20" s="136"/>
      <c r="D20" s="277"/>
      <c r="E20" s="277"/>
      <c r="F20" s="105"/>
      <c r="G20" s="264">
        <f t="shared" si="0"/>
        <v>0</v>
      </c>
      <c r="H20" s="264">
        <f t="shared" si="1"/>
        <v>0</v>
      </c>
    </row>
    <row r="21" spans="2:8" x14ac:dyDescent="0.2">
      <c r="B21" s="136"/>
      <c r="C21" s="136"/>
      <c r="D21" s="277"/>
      <c r="E21" s="277"/>
      <c r="F21" s="105"/>
      <c r="G21" s="264">
        <f t="shared" si="0"/>
        <v>0</v>
      </c>
      <c r="H21" s="264">
        <f t="shared" si="1"/>
        <v>0</v>
      </c>
    </row>
    <row r="22" spans="2:8" x14ac:dyDescent="0.2">
      <c r="B22" s="136"/>
      <c r="C22" s="136"/>
      <c r="D22" s="277"/>
      <c r="E22" s="277"/>
      <c r="F22" s="105"/>
      <c r="G22" s="264">
        <f t="shared" si="0"/>
        <v>0</v>
      </c>
      <c r="H22" s="264">
        <f t="shared" si="1"/>
        <v>0</v>
      </c>
    </row>
    <row r="23" spans="2:8" x14ac:dyDescent="0.2">
      <c r="B23" s="136"/>
      <c r="C23" s="136"/>
      <c r="D23" s="277"/>
      <c r="E23" s="277"/>
      <c r="F23" s="105"/>
      <c r="G23" s="264">
        <f t="shared" si="0"/>
        <v>0</v>
      </c>
      <c r="H23" s="264">
        <f t="shared" si="1"/>
        <v>0</v>
      </c>
    </row>
    <row r="24" spans="2:8" x14ac:dyDescent="0.2">
      <c r="B24" s="136"/>
      <c r="C24" s="136"/>
      <c r="D24" s="277"/>
      <c r="E24" s="277"/>
      <c r="F24" s="105"/>
      <c r="G24" s="264">
        <f t="shared" si="0"/>
        <v>0</v>
      </c>
      <c r="H24" s="264">
        <f t="shared" si="1"/>
        <v>0</v>
      </c>
    </row>
    <row r="25" spans="2:8" x14ac:dyDescent="0.2">
      <c r="B25" s="136"/>
      <c r="C25" s="136"/>
      <c r="D25" s="277"/>
      <c r="E25" s="277"/>
      <c r="F25" s="105"/>
      <c r="G25" s="264">
        <f t="shared" si="0"/>
        <v>0</v>
      </c>
      <c r="H25" s="264">
        <f t="shared" si="1"/>
        <v>0</v>
      </c>
    </row>
    <row r="26" spans="2:8" x14ac:dyDescent="0.2">
      <c r="B26" s="136"/>
      <c r="C26" s="136"/>
      <c r="D26" s="277"/>
      <c r="E26" s="277"/>
      <c r="F26" s="105"/>
      <c r="G26" s="264">
        <f t="shared" si="0"/>
        <v>0</v>
      </c>
      <c r="H26" s="264">
        <f t="shared" si="1"/>
        <v>0</v>
      </c>
    </row>
    <row r="27" spans="2:8" x14ac:dyDescent="0.2">
      <c r="B27" s="136"/>
      <c r="C27" s="136"/>
      <c r="D27" s="277"/>
      <c r="E27" s="277"/>
      <c r="F27" s="105"/>
      <c r="G27" s="264">
        <f t="shared" si="0"/>
        <v>0</v>
      </c>
      <c r="H27" s="264">
        <f t="shared" si="1"/>
        <v>0</v>
      </c>
    </row>
    <row r="28" spans="2:8" x14ac:dyDescent="0.2">
      <c r="B28" s="136"/>
      <c r="C28" s="136"/>
      <c r="D28" s="277"/>
      <c r="E28" s="277"/>
      <c r="F28" s="105"/>
      <c r="G28" s="264">
        <f t="shared" si="0"/>
        <v>0</v>
      </c>
      <c r="H28" s="264">
        <f t="shared" si="1"/>
        <v>0</v>
      </c>
    </row>
    <row r="29" spans="2:8" x14ac:dyDescent="0.2">
      <c r="B29" s="136"/>
      <c r="C29" s="136"/>
      <c r="D29" s="277"/>
      <c r="E29" s="277"/>
      <c r="F29" s="105"/>
      <c r="G29" s="264">
        <f t="shared" si="0"/>
        <v>0</v>
      </c>
      <c r="H29" s="264">
        <f t="shared" si="1"/>
        <v>0</v>
      </c>
    </row>
    <row r="30" spans="2:8" x14ac:dyDescent="0.2">
      <c r="B30" s="136"/>
      <c r="C30" s="136"/>
      <c r="D30" s="277"/>
      <c r="E30" s="277"/>
      <c r="F30" s="105"/>
      <c r="G30" s="264">
        <f t="shared" si="0"/>
        <v>0</v>
      </c>
      <c r="H30" s="264">
        <f t="shared" si="1"/>
        <v>0</v>
      </c>
    </row>
    <row r="31" spans="2:8" x14ac:dyDescent="0.2">
      <c r="B31" s="136"/>
      <c r="C31" s="136"/>
      <c r="D31" s="277"/>
      <c r="E31" s="277"/>
      <c r="F31" s="105"/>
      <c r="G31" s="264">
        <f t="shared" si="0"/>
        <v>0</v>
      </c>
      <c r="H31" s="264">
        <f t="shared" si="1"/>
        <v>0</v>
      </c>
    </row>
    <row r="32" spans="2:8" x14ac:dyDescent="0.2">
      <c r="B32" s="136"/>
      <c r="C32" s="136"/>
      <c r="D32" s="277"/>
      <c r="E32" s="277"/>
      <c r="F32" s="105"/>
      <c r="G32" s="264">
        <f t="shared" si="0"/>
        <v>0</v>
      </c>
      <c r="H32" s="264">
        <f t="shared" si="1"/>
        <v>0</v>
      </c>
    </row>
    <row r="33" spans="2:8" x14ac:dyDescent="0.2">
      <c r="B33" s="136"/>
      <c r="C33" s="136"/>
      <c r="D33" s="277"/>
      <c r="E33" s="277"/>
      <c r="F33" s="105"/>
      <c r="G33" s="264">
        <f t="shared" si="0"/>
        <v>0</v>
      </c>
      <c r="H33" s="264">
        <f t="shared" si="1"/>
        <v>0</v>
      </c>
    </row>
    <row r="34" spans="2:8" x14ac:dyDescent="0.2">
      <c r="B34" s="136"/>
      <c r="C34" s="136"/>
      <c r="D34" s="277"/>
      <c r="E34" s="277"/>
      <c r="F34" s="105"/>
      <c r="G34" s="264">
        <f t="shared" si="0"/>
        <v>0</v>
      </c>
      <c r="H34" s="264">
        <f t="shared" si="1"/>
        <v>0</v>
      </c>
    </row>
    <row r="35" spans="2:8" x14ac:dyDescent="0.2">
      <c r="B35" s="136"/>
      <c r="C35" s="136"/>
      <c r="D35" s="277"/>
      <c r="E35" s="277"/>
      <c r="F35" s="105"/>
      <c r="G35" s="264">
        <f t="shared" si="0"/>
        <v>0</v>
      </c>
      <c r="H35" s="264">
        <f t="shared" si="1"/>
        <v>0</v>
      </c>
    </row>
    <row r="36" spans="2:8" x14ac:dyDescent="0.2">
      <c r="B36" s="36"/>
      <c r="C36" s="98" t="s">
        <v>24</v>
      </c>
      <c r="D36" s="264">
        <f>SUM(D9:D35)</f>
        <v>0</v>
      </c>
      <c r="E36" s="264">
        <f>SUM(E9:E35)</f>
        <v>0</v>
      </c>
      <c r="F36" s="207"/>
      <c r="G36" s="264">
        <f>SUM(G9:G35)</f>
        <v>0</v>
      </c>
      <c r="H36" s="264">
        <f>SUM(H9:H35)</f>
        <v>0</v>
      </c>
    </row>
  </sheetData>
  <mergeCells count="2">
    <mergeCell ref="B1:C1"/>
    <mergeCell ref="E2:G4"/>
  </mergeCells>
  <pageMargins left="0.75" right="0.75" top="1" bottom="1" header="0.5" footer="0.5"/>
  <pageSetup paperSize="9" scale="30" orientation="landscape"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5">
    <tabColor rgb="FF009999"/>
  </sheetPr>
  <dimension ref="B1:I36"/>
  <sheetViews>
    <sheetView zoomScaleNormal="100" workbookViewId="0"/>
  </sheetViews>
  <sheetFormatPr defaultColWidth="9.42578125" defaultRowHeight="12.75" x14ac:dyDescent="0.2"/>
  <cols>
    <col min="1" max="1" width="12" style="28" customWidth="1"/>
    <col min="2" max="2" width="21" style="28" customWidth="1"/>
    <col min="3" max="3" width="48.42578125" style="28" bestFit="1" customWidth="1"/>
    <col min="4" max="4" width="26.5703125" style="28" customWidth="1"/>
    <col min="5" max="5" width="23.5703125" style="28" customWidth="1"/>
    <col min="6" max="6" width="22.5703125" style="28" customWidth="1"/>
    <col min="7" max="7" width="20.5703125" style="28" customWidth="1"/>
    <col min="8" max="9" width="22.5703125" style="28" customWidth="1"/>
    <col min="10" max="10" width="9.42578125" style="28" customWidth="1"/>
    <col min="11" max="11" width="25.42578125" style="28" customWidth="1"/>
    <col min="12" max="16384" width="9.42578125" style="28"/>
  </cols>
  <sheetData>
    <row r="1" spans="2:9" ht="20.25" x14ac:dyDescent="0.3">
      <c r="B1" s="566" t="s">
        <v>155</v>
      </c>
      <c r="C1" s="566"/>
      <c r="D1" s="15"/>
      <c r="E1" s="15"/>
      <c r="F1" s="15"/>
      <c r="G1" s="15"/>
      <c r="H1" s="15"/>
      <c r="I1" s="15"/>
    </row>
    <row r="2" spans="2:9" ht="16.5" customHeight="1" x14ac:dyDescent="0.3">
      <c r="B2" s="45" t="str">
        <f>Tradingname</f>
        <v>APT PARMELIA PTY LTD</v>
      </c>
      <c r="C2" s="46"/>
      <c r="D2" s="29"/>
      <c r="E2" s="567" t="s">
        <v>484</v>
      </c>
      <c r="F2" s="567"/>
      <c r="G2" s="567"/>
      <c r="H2" s="29"/>
      <c r="I2" s="29"/>
    </row>
    <row r="3" spans="2:9" ht="15" x14ac:dyDescent="0.25">
      <c r="B3" s="47" t="s">
        <v>239</v>
      </c>
      <c r="C3" s="48" t="str">
        <f>TEXT(Yearstart,"dd/mm/yyyy")&amp;" to "&amp;TEXT(Yearending,"dd/mm/yyyy")</f>
        <v>01/07/2025 to 30/06/2026</v>
      </c>
      <c r="E3" s="567"/>
      <c r="F3" s="567"/>
      <c r="G3" s="567"/>
    </row>
    <row r="4" spans="2:9" ht="20.25" x14ac:dyDescent="0.3">
      <c r="B4" s="14"/>
      <c r="E4" s="567"/>
      <c r="F4" s="567"/>
      <c r="G4" s="567"/>
    </row>
    <row r="5" spans="2:9" ht="15.75" x14ac:dyDescent="0.25">
      <c r="B5" s="32" t="s">
        <v>192</v>
      </c>
      <c r="C5" s="30"/>
      <c r="D5" s="30"/>
      <c r="E5" s="30"/>
      <c r="F5" s="30"/>
      <c r="G5" s="31"/>
      <c r="H5" s="30"/>
      <c r="I5" s="30"/>
    </row>
    <row r="6" spans="2:9" ht="15.75" x14ac:dyDescent="0.25">
      <c r="B6" s="32"/>
      <c r="C6" s="30"/>
      <c r="D6" s="30"/>
      <c r="E6" s="30"/>
      <c r="F6" s="30"/>
      <c r="G6" s="31"/>
      <c r="H6" s="30"/>
      <c r="I6" s="30"/>
    </row>
    <row r="7" spans="2:9" ht="40.5" customHeight="1" x14ac:dyDescent="0.2">
      <c r="B7" s="101" t="s">
        <v>222</v>
      </c>
      <c r="C7" s="101" t="s">
        <v>18</v>
      </c>
      <c r="D7" s="106" t="s">
        <v>69</v>
      </c>
      <c r="E7" s="102" t="s">
        <v>218</v>
      </c>
      <c r="F7" s="102" t="s">
        <v>220</v>
      </c>
      <c r="G7" s="102" t="s">
        <v>68</v>
      </c>
      <c r="H7" s="102" t="s">
        <v>88</v>
      </c>
      <c r="I7" s="102" t="s">
        <v>89</v>
      </c>
    </row>
    <row r="8" spans="2:9" x14ac:dyDescent="0.2">
      <c r="B8" s="103"/>
      <c r="C8" s="103" t="s">
        <v>193</v>
      </c>
      <c r="D8" s="107"/>
      <c r="E8" s="104" t="s">
        <v>182</v>
      </c>
      <c r="F8" s="104" t="s">
        <v>182</v>
      </c>
      <c r="G8" s="104"/>
      <c r="H8" s="104" t="s">
        <v>182</v>
      </c>
      <c r="I8" s="104" t="s">
        <v>182</v>
      </c>
    </row>
    <row r="9" spans="2:9" x14ac:dyDescent="0.2">
      <c r="B9" s="136"/>
      <c r="C9" s="134" t="s">
        <v>53</v>
      </c>
      <c r="D9" s="245"/>
      <c r="E9" s="278"/>
      <c r="F9" s="278"/>
      <c r="G9" s="281"/>
      <c r="H9" s="280">
        <f>E9*G9</f>
        <v>0</v>
      </c>
      <c r="I9" s="280">
        <f>F9*G9</f>
        <v>0</v>
      </c>
    </row>
    <row r="10" spans="2:9" x14ac:dyDescent="0.2">
      <c r="B10" s="136"/>
      <c r="C10" s="134" t="s">
        <v>62</v>
      </c>
      <c r="D10" s="245"/>
      <c r="E10" s="278"/>
      <c r="F10" s="278"/>
      <c r="G10" s="281"/>
      <c r="H10" s="280">
        <f t="shared" ref="H10:H35" si="0">E10*G10</f>
        <v>0</v>
      </c>
      <c r="I10" s="280">
        <f t="shared" ref="I10:I35" si="1">F10*G10</f>
        <v>0</v>
      </c>
    </row>
    <row r="11" spans="2:9" x14ac:dyDescent="0.2">
      <c r="B11" s="136"/>
      <c r="C11" s="134" t="s">
        <v>479</v>
      </c>
      <c r="D11" s="245"/>
      <c r="E11" s="278"/>
      <c r="F11" s="278"/>
      <c r="G11" s="281"/>
      <c r="H11" s="280">
        <f t="shared" si="0"/>
        <v>0</v>
      </c>
      <c r="I11" s="280">
        <f t="shared" si="1"/>
        <v>0</v>
      </c>
    </row>
    <row r="12" spans="2:9" x14ac:dyDescent="0.2">
      <c r="B12" s="369" t="s">
        <v>606</v>
      </c>
      <c r="C12" s="134" t="s">
        <v>54</v>
      </c>
      <c r="D12" s="245"/>
      <c r="E12" s="278">
        <v>-55832677.362000003</v>
      </c>
      <c r="F12" s="278"/>
      <c r="G12" s="281">
        <v>0</v>
      </c>
      <c r="H12" s="280">
        <f t="shared" si="0"/>
        <v>0</v>
      </c>
      <c r="I12" s="280">
        <f t="shared" si="1"/>
        <v>0</v>
      </c>
    </row>
    <row r="13" spans="2:9" x14ac:dyDescent="0.2">
      <c r="B13" s="136"/>
      <c r="C13" s="134" t="s">
        <v>63</v>
      </c>
      <c r="D13" s="245"/>
      <c r="E13" s="278"/>
      <c r="F13" s="278"/>
      <c r="G13" s="281"/>
      <c r="H13" s="280">
        <f t="shared" si="0"/>
        <v>0</v>
      </c>
      <c r="I13" s="280">
        <f t="shared" si="1"/>
        <v>0</v>
      </c>
    </row>
    <row r="14" spans="2:9" x14ac:dyDescent="0.2">
      <c r="B14" s="136"/>
      <c r="C14" s="134" t="s">
        <v>132</v>
      </c>
      <c r="D14" s="245"/>
      <c r="E14" s="278"/>
      <c r="F14" s="278"/>
      <c r="G14" s="281"/>
      <c r="H14" s="280">
        <f t="shared" si="0"/>
        <v>0</v>
      </c>
      <c r="I14" s="280">
        <f t="shared" si="1"/>
        <v>0</v>
      </c>
    </row>
    <row r="15" spans="2:9" x14ac:dyDescent="0.2">
      <c r="B15" s="136"/>
      <c r="C15" s="134" t="s">
        <v>55</v>
      </c>
      <c r="D15" s="245"/>
      <c r="E15" s="278"/>
      <c r="F15" s="278"/>
      <c r="G15" s="281"/>
      <c r="H15" s="280">
        <f t="shared" si="0"/>
        <v>0</v>
      </c>
      <c r="I15" s="280">
        <f t="shared" si="1"/>
        <v>0</v>
      </c>
    </row>
    <row r="16" spans="2:9" x14ac:dyDescent="0.2">
      <c r="B16" s="136"/>
      <c r="C16" s="134" t="s">
        <v>480</v>
      </c>
      <c r="D16" s="245"/>
      <c r="E16" s="278">
        <v>-9491797.6320295949</v>
      </c>
      <c r="F16" s="278"/>
      <c r="G16" s="281">
        <v>1</v>
      </c>
      <c r="H16" s="280">
        <f t="shared" si="0"/>
        <v>-9491797.6320295949</v>
      </c>
      <c r="I16" s="280">
        <f t="shared" si="1"/>
        <v>0</v>
      </c>
    </row>
    <row r="17" spans="2:9" x14ac:dyDescent="0.2">
      <c r="B17" s="136"/>
      <c r="C17" s="134" t="s">
        <v>177</v>
      </c>
      <c r="D17" s="245"/>
      <c r="E17" s="279">
        <f>SUM(E18:E35)</f>
        <v>-158173674.21999994</v>
      </c>
      <c r="F17" s="279">
        <f>SUM(F18:F35)</f>
        <v>0</v>
      </c>
      <c r="G17" s="282"/>
      <c r="H17" s="279">
        <f>SUM(H18:H35)</f>
        <v>-1240582.2228646469</v>
      </c>
      <c r="I17" s="279">
        <f>SUM(I18:I35)</f>
        <v>0</v>
      </c>
    </row>
    <row r="18" spans="2:9" x14ac:dyDescent="0.2">
      <c r="B18" s="369" t="s">
        <v>608</v>
      </c>
      <c r="C18" s="136" t="s">
        <v>562</v>
      </c>
      <c r="D18" s="245"/>
      <c r="E18" s="278">
        <v>-139610342.13999996</v>
      </c>
      <c r="F18" s="278"/>
      <c r="G18" s="281">
        <v>8.8860338270685037E-3</v>
      </c>
      <c r="H18" s="280">
        <f t="shared" si="0"/>
        <v>-1240582.2228646469</v>
      </c>
      <c r="I18" s="280">
        <f t="shared" si="1"/>
        <v>0</v>
      </c>
    </row>
    <row r="19" spans="2:9" x14ac:dyDescent="0.2">
      <c r="B19" s="369" t="s">
        <v>608</v>
      </c>
      <c r="C19" s="136" t="s">
        <v>799</v>
      </c>
      <c r="D19" s="245"/>
      <c r="E19" s="278">
        <v>-2966202.29</v>
      </c>
      <c r="F19" s="278"/>
      <c r="G19" s="281">
        <v>0</v>
      </c>
      <c r="H19" s="280">
        <f t="shared" si="0"/>
        <v>0</v>
      </c>
      <c r="I19" s="280">
        <f t="shared" si="1"/>
        <v>0</v>
      </c>
    </row>
    <row r="20" spans="2:9" x14ac:dyDescent="0.2">
      <c r="B20" s="369" t="s">
        <v>606</v>
      </c>
      <c r="C20" s="136" t="s">
        <v>800</v>
      </c>
      <c r="D20" s="245"/>
      <c r="E20" s="278">
        <v>-15597129.790000005</v>
      </c>
      <c r="F20" s="278"/>
      <c r="G20" s="281">
        <f>G19</f>
        <v>0</v>
      </c>
      <c r="H20" s="280">
        <f t="shared" si="0"/>
        <v>0</v>
      </c>
      <c r="I20" s="280">
        <f t="shared" si="1"/>
        <v>0</v>
      </c>
    </row>
    <row r="21" spans="2:9" x14ac:dyDescent="0.2">
      <c r="B21" s="136"/>
      <c r="C21" s="136"/>
      <c r="D21" s="245"/>
      <c r="E21" s="278"/>
      <c r="F21" s="278"/>
      <c r="G21" s="281"/>
      <c r="H21" s="280">
        <f t="shared" si="0"/>
        <v>0</v>
      </c>
      <c r="I21" s="280">
        <f t="shared" si="1"/>
        <v>0</v>
      </c>
    </row>
    <row r="22" spans="2:9" x14ac:dyDescent="0.2">
      <c r="B22" s="136"/>
      <c r="C22" s="136"/>
      <c r="D22" s="245"/>
      <c r="E22" s="278"/>
      <c r="F22" s="278"/>
      <c r="G22" s="281"/>
      <c r="H22" s="280">
        <f t="shared" si="0"/>
        <v>0</v>
      </c>
      <c r="I22" s="280">
        <f t="shared" si="1"/>
        <v>0</v>
      </c>
    </row>
    <row r="23" spans="2:9" x14ac:dyDescent="0.2">
      <c r="B23" s="136"/>
      <c r="C23" s="136"/>
      <c r="D23" s="245"/>
      <c r="E23" s="278"/>
      <c r="F23" s="278"/>
      <c r="G23" s="281"/>
      <c r="H23" s="280">
        <f t="shared" si="0"/>
        <v>0</v>
      </c>
      <c r="I23" s="280">
        <f t="shared" si="1"/>
        <v>0</v>
      </c>
    </row>
    <row r="24" spans="2:9" x14ac:dyDescent="0.2">
      <c r="B24" s="136"/>
      <c r="C24" s="136"/>
      <c r="D24" s="245"/>
      <c r="E24" s="278"/>
      <c r="F24" s="278"/>
      <c r="G24" s="281"/>
      <c r="H24" s="280">
        <f t="shared" si="0"/>
        <v>0</v>
      </c>
      <c r="I24" s="280">
        <f t="shared" si="1"/>
        <v>0</v>
      </c>
    </row>
    <row r="25" spans="2:9" x14ac:dyDescent="0.2">
      <c r="B25" s="136"/>
      <c r="C25" s="136"/>
      <c r="D25" s="245"/>
      <c r="E25" s="278"/>
      <c r="F25" s="278"/>
      <c r="G25" s="281"/>
      <c r="H25" s="280">
        <f t="shared" si="0"/>
        <v>0</v>
      </c>
      <c r="I25" s="280">
        <f t="shared" si="1"/>
        <v>0</v>
      </c>
    </row>
    <row r="26" spans="2:9" x14ac:dyDescent="0.2">
      <c r="B26" s="136"/>
      <c r="C26" s="136"/>
      <c r="D26" s="245"/>
      <c r="E26" s="278"/>
      <c r="F26" s="278"/>
      <c r="G26" s="281"/>
      <c r="H26" s="280">
        <f t="shared" si="0"/>
        <v>0</v>
      </c>
      <c r="I26" s="280">
        <f t="shared" si="1"/>
        <v>0</v>
      </c>
    </row>
    <row r="27" spans="2:9" x14ac:dyDescent="0.2">
      <c r="B27" s="136"/>
      <c r="C27" s="136"/>
      <c r="D27" s="245"/>
      <c r="E27" s="278"/>
      <c r="F27" s="278"/>
      <c r="G27" s="281"/>
      <c r="H27" s="280">
        <f t="shared" si="0"/>
        <v>0</v>
      </c>
      <c r="I27" s="280">
        <f t="shared" si="1"/>
        <v>0</v>
      </c>
    </row>
    <row r="28" spans="2:9" x14ac:dyDescent="0.2">
      <c r="B28" s="136"/>
      <c r="C28" s="136"/>
      <c r="D28" s="245"/>
      <c r="E28" s="278"/>
      <c r="F28" s="278"/>
      <c r="G28" s="281"/>
      <c r="H28" s="280">
        <f t="shared" si="0"/>
        <v>0</v>
      </c>
      <c r="I28" s="280">
        <f t="shared" si="1"/>
        <v>0</v>
      </c>
    </row>
    <row r="29" spans="2:9" x14ac:dyDescent="0.2">
      <c r="B29" s="136"/>
      <c r="C29" s="136"/>
      <c r="D29" s="245"/>
      <c r="E29" s="278"/>
      <c r="F29" s="278"/>
      <c r="G29" s="281"/>
      <c r="H29" s="280">
        <f t="shared" si="0"/>
        <v>0</v>
      </c>
      <c r="I29" s="280">
        <f t="shared" si="1"/>
        <v>0</v>
      </c>
    </row>
    <row r="30" spans="2:9" x14ac:dyDescent="0.2">
      <c r="B30" s="136"/>
      <c r="C30" s="136"/>
      <c r="D30" s="245"/>
      <c r="E30" s="278"/>
      <c r="F30" s="278"/>
      <c r="G30" s="281"/>
      <c r="H30" s="280">
        <f t="shared" si="0"/>
        <v>0</v>
      </c>
      <c r="I30" s="280">
        <f t="shared" si="1"/>
        <v>0</v>
      </c>
    </row>
    <row r="31" spans="2:9" x14ac:dyDescent="0.2">
      <c r="B31" s="136"/>
      <c r="C31" s="136"/>
      <c r="D31" s="245"/>
      <c r="E31" s="278"/>
      <c r="F31" s="278"/>
      <c r="G31" s="281"/>
      <c r="H31" s="280">
        <f t="shared" si="0"/>
        <v>0</v>
      </c>
      <c r="I31" s="280">
        <f t="shared" si="1"/>
        <v>0</v>
      </c>
    </row>
    <row r="32" spans="2:9" x14ac:dyDescent="0.2">
      <c r="B32" s="136"/>
      <c r="C32" s="136"/>
      <c r="D32" s="245"/>
      <c r="E32" s="278"/>
      <c r="F32" s="278"/>
      <c r="G32" s="281"/>
      <c r="H32" s="280">
        <f t="shared" si="0"/>
        <v>0</v>
      </c>
      <c r="I32" s="280">
        <f t="shared" si="1"/>
        <v>0</v>
      </c>
    </row>
    <row r="33" spans="2:9" x14ac:dyDescent="0.2">
      <c r="B33" s="136"/>
      <c r="C33" s="136"/>
      <c r="D33" s="245"/>
      <c r="E33" s="278"/>
      <c r="F33" s="278"/>
      <c r="G33" s="281"/>
      <c r="H33" s="280">
        <f t="shared" si="0"/>
        <v>0</v>
      </c>
      <c r="I33" s="280">
        <f t="shared" si="1"/>
        <v>0</v>
      </c>
    </row>
    <row r="34" spans="2:9" x14ac:dyDescent="0.2">
      <c r="B34" s="136"/>
      <c r="C34" s="136"/>
      <c r="D34" s="245"/>
      <c r="E34" s="278"/>
      <c r="F34" s="278"/>
      <c r="G34" s="281"/>
      <c r="H34" s="280">
        <f t="shared" si="0"/>
        <v>0</v>
      </c>
      <c r="I34" s="280">
        <f t="shared" si="1"/>
        <v>0</v>
      </c>
    </row>
    <row r="35" spans="2:9" x14ac:dyDescent="0.2">
      <c r="B35" s="136"/>
      <c r="C35" s="136"/>
      <c r="D35" s="245"/>
      <c r="E35" s="278"/>
      <c r="F35" s="278"/>
      <c r="G35" s="281"/>
      <c r="H35" s="280">
        <f t="shared" si="0"/>
        <v>0</v>
      </c>
      <c r="I35" s="280">
        <f t="shared" si="1"/>
        <v>0</v>
      </c>
    </row>
    <row r="36" spans="2:9" x14ac:dyDescent="0.2">
      <c r="B36" s="36"/>
      <c r="C36" s="564" t="s">
        <v>133</v>
      </c>
      <c r="D36" s="565"/>
      <c r="E36" s="280">
        <f>SUM(E9:E17)</f>
        <v>-223498149.21402955</v>
      </c>
      <c r="F36" s="280">
        <f>SUM(F9:F17)</f>
        <v>0</v>
      </c>
      <c r="G36" s="246"/>
      <c r="H36" s="280">
        <f>SUM(H9:H17)</f>
        <v>-10732379.854894241</v>
      </c>
      <c r="I36" s="280">
        <f>SUM(I9:I17)</f>
        <v>0</v>
      </c>
    </row>
  </sheetData>
  <mergeCells count="3">
    <mergeCell ref="B1:C1"/>
    <mergeCell ref="C36:D36"/>
    <mergeCell ref="E2:G4"/>
  </mergeCells>
  <phoneticPr fontId="43" type="noConversion"/>
  <pageMargins left="0.75" right="0.75" top="1" bottom="1" header="0.5" footer="0.5"/>
  <pageSetup paperSize="9" scale="30" orientation="landscape" r:id="rId1"/>
  <headerFooter alignWithMargins="0"/>
  <ignoredErrors>
    <ignoredError sqref="H17:I17" formula="1"/>
  </ignoredError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3">
    <tabColor rgb="FF009999"/>
    <pageSetUpPr fitToPage="1"/>
  </sheetPr>
  <dimension ref="A1:L106"/>
  <sheetViews>
    <sheetView zoomScaleNormal="100" workbookViewId="0"/>
  </sheetViews>
  <sheetFormatPr defaultColWidth="9.42578125" defaultRowHeight="12.75" x14ac:dyDescent="0.2"/>
  <cols>
    <col min="1" max="1" width="12" style="16" customWidth="1"/>
    <col min="2" max="2" width="21.5703125" style="16" customWidth="1"/>
    <col min="3" max="3" width="64.5703125" style="16" customWidth="1"/>
    <col min="4" max="4" width="21.5703125" style="16" customWidth="1"/>
    <col min="5" max="5" width="20.5703125" style="16" customWidth="1"/>
    <col min="6" max="6" width="13" style="16" bestFit="1" customWidth="1"/>
    <col min="7" max="7" width="9.42578125" style="16"/>
    <col min="8" max="8" width="14" style="16" bestFit="1" customWidth="1"/>
    <col min="9" max="9" width="14.5703125" style="16" customWidth="1"/>
    <col min="10" max="10" width="11.5703125" style="16" bestFit="1" customWidth="1"/>
    <col min="11" max="16384" width="9.42578125" style="16"/>
  </cols>
  <sheetData>
    <row r="1" spans="2:9" ht="20.25" x14ac:dyDescent="0.3">
      <c r="B1" s="568" t="s">
        <v>196</v>
      </c>
      <c r="C1" s="568"/>
    </row>
    <row r="2" spans="2:9" ht="15" x14ac:dyDescent="0.25">
      <c r="B2" s="45" t="str">
        <f>Tradingname</f>
        <v>APT PARMELIA PTY LTD</v>
      </c>
      <c r="C2" s="46"/>
    </row>
    <row r="3" spans="2:9" ht="15" x14ac:dyDescent="0.25">
      <c r="B3" s="47" t="s">
        <v>239</v>
      </c>
      <c r="C3" s="48" t="str">
        <f>TEXT(Yearstart,"dd/mm/yyyy")&amp;" to "&amp;TEXT(Yearending,"dd/mm/yyyy")</f>
        <v>01/07/2025 to 30/06/2026</v>
      </c>
    </row>
    <row r="4" spans="2:9" ht="20.25" x14ac:dyDescent="0.3">
      <c r="B4" s="14"/>
      <c r="D4" s="38"/>
    </row>
    <row r="5" spans="2:9" ht="15.75" x14ac:dyDescent="0.2">
      <c r="B5" s="558" t="s">
        <v>197</v>
      </c>
      <c r="C5" s="558"/>
      <c r="D5" s="53"/>
    </row>
    <row r="7" spans="2:9" ht="25.5" x14ac:dyDescent="0.2">
      <c r="B7" s="108" t="s">
        <v>222</v>
      </c>
      <c r="C7" s="109" t="s">
        <v>18</v>
      </c>
      <c r="D7" s="109" t="s">
        <v>230</v>
      </c>
      <c r="E7" s="109" t="s">
        <v>231</v>
      </c>
    </row>
    <row r="8" spans="2:9" x14ac:dyDescent="0.2">
      <c r="B8" s="201"/>
      <c r="C8" s="315" t="s">
        <v>485</v>
      </c>
      <c r="D8" s="202"/>
      <c r="E8" s="202"/>
    </row>
    <row r="9" spans="2:9" x14ac:dyDescent="0.2">
      <c r="B9" s="148"/>
      <c r="C9" s="137" t="s">
        <v>141</v>
      </c>
      <c r="D9" s="138" t="s">
        <v>182</v>
      </c>
      <c r="E9" s="139" t="s">
        <v>182</v>
      </c>
    </row>
    <row r="10" spans="2:9" x14ac:dyDescent="0.2">
      <c r="B10" s="370">
        <v>2.4</v>
      </c>
      <c r="C10" s="316" t="s">
        <v>488</v>
      </c>
      <c r="D10" s="283">
        <f>SUMIF('3.3 Depreciation amortisation'!$D$9:$D$52,'3. Statement of pipeline assets'!C9,'3.3 Depreciation amortisation'!$H$9:$H$52)</f>
        <v>10314984.859999999</v>
      </c>
      <c r="E10" s="278">
        <v>10314985.077639312</v>
      </c>
      <c r="F10" s="499"/>
    </row>
    <row r="11" spans="2:9" x14ac:dyDescent="0.2">
      <c r="B11" s="370">
        <v>2.4</v>
      </c>
      <c r="C11" s="316" t="s">
        <v>73</v>
      </c>
      <c r="D11" s="283">
        <f>SUMIF('3.3 Depreciation amortisation'!$D$9:$D$52,'3. Statement of pipeline assets'!C9,'3.3 Depreciation amortisation'!$I$9:$I$52)</f>
        <v>54966907.409999996</v>
      </c>
      <c r="E11" s="278">
        <v>54134950.340000004</v>
      </c>
      <c r="F11" s="499"/>
      <c r="H11" s="499"/>
    </row>
    <row r="12" spans="2:9" x14ac:dyDescent="0.2">
      <c r="B12" s="370">
        <v>2.4</v>
      </c>
      <c r="C12" s="316" t="s">
        <v>486</v>
      </c>
      <c r="D12" s="283">
        <f>SUMIF('3.3 Depreciation amortisation'!$D$9:$D$52,'3. Statement of pipeline assets'!C9,'3.3 Depreciation amortisation'!$J$9:$J$52)</f>
        <v>4302265.95</v>
      </c>
      <c r="E12" s="278">
        <v>4302265.95</v>
      </c>
      <c r="F12" s="499"/>
    </row>
    <row r="13" spans="2:9" x14ac:dyDescent="0.2">
      <c r="B13" s="150"/>
      <c r="C13" s="140" t="s">
        <v>140</v>
      </c>
      <c r="D13" s="283">
        <f>SUM(D10:D12)</f>
        <v>69584158.219999999</v>
      </c>
      <c r="E13" s="283">
        <f>SUM(E10:E12)</f>
        <v>68752201.367639318</v>
      </c>
      <c r="F13" s="499"/>
    </row>
    <row r="14" spans="2:9" x14ac:dyDescent="0.2">
      <c r="B14" s="370">
        <v>2.4</v>
      </c>
      <c r="C14" s="316" t="s">
        <v>778</v>
      </c>
      <c r="D14" s="283">
        <f>SUMIF('3.3 Depreciation amortisation'!$D$9:$D$52,'3. Statement of pipeline assets'!C9,'3.3 Depreciation amortisation'!$M$9:$M$52)+SUMIF('3.3 Depreciation amortisation'!$D$9:$D$52,'3. Statement of pipeline assets'!C9,'3.3 Depreciation amortisation'!$N$9:$N$52)</f>
        <v>-67164412.808627367</v>
      </c>
      <c r="E14" s="278">
        <v>-66332456.068627365</v>
      </c>
      <c r="F14" s="499"/>
      <c r="I14" s="499"/>
    </row>
    <row r="15" spans="2:9" x14ac:dyDescent="0.2">
      <c r="B15" s="370">
        <v>2.4</v>
      </c>
      <c r="C15" s="316" t="s">
        <v>487</v>
      </c>
      <c r="D15" s="283">
        <f>SUMIF('3.3 Depreciation amortisation'!$D$9:$D$52,'3. Statement of pipeline assets'!C9,'3.3 Depreciation amortisation'!$K$9:$K$52)</f>
        <v>-2419745.2999999998</v>
      </c>
      <c r="E15" s="278">
        <v>-2419745.2999999998</v>
      </c>
      <c r="F15" s="499"/>
    </row>
    <row r="16" spans="2:9" x14ac:dyDescent="0.2">
      <c r="B16" s="150"/>
      <c r="C16" s="140" t="s">
        <v>66</v>
      </c>
      <c r="D16" s="283">
        <f>SUM(D13:D15)</f>
        <v>0.1113726319745183</v>
      </c>
      <c r="E16" s="283">
        <f>SUM(E13:E15)</f>
        <v>-9.8804663866758347E-4</v>
      </c>
      <c r="F16" s="499"/>
    </row>
    <row r="17" spans="1:11" x14ac:dyDescent="0.2">
      <c r="B17" s="148"/>
      <c r="C17" s="137" t="s">
        <v>84</v>
      </c>
      <c r="D17" s="284"/>
      <c r="E17" s="285"/>
      <c r="F17" s="499"/>
    </row>
    <row r="18" spans="1:11" x14ac:dyDescent="0.2">
      <c r="B18" s="370">
        <v>2.4</v>
      </c>
      <c r="C18" s="316" t="s">
        <v>488</v>
      </c>
      <c r="D18" s="283">
        <f>SUMIF('3.3 Depreciation amortisation'!$D$9:$D$52,'3. Statement of pipeline assets'!C17,'3.3 Depreciation amortisation'!$H$9:$H$52)</f>
        <v>582241.96</v>
      </c>
      <c r="E18" s="278">
        <v>582242.41770307231</v>
      </c>
      <c r="F18" s="499"/>
    </row>
    <row r="19" spans="1:11" x14ac:dyDescent="0.2">
      <c r="B19" s="370">
        <v>2.4</v>
      </c>
      <c r="C19" s="316" t="s">
        <v>73</v>
      </c>
      <c r="D19" s="283">
        <f>SUMIF('3.3 Depreciation amortisation'!$D$9:$D$52,'3. Statement of pipeline assets'!C17,'3.3 Depreciation amortisation'!$I$9:$I$52)</f>
        <v>1360366.36</v>
      </c>
      <c r="E19" s="278">
        <v>1360366.36</v>
      </c>
      <c r="F19" s="499"/>
    </row>
    <row r="20" spans="1:11" x14ac:dyDescent="0.2">
      <c r="A20" s="200"/>
      <c r="B20" s="370">
        <v>2.4</v>
      </c>
      <c r="C20" s="316" t="s">
        <v>486</v>
      </c>
      <c r="D20" s="283">
        <f>SUMIF('3.3 Depreciation amortisation'!$D$9:$D$52,'3. Statement of pipeline assets'!C17,'3.3 Depreciation amortisation'!$J$9:$J$52)</f>
        <v>0</v>
      </c>
      <c r="E20" s="278">
        <v>0</v>
      </c>
      <c r="F20" s="499"/>
    </row>
    <row r="21" spans="1:11" x14ac:dyDescent="0.2">
      <c r="B21" s="370">
        <v>2.4</v>
      </c>
      <c r="C21" s="316" t="s">
        <v>778</v>
      </c>
      <c r="D21" s="283">
        <f>SUMIF('3.3 Depreciation amortisation'!$D$9:$D$52,'3. Statement of pipeline assets'!C17,'3.3 Depreciation amortisation'!$M$9:$M$52)+SUMIF('3.3 Depreciation amortisation'!$D$9:$D$52,'3. Statement of pipeline assets'!C17,'3.3 Depreciation amortisation'!$N$9:$N$52)</f>
        <v>-1529157.6457358594</v>
      </c>
      <c r="E21" s="278">
        <v>-1529157.6457358594</v>
      </c>
      <c r="F21" s="499"/>
      <c r="H21" s="499"/>
      <c r="J21" s="499"/>
    </row>
    <row r="22" spans="1:11" x14ac:dyDescent="0.2">
      <c r="B22" s="370">
        <v>2.4</v>
      </c>
      <c r="C22" s="316" t="s">
        <v>489</v>
      </c>
      <c r="D22" s="283">
        <f>SUMIF('3.3 Depreciation amortisation'!$D$9:$D$52,'3. Statement of pipeline assets'!C17,'3.3 Depreciation amortisation'!$K$9:$K$52)</f>
        <v>-413451.13</v>
      </c>
      <c r="E22" s="278">
        <v>-413451.13</v>
      </c>
      <c r="F22" s="499"/>
      <c r="J22" s="499"/>
      <c r="K22" s="499"/>
    </row>
    <row r="23" spans="1:11" x14ac:dyDescent="0.2">
      <c r="B23" s="150"/>
      <c r="C23" s="140" t="s">
        <v>85</v>
      </c>
      <c r="D23" s="283">
        <f>SUM(D18:D22)</f>
        <v>-0.45573585934471339</v>
      </c>
      <c r="E23" s="283">
        <f>SUM(E18:E22)</f>
        <v>1.9672130001708865E-3</v>
      </c>
      <c r="F23" s="499"/>
    </row>
    <row r="24" spans="1:11" x14ac:dyDescent="0.2">
      <c r="B24" s="148"/>
      <c r="C24" s="137" t="s">
        <v>142</v>
      </c>
      <c r="D24" s="284"/>
      <c r="E24" s="285"/>
      <c r="F24" s="499"/>
    </row>
    <row r="25" spans="1:11" x14ac:dyDescent="0.2">
      <c r="B25" s="370">
        <v>2.4</v>
      </c>
      <c r="C25" s="316" t="s">
        <v>488</v>
      </c>
      <c r="D25" s="283">
        <f>SUMIF('3.3 Depreciation amortisation'!$D$9:$D$52,'3. Statement of pipeline assets'!C24,'3.3 Depreciation amortisation'!$H$9:$H$52)</f>
        <v>232221.68999999994</v>
      </c>
      <c r="E25" s="278">
        <v>232221.86964077549</v>
      </c>
      <c r="F25" s="499"/>
    </row>
    <row r="26" spans="1:11" x14ac:dyDescent="0.2">
      <c r="B26" s="370">
        <v>2.4</v>
      </c>
      <c r="C26" s="316" t="s">
        <v>73</v>
      </c>
      <c r="D26" s="283">
        <f>SUMIF('3.3 Depreciation amortisation'!$D$9:$D$52,'3. Statement of pipeline assets'!C24,'3.3 Depreciation amortisation'!$I$9:$I$52)</f>
        <v>2476519.5</v>
      </c>
      <c r="E26" s="278">
        <v>2476519.56</v>
      </c>
      <c r="F26" s="499"/>
    </row>
    <row r="27" spans="1:11" x14ac:dyDescent="0.2">
      <c r="B27" s="370">
        <v>2.4</v>
      </c>
      <c r="C27" s="316" t="s">
        <v>486</v>
      </c>
      <c r="D27" s="283">
        <f>SUMIF('3.3 Depreciation amortisation'!$D$9:$D$52,'3. Statement of pipeline assets'!C24,'3.3 Depreciation amortisation'!$J$9:$J$52)</f>
        <v>0</v>
      </c>
      <c r="E27" s="278">
        <v>0</v>
      </c>
      <c r="F27" s="499"/>
    </row>
    <row r="28" spans="1:11" x14ac:dyDescent="0.2">
      <c r="B28" s="370">
        <v>2.4</v>
      </c>
      <c r="C28" s="316" t="s">
        <v>778</v>
      </c>
      <c r="D28" s="283">
        <f>SUMIF('3.3 Depreciation amortisation'!$D$9:$D$52,'3. Statement of pipeline assets'!C24,'3.3 Depreciation amortisation'!$M$9:$M$52)+SUMIF('3.3 Depreciation amortisation'!$D$9:$D$52,'3. Statement of pipeline assets'!C24,'3.3 Depreciation amortisation'!$N$9:$N$52)</f>
        <v>-2567343.5693129068</v>
      </c>
      <c r="E28" s="278">
        <v>-2567343.5693129068</v>
      </c>
      <c r="F28" s="499"/>
      <c r="H28" s="499"/>
      <c r="J28" s="499"/>
    </row>
    <row r="29" spans="1:11" x14ac:dyDescent="0.2">
      <c r="B29" s="370">
        <v>2.4</v>
      </c>
      <c r="C29" s="316" t="s">
        <v>489</v>
      </c>
      <c r="D29" s="283">
        <f>SUMIF('3.3 Depreciation amortisation'!$D$9:$D$52,'3. Statement of pipeline assets'!C24,'3.3 Depreciation amortisation'!$K$9:$K$52)</f>
        <v>-141397.85999999999</v>
      </c>
      <c r="E29" s="278">
        <v>-141397.85999999999</v>
      </c>
      <c r="F29" s="499"/>
      <c r="J29" s="499"/>
      <c r="K29" s="499"/>
    </row>
    <row r="30" spans="1:11" x14ac:dyDescent="0.2">
      <c r="B30" s="150"/>
      <c r="C30" s="140" t="s">
        <v>143</v>
      </c>
      <c r="D30" s="283">
        <f>SUM(D25:D29)</f>
        <v>-0.23931290686596185</v>
      </c>
      <c r="E30" s="283">
        <f>SUM(E25:E29)</f>
        <v>3.2786873634904623E-4</v>
      </c>
      <c r="F30" s="499"/>
    </row>
    <row r="31" spans="1:11" x14ac:dyDescent="0.2">
      <c r="B31" s="148"/>
      <c r="C31" s="137" t="s">
        <v>144</v>
      </c>
      <c r="D31" s="284"/>
      <c r="E31" s="285"/>
      <c r="F31" s="499"/>
    </row>
    <row r="32" spans="1:11" x14ac:dyDescent="0.2">
      <c r="B32" s="370">
        <v>2.4</v>
      </c>
      <c r="C32" s="316" t="s">
        <v>488</v>
      </c>
      <c r="D32" s="283">
        <f>SUMIF('3.3 Depreciation amortisation'!$D$9:$D$52,'3. Statement of pipeline assets'!C31,'3.3 Depreciation amortisation'!$H$9:$H$52)</f>
        <v>388978.07000000007</v>
      </c>
      <c r="E32" s="278">
        <v>388978.40689897677</v>
      </c>
      <c r="F32" s="499"/>
    </row>
    <row r="33" spans="2:11" x14ac:dyDescent="0.2">
      <c r="B33" s="370">
        <v>2.4</v>
      </c>
      <c r="C33" s="316" t="s">
        <v>73</v>
      </c>
      <c r="D33" s="283">
        <f>SUMIF('3.3 Depreciation amortisation'!$D$9:$D$52,'3. Statement of pipeline assets'!C31,'3.3 Depreciation amortisation'!$I$9:$I$52)</f>
        <v>11631427.640000001</v>
      </c>
      <c r="E33" s="278">
        <v>11631428.039999999</v>
      </c>
      <c r="F33" s="499"/>
    </row>
    <row r="34" spans="2:11" x14ac:dyDescent="0.2">
      <c r="B34" s="370">
        <v>2.4</v>
      </c>
      <c r="C34" s="316" t="s">
        <v>486</v>
      </c>
      <c r="D34" s="283">
        <f>SUMIF('3.3 Depreciation amortisation'!$D$9:$D$52,'3. Statement of pipeline assets'!C31,'3.3 Depreciation amortisation'!$J$9:$J$52)</f>
        <v>0</v>
      </c>
      <c r="E34" s="278">
        <v>0</v>
      </c>
      <c r="F34" s="499"/>
    </row>
    <row r="35" spans="2:11" x14ac:dyDescent="0.2">
      <c r="B35" s="370">
        <v>2.4</v>
      </c>
      <c r="C35" s="316" t="s">
        <v>778</v>
      </c>
      <c r="D35" s="283">
        <f>SUMIF('3.3 Depreciation amortisation'!$D$9:$D$52,'3. Statement of pipeline assets'!C31,'3.3 Depreciation amortisation'!$M$9:$M$52)+SUMIF('3.3 Depreciation amortisation'!$D$9:$D$52,'3. Statement of pipeline assets'!C31,'3.3 Depreciation amortisation'!$N$9:$N$52)</f>
        <v>-11781802.561325205</v>
      </c>
      <c r="E35" s="278">
        <v>-11781803.561325205</v>
      </c>
      <c r="F35" s="499"/>
      <c r="H35" s="499"/>
      <c r="J35" s="499"/>
    </row>
    <row r="36" spans="2:11" x14ac:dyDescent="0.2">
      <c r="B36" s="370">
        <v>2.4</v>
      </c>
      <c r="C36" s="316" t="s">
        <v>489</v>
      </c>
      <c r="D36" s="283">
        <f>SUMIF('3.3 Depreciation amortisation'!$D$9:$D$52,'3. Statement of pipeline assets'!C31,'3.3 Depreciation amortisation'!$K$9:$K$52)</f>
        <v>-238602.89</v>
      </c>
      <c r="E36" s="278">
        <v>-238602.89</v>
      </c>
      <c r="F36" s="499"/>
      <c r="J36" s="499"/>
      <c r="K36" s="499"/>
    </row>
    <row r="37" spans="2:11" x14ac:dyDescent="0.2">
      <c r="B37" s="150"/>
      <c r="C37" s="140" t="s">
        <v>145</v>
      </c>
      <c r="D37" s="283">
        <f>SUM(D32:D36)</f>
        <v>0.25867479539010674</v>
      </c>
      <c r="E37" s="283">
        <f>SUM(E32:E36)</f>
        <v>-4.4262291630730033E-3</v>
      </c>
      <c r="F37" s="499"/>
    </row>
    <row r="38" spans="2:11" x14ac:dyDescent="0.2">
      <c r="B38" s="148"/>
      <c r="C38" s="318" t="s">
        <v>490</v>
      </c>
      <c r="D38" s="284"/>
      <c r="E38" s="285"/>
      <c r="F38" s="499"/>
    </row>
    <row r="39" spans="2:11" x14ac:dyDescent="0.2">
      <c r="B39" s="370">
        <v>2.4</v>
      </c>
      <c r="C39" s="316" t="s">
        <v>488</v>
      </c>
      <c r="D39" s="283">
        <f>SUMIF('3.3 Depreciation amortisation'!$D$9:$D$52,'3. Statement of pipeline assets'!C38,'3.3 Depreciation amortisation'!$H$9:$H$52)</f>
        <v>19918.309999999998</v>
      </c>
      <c r="E39" s="278">
        <v>19917.874194209515</v>
      </c>
      <c r="F39" s="499"/>
    </row>
    <row r="40" spans="2:11" x14ac:dyDescent="0.2">
      <c r="B40" s="370">
        <v>2.4</v>
      </c>
      <c r="C40" s="316" t="s">
        <v>73</v>
      </c>
      <c r="D40" s="283">
        <f>SUMIF('3.3 Depreciation amortisation'!$D$9:$D$52,'3. Statement of pipeline assets'!C38,'3.3 Depreciation amortisation'!$I$9:$I$52)</f>
        <v>994392.62</v>
      </c>
      <c r="E40" s="278">
        <v>994392.62</v>
      </c>
      <c r="F40" s="499"/>
    </row>
    <row r="41" spans="2:11" x14ac:dyDescent="0.2">
      <c r="B41" s="370">
        <v>2.4</v>
      </c>
      <c r="C41" s="316" t="s">
        <v>486</v>
      </c>
      <c r="D41" s="283">
        <f>SUMIF('3.3 Depreciation amortisation'!$D$9:$D$52,'3. Statement of pipeline assets'!C38,'3.3 Depreciation amortisation'!$J$9:$J$52)</f>
        <v>0</v>
      </c>
      <c r="E41" s="278">
        <v>0</v>
      </c>
      <c r="F41" s="499"/>
    </row>
    <row r="42" spans="2:11" x14ac:dyDescent="0.2">
      <c r="B42" s="370">
        <v>2.4</v>
      </c>
      <c r="C42" s="316" t="s">
        <v>778</v>
      </c>
      <c r="D42" s="283">
        <f>SUMIF('3.3 Depreciation amortisation'!$D$9:$D$52,'3. Statement of pipeline assets'!C38,'3.3 Depreciation amortisation'!$M$9:$M$52)+SUMIF('3.3 Depreciation amortisation'!$D$9:$D$52,'3. Statement of pipeline assets'!C38,'3.3 Depreciation amortisation'!$N$9:$N$52)</f>
        <v>-993328.78091552097</v>
      </c>
      <c r="E42" s="278">
        <v>-993328.78091552097</v>
      </c>
      <c r="F42" s="499"/>
      <c r="H42" s="499"/>
      <c r="J42" s="499"/>
    </row>
    <row r="43" spans="2:11" x14ac:dyDescent="0.2">
      <c r="B43" s="370">
        <v>2.4</v>
      </c>
      <c r="C43" s="316" t="s">
        <v>489</v>
      </c>
      <c r="D43" s="283">
        <f>SUMIF('3.3 Depreciation amortisation'!$D$9:$D$52,'3. Statement of pipeline assets'!C38,'3.3 Depreciation amortisation'!$K$9:$K$52)</f>
        <v>-20981.71</v>
      </c>
      <c r="E43" s="278">
        <v>-20981.71</v>
      </c>
      <c r="F43" s="499"/>
      <c r="J43" s="499"/>
      <c r="K43" s="499"/>
    </row>
    <row r="44" spans="2:11" x14ac:dyDescent="0.2">
      <c r="B44" s="150"/>
      <c r="C44" s="317" t="s">
        <v>491</v>
      </c>
      <c r="D44" s="283">
        <f>SUM(D39:D43)</f>
        <v>0.43908447896683356</v>
      </c>
      <c r="E44" s="283">
        <f>SUM(E39:E43)</f>
        <v>3.2786884912638925E-3</v>
      </c>
      <c r="F44" s="499"/>
    </row>
    <row r="45" spans="2:11" x14ac:dyDescent="0.2">
      <c r="B45" s="148"/>
      <c r="C45" s="137" t="s">
        <v>146</v>
      </c>
      <c r="D45" s="284"/>
      <c r="E45" s="285"/>
      <c r="F45" s="499"/>
    </row>
    <row r="46" spans="2:11" x14ac:dyDescent="0.2">
      <c r="B46" s="370">
        <v>2.4</v>
      </c>
      <c r="C46" s="316" t="s">
        <v>488</v>
      </c>
      <c r="D46" s="283">
        <f>SUMIF('3.3 Depreciation amortisation'!$D$9:$D$52,'3. Statement of pipeline assets'!C45,'3.3 Depreciation amortisation'!$H$9:$H$52)</f>
        <v>9936.7799999999988</v>
      </c>
      <c r="E46" s="278">
        <v>9937.0772257481003</v>
      </c>
      <c r="F46" s="499"/>
    </row>
    <row r="47" spans="2:11" x14ac:dyDescent="0.2">
      <c r="B47" s="370">
        <v>2.4</v>
      </c>
      <c r="C47" s="316" t="s">
        <v>73</v>
      </c>
      <c r="D47" s="283">
        <f>SUMIF('3.3 Depreciation amortisation'!$D$9:$D$52,'3. Statement of pipeline assets'!C45,'3.3 Depreciation amortisation'!$I$9:$I$52)</f>
        <v>1981761.1700000002</v>
      </c>
      <c r="E47" s="278">
        <v>1981760.7800000005</v>
      </c>
      <c r="F47" s="499"/>
    </row>
    <row r="48" spans="2:11" x14ac:dyDescent="0.2">
      <c r="B48" s="370">
        <v>2.4</v>
      </c>
      <c r="C48" s="316" t="s">
        <v>486</v>
      </c>
      <c r="D48" s="283">
        <f>SUMIF('3.3 Depreciation amortisation'!$D$9:$D$52,'3. Statement of pipeline assets'!C45,'3.3 Depreciation amortisation'!$J$9:$J$52)</f>
        <v>0</v>
      </c>
      <c r="E48" s="278">
        <v>0</v>
      </c>
      <c r="F48" s="499"/>
    </row>
    <row r="49" spans="2:11" x14ac:dyDescent="0.2">
      <c r="B49" s="370">
        <v>2.4</v>
      </c>
      <c r="C49" s="316" t="s">
        <v>778</v>
      </c>
      <c r="D49" s="283">
        <f>SUMIF('3.3 Depreciation amortisation'!$D$9:$D$52,'3. Statement of pipeline assets'!C45,'3.3 Depreciation amortisation'!$M$9:$M$52)+SUMIF('3.3 Depreciation amortisation'!$D$9:$D$52,'3. Statement of pipeline assets'!C45,'3.3 Depreciation amortisation'!$N$9:$N$52)</f>
        <v>-1813606.8572257487</v>
      </c>
      <c r="E49" s="278">
        <v>-1813606.8572257487</v>
      </c>
      <c r="F49" s="499"/>
      <c r="H49" s="499"/>
    </row>
    <row r="50" spans="2:11" x14ac:dyDescent="0.2">
      <c r="B50" s="370">
        <v>2.4</v>
      </c>
      <c r="C50" s="316" t="s">
        <v>489</v>
      </c>
      <c r="D50" s="283">
        <f>SUMIF('3.3 Depreciation amortisation'!$D$9:$D$52,'3. Statement of pipeline assets'!C45,'3.3 Depreciation amortisation'!$K$9:$K$52)</f>
        <v>-178091</v>
      </c>
      <c r="E50" s="278">
        <v>-178091</v>
      </c>
      <c r="F50" s="499"/>
      <c r="J50" s="499"/>
    </row>
    <row r="51" spans="2:11" x14ac:dyDescent="0.2">
      <c r="B51" s="150"/>
      <c r="C51" s="140" t="s">
        <v>147</v>
      </c>
      <c r="D51" s="283">
        <f>SUM(D46:D50)</f>
        <v>9.2774251475930214E-2</v>
      </c>
      <c r="E51" s="283">
        <f>SUM(E46:E50)</f>
        <v>0</v>
      </c>
      <c r="F51" s="499"/>
    </row>
    <row r="52" spans="2:11" x14ac:dyDescent="0.2">
      <c r="B52" s="148"/>
      <c r="C52" s="137" t="s">
        <v>1</v>
      </c>
      <c r="D52" s="284"/>
      <c r="E52" s="285"/>
      <c r="F52" s="499"/>
    </row>
    <row r="53" spans="2:11" x14ac:dyDescent="0.2">
      <c r="B53" s="370">
        <v>2.4</v>
      </c>
      <c r="C53" s="316" t="s">
        <v>488</v>
      </c>
      <c r="D53" s="283">
        <f>SUMIF('3.3 Depreciation amortisation'!$D$9:$D$52,'3. Statement of pipeline assets'!C52,'3.3 Depreciation amortisation'!$H$9:$H$52)</f>
        <v>59530.829999999987</v>
      </c>
      <c r="E53" s="278">
        <v>59530.884156446235</v>
      </c>
      <c r="F53" s="499"/>
    </row>
    <row r="54" spans="2:11" x14ac:dyDescent="0.2">
      <c r="B54" s="370">
        <v>2.4</v>
      </c>
      <c r="C54" s="316" t="s">
        <v>73</v>
      </c>
      <c r="D54" s="283">
        <f>SUMIF('3.3 Depreciation amortisation'!$D$9:$D$52,'3. Statement of pipeline assets'!C52,'3.3 Depreciation amortisation'!$I$9:$I$52)</f>
        <v>2061578.54</v>
      </c>
      <c r="E54" s="278">
        <v>2061578.53</v>
      </c>
      <c r="F54" s="499"/>
    </row>
    <row r="55" spans="2:11" x14ac:dyDescent="0.2">
      <c r="B55" s="370">
        <v>2.4</v>
      </c>
      <c r="C55" s="316" t="s">
        <v>486</v>
      </c>
      <c r="D55" s="283">
        <f>SUMIF('3.3 Depreciation amortisation'!$D$9:$D$52,'3. Statement of pipeline assets'!C52,'3.3 Depreciation amortisation'!$J$9:$J$52)</f>
        <v>0</v>
      </c>
      <c r="E55" s="278">
        <v>0</v>
      </c>
      <c r="F55" s="499"/>
    </row>
    <row r="56" spans="2:11" x14ac:dyDescent="0.2">
      <c r="B56" s="370">
        <v>2.4</v>
      </c>
      <c r="C56" s="316" t="s">
        <v>778</v>
      </c>
      <c r="D56" s="283">
        <f>SUMIF('3.3 Depreciation amortisation'!$D$9:$D$52,'3. Statement of pipeline assets'!C52,'3.3 Depreciation amortisation'!$M$9:$M$52)+SUMIF('3.3 Depreciation amortisation'!$D$9:$D$52,'3. Statement of pipeline assets'!C52,'3.3 Depreciation amortisation'!$N$9:$N$52)</f>
        <v>-1916360.7813695609</v>
      </c>
      <c r="E56" s="278">
        <v>-1916360.7813695609</v>
      </c>
      <c r="F56" s="499"/>
      <c r="H56" s="499"/>
      <c r="J56" s="499"/>
    </row>
    <row r="57" spans="2:11" x14ac:dyDescent="0.2">
      <c r="B57" s="370">
        <v>2.4</v>
      </c>
      <c r="C57" s="316" t="s">
        <v>489</v>
      </c>
      <c r="D57" s="283">
        <f>SUMIF('3.3 Depreciation amortisation'!$D$9:$D$52,'3. Statement of pipeline assets'!C52,'3.3 Depreciation amortisation'!$K$9:$K$52)</f>
        <v>-204748.63</v>
      </c>
      <c r="E57" s="278">
        <v>-204748.63</v>
      </c>
      <c r="F57" s="499"/>
      <c r="J57" s="499"/>
      <c r="K57" s="499"/>
    </row>
    <row r="58" spans="2:11" x14ac:dyDescent="0.2">
      <c r="B58" s="150"/>
      <c r="C58" s="140" t="s">
        <v>87</v>
      </c>
      <c r="D58" s="283">
        <f>SUM(D53:D57)</f>
        <v>-4.1369560756720603E-2</v>
      </c>
      <c r="E58" s="283">
        <f>SUM(E53:E57)</f>
        <v>2.7868853649124503E-3</v>
      </c>
      <c r="F58" s="499"/>
    </row>
    <row r="59" spans="2:11" x14ac:dyDescent="0.2">
      <c r="B59" s="148"/>
      <c r="C59" s="137" t="s">
        <v>148</v>
      </c>
      <c r="D59" s="284"/>
      <c r="E59" s="285"/>
      <c r="F59" s="499"/>
    </row>
    <row r="60" spans="2:11" x14ac:dyDescent="0.2">
      <c r="B60" s="370">
        <v>2.4</v>
      </c>
      <c r="C60" s="316" t="s">
        <v>488</v>
      </c>
      <c r="D60" s="283">
        <f>SUMIF('3.3 Depreciation amortisation'!$D$9:$D$52,'3. Statement of pipeline assets'!C59,'3.3 Depreciation amortisation'!$H$9:$H$52)</f>
        <v>499349.92999999993</v>
      </c>
      <c r="E60" s="278">
        <v>499349.65910850465</v>
      </c>
      <c r="F60" s="499"/>
    </row>
    <row r="61" spans="2:11" x14ac:dyDescent="0.2">
      <c r="B61" s="370">
        <v>2.4</v>
      </c>
      <c r="C61" s="316" t="s">
        <v>73</v>
      </c>
      <c r="D61" s="283">
        <f>SUMIF('3.3 Depreciation amortisation'!$D$9:$D$52,'3. Statement of pipeline assets'!C59,'3.3 Depreciation amortisation'!$I$9:$I$52)</f>
        <v>250867.05000000002</v>
      </c>
      <c r="E61" s="278">
        <v>250867.05000000002</v>
      </c>
      <c r="F61" s="499"/>
    </row>
    <row r="62" spans="2:11" x14ac:dyDescent="0.2">
      <c r="B62" s="370">
        <v>2.4</v>
      </c>
      <c r="C62" s="316" t="s">
        <v>486</v>
      </c>
      <c r="D62" s="283">
        <f>SUMIF('3.3 Depreciation amortisation'!$D$9:$D$52,'3. Statement of pipeline assets'!C59,'3.3 Depreciation amortisation'!$J$9:$J$52)</f>
        <v>0</v>
      </c>
      <c r="E62" s="278">
        <v>0</v>
      </c>
      <c r="F62" s="499"/>
    </row>
    <row r="63" spans="2:11" x14ac:dyDescent="0.2">
      <c r="B63" s="370">
        <v>2.4</v>
      </c>
      <c r="C63" s="316" t="s">
        <v>621</v>
      </c>
      <c r="D63" s="283">
        <f>SUMIF('3.3 Depreciation amortisation'!$D$9:$D$52,'3. Statement of pipeline assets'!C59,'3.3 Depreciation amortisation'!$N$9:$N$52)+SUMIF('3.3 Depreciation amortisation'!$D$9:$D$52,'3. Statement of pipeline assets'!C59,'3.3 Depreciation amortisation'!$M$9:$M$52)</f>
        <v>-727577.92910850467</v>
      </c>
      <c r="E63" s="278">
        <v>-727577.92910850467</v>
      </c>
      <c r="F63" s="499"/>
      <c r="H63" s="499"/>
    </row>
    <row r="64" spans="2:11" x14ac:dyDescent="0.2">
      <c r="B64" s="370">
        <v>2.4</v>
      </c>
      <c r="C64" s="316" t="s">
        <v>489</v>
      </c>
      <c r="D64" s="283">
        <f>SUMIF('3.3 Depreciation amortisation'!$D$9:$D$52,'3. Statement of pipeline assets'!C59,'3.3 Depreciation amortisation'!$K$9:$K$52)</f>
        <v>-22638.78</v>
      </c>
      <c r="E64" s="278">
        <v>-22638.78</v>
      </c>
      <c r="F64" s="499"/>
      <c r="J64" s="499"/>
    </row>
    <row r="65" spans="2:12" x14ac:dyDescent="0.2">
      <c r="B65" s="150"/>
      <c r="C65" s="140" t="s">
        <v>149</v>
      </c>
      <c r="D65" s="283">
        <f>SUM(D60:D64)</f>
        <v>0.27089149531093426</v>
      </c>
      <c r="E65" s="283">
        <f>SUM(E60:E64)</f>
        <v>2.9103830456733704E-11</v>
      </c>
      <c r="F65" s="499"/>
    </row>
    <row r="66" spans="2:12" x14ac:dyDescent="0.2">
      <c r="B66" s="148"/>
      <c r="C66" s="137" t="s">
        <v>232</v>
      </c>
      <c r="D66" s="284"/>
      <c r="E66" s="285"/>
      <c r="F66" s="499"/>
    </row>
    <row r="67" spans="2:12" x14ac:dyDescent="0.2">
      <c r="B67" s="370">
        <v>2.4</v>
      </c>
      <c r="C67" s="316" t="s">
        <v>488</v>
      </c>
      <c r="D67" s="283">
        <f>SUMIF('3.3 Depreciation amortisation'!$D$9:$D$52,'3. Statement of pipeline assets'!C66,'3.3 Depreciation amortisation'!$H$9:$H$52)</f>
        <v>537034.85000000009</v>
      </c>
      <c r="E67" s="278">
        <v>537034.42682775762</v>
      </c>
      <c r="F67" s="499"/>
    </row>
    <row r="68" spans="2:12" x14ac:dyDescent="0.2">
      <c r="B68" s="370">
        <v>2.4</v>
      </c>
      <c r="C68" s="316" t="s">
        <v>73</v>
      </c>
      <c r="D68" s="283">
        <f>SUMIF('3.3 Depreciation amortisation'!$D$9:$D$52,'3. Statement of pipeline assets'!C66,'3.3 Depreciation amortisation'!$I$9:$I$52)</f>
        <v>19063016.260000002</v>
      </c>
      <c r="E68" s="278">
        <v>17683587.109999999</v>
      </c>
      <c r="F68" s="499"/>
      <c r="H68" s="499"/>
    </row>
    <row r="69" spans="2:12" x14ac:dyDescent="0.2">
      <c r="B69" s="370">
        <v>2.4</v>
      </c>
      <c r="C69" s="316" t="s">
        <v>486</v>
      </c>
      <c r="D69" s="283">
        <f>SUMIF('3.3 Depreciation amortisation'!$D$9:$D$52,'3. Statement of pipeline assets'!C66,'3.3 Depreciation amortisation'!$J$9:$J$52)</f>
        <v>0</v>
      </c>
      <c r="E69" s="278">
        <v>0</v>
      </c>
      <c r="F69" s="499"/>
    </row>
    <row r="70" spans="2:12" x14ac:dyDescent="0.2">
      <c r="B70" s="370">
        <v>2.4</v>
      </c>
      <c r="C70" s="316" t="s">
        <v>778</v>
      </c>
      <c r="D70" s="283">
        <f>SUMIF('3.3 Depreciation amortisation'!$D$9:$D$52,'3. Statement of pipeline assets'!C66,'3.3 Depreciation amortisation'!$M$9:$M$52)+SUMIF('3.3 Depreciation amortisation'!$D$9:$D$52,'3. Statement of pipeline assets'!C66,'3.3 Depreciation amortisation'!$N$9:$N$52)</f>
        <v>-17016470.422781073</v>
      </c>
      <c r="E70" s="278">
        <v>-15614424.402781071</v>
      </c>
      <c r="F70" s="499"/>
      <c r="H70" s="499"/>
      <c r="J70" s="499"/>
    </row>
    <row r="71" spans="2:12" x14ac:dyDescent="0.2">
      <c r="B71" s="370">
        <v>2.4</v>
      </c>
      <c r="C71" s="316" t="s">
        <v>489</v>
      </c>
      <c r="D71" s="283">
        <f>SUMIF('3.3 Depreciation amortisation'!$D$9:$D$52,'3. Statement of pipeline assets'!C66,'3.3 Depreciation amortisation'!$K$9:$K$52)</f>
        <v>-2583581.11</v>
      </c>
      <c r="E71" s="278">
        <v>-2606197.11</v>
      </c>
      <c r="F71" s="499"/>
      <c r="J71" s="499"/>
      <c r="K71" s="499"/>
    </row>
    <row r="72" spans="2:12" x14ac:dyDescent="0.2">
      <c r="B72" s="150"/>
      <c r="C72" s="317" t="s">
        <v>233</v>
      </c>
      <c r="D72" s="283">
        <f>SUM(D67:D71)</f>
        <v>-0.42278106929734349</v>
      </c>
      <c r="E72" s="283">
        <f>SUM(E67:E71)</f>
        <v>2.4046686943620443E-2</v>
      </c>
      <c r="F72" s="499"/>
    </row>
    <row r="73" spans="2:12" x14ac:dyDescent="0.2">
      <c r="B73" s="148"/>
      <c r="C73" s="137" t="s">
        <v>311</v>
      </c>
      <c r="D73" s="284"/>
      <c r="E73" s="285"/>
      <c r="F73" s="499"/>
    </row>
    <row r="74" spans="2:12" x14ac:dyDescent="0.2">
      <c r="B74" s="370">
        <v>2.4</v>
      </c>
      <c r="C74" s="316" t="s">
        <v>488</v>
      </c>
      <c r="D74" s="283">
        <f>SUMIF('3.3 Depreciation amortisation'!$D$9:$D$52,'3. Statement of pipeline assets'!C73,'3.3 Depreciation amortisation'!$H$9:$H$52)</f>
        <v>627279.98000000045</v>
      </c>
      <c r="E74" s="278">
        <v>627279.98000000045</v>
      </c>
      <c r="F74" s="499"/>
    </row>
    <row r="75" spans="2:12" x14ac:dyDescent="0.2">
      <c r="B75" s="370">
        <v>2.4</v>
      </c>
      <c r="C75" s="316" t="s">
        <v>73</v>
      </c>
      <c r="D75" s="283">
        <f>SUMIF('3.3 Depreciation amortisation'!$D$9:$D$52,'3. Statement of pipeline assets'!C73,'3.3 Depreciation amortisation'!$I$9:$I$52)</f>
        <v>3517595.19</v>
      </c>
      <c r="E75" s="278">
        <v>1766734.51</v>
      </c>
      <c r="F75" s="499"/>
      <c r="H75" s="499"/>
    </row>
    <row r="76" spans="2:12" x14ac:dyDescent="0.2">
      <c r="B76" s="370">
        <v>2.4</v>
      </c>
      <c r="C76" s="316" t="s">
        <v>486</v>
      </c>
      <c r="D76" s="283">
        <f>SUMIF('3.3 Depreciation amortisation'!$D$9:$D$52,'3. Statement of pipeline assets'!C73,'3.3 Depreciation amortisation'!$J$9:$J$52)</f>
        <v>0</v>
      </c>
      <c r="E76" s="278">
        <v>0</v>
      </c>
      <c r="F76" s="499"/>
    </row>
    <row r="77" spans="2:12" x14ac:dyDescent="0.2">
      <c r="B77" s="370">
        <v>2.4</v>
      </c>
      <c r="C77" s="316" t="s">
        <v>784</v>
      </c>
      <c r="D77" s="283">
        <f>SUMIF('3.3 Depreciation amortisation'!$D$9:$D$52,'3. Statement of pipeline assets'!C73,'3.3 Depreciation amortisation'!$M$9:$M$52)+SUMIF('3.3 Depreciation amortisation'!$D$9:$D$52,'3. Statement of pipeline assets'!C73,'3.3 Depreciation amortisation'!$N$9:$N$52)</f>
        <v>-4144875.17</v>
      </c>
      <c r="E77" s="278">
        <v>-2394014.4900000002</v>
      </c>
      <c r="F77" s="499"/>
      <c r="I77" s="499"/>
    </row>
    <row r="78" spans="2:12" x14ac:dyDescent="0.2">
      <c r="B78" s="370">
        <v>2.4</v>
      </c>
      <c r="C78" s="316" t="s">
        <v>489</v>
      </c>
      <c r="D78" s="283">
        <f>SUMIF('3.3 Depreciation amortisation'!$D$9:$D$52,'3. Statement of pipeline assets'!C73,'3.3 Depreciation amortisation'!$K$9:$K$52)</f>
        <v>0</v>
      </c>
      <c r="E78" s="278">
        <v>0</v>
      </c>
      <c r="F78" s="499"/>
    </row>
    <row r="79" spans="2:12" x14ac:dyDescent="0.2">
      <c r="B79" s="150"/>
      <c r="C79" s="140" t="s">
        <v>312</v>
      </c>
      <c r="D79" s="283">
        <f>SUM(D74:D78)</f>
        <v>4.6566128730773926E-10</v>
      </c>
      <c r="E79" s="283">
        <f>SUM(E74:E78)</f>
        <v>0</v>
      </c>
      <c r="F79" s="499"/>
    </row>
    <row r="80" spans="2:12" x14ac:dyDescent="0.2">
      <c r="B80" s="370">
        <v>2.4</v>
      </c>
      <c r="C80" s="137" t="s">
        <v>150</v>
      </c>
      <c r="D80" s="286">
        <v>2704258.5022015646</v>
      </c>
      <c r="E80" s="278">
        <v>3253480.7222015648</v>
      </c>
      <c r="F80" s="499"/>
      <c r="L80" s="499"/>
    </row>
    <row r="81" spans="2:11" x14ac:dyDescent="0.2">
      <c r="B81" s="150"/>
      <c r="C81" s="319" t="s">
        <v>77</v>
      </c>
      <c r="D81" s="283">
        <f>SUM(D16,D23,D30,D37,D44,D51,D58,D65,D72,D79, D80)</f>
        <v>2704258.5157998218</v>
      </c>
      <c r="E81" s="283">
        <f>SUM(E16,E23,E30,E37,E44,E51,E58,E65,E72,E79, E80)</f>
        <v>3253480.7491946314</v>
      </c>
      <c r="F81" s="499"/>
    </row>
    <row r="82" spans="2:11" x14ac:dyDescent="0.2">
      <c r="B82" s="201"/>
      <c r="C82" s="315" t="s">
        <v>492</v>
      </c>
      <c r="D82" s="287"/>
      <c r="E82" s="287"/>
      <c r="F82" s="499"/>
    </row>
    <row r="83" spans="2:11" x14ac:dyDescent="0.2">
      <c r="B83" s="148"/>
      <c r="C83" s="320" t="s">
        <v>432</v>
      </c>
      <c r="D83" s="284"/>
      <c r="E83" s="285"/>
      <c r="F83" s="499"/>
    </row>
    <row r="84" spans="2:11" x14ac:dyDescent="0.2">
      <c r="B84" s="370" t="s">
        <v>568</v>
      </c>
      <c r="C84" s="316" t="s">
        <v>488</v>
      </c>
      <c r="D84" s="283">
        <f>SUMIF('3.3 Depreciation amortisation'!$D$60:$D$86,$C$83,'3.3 Depreciation amortisation'!$G$60:$G$86)</f>
        <v>5271058.2964047883</v>
      </c>
      <c r="E84" s="278">
        <v>4567114.6281204941</v>
      </c>
      <c r="F84" s="499"/>
      <c r="H84" s="499"/>
    </row>
    <row r="85" spans="2:11" x14ac:dyDescent="0.2">
      <c r="B85" s="370" t="s">
        <v>568</v>
      </c>
      <c r="C85" s="316" t="s">
        <v>73</v>
      </c>
      <c r="D85" s="283">
        <f>SUMIF('3.3 Depreciation amortisation'!$D$60:$D$86,$C$83,'3.3 Depreciation amortisation'!$H$60:$H$86)</f>
        <v>0</v>
      </c>
      <c r="E85" s="278">
        <v>0</v>
      </c>
      <c r="F85" s="499"/>
    </row>
    <row r="86" spans="2:11" x14ac:dyDescent="0.2">
      <c r="B86" s="370" t="s">
        <v>568</v>
      </c>
      <c r="C86" s="316" t="s">
        <v>486</v>
      </c>
      <c r="D86" s="283">
        <f>SUMIF('3.3 Depreciation amortisation'!$D$60:$D$86,$C$83,'3.3 Depreciation amortisation'!$I$60:$I$86)</f>
        <v>0</v>
      </c>
      <c r="E86" s="278">
        <v>0</v>
      </c>
      <c r="F86" s="499"/>
      <c r="J86" s="499"/>
    </row>
    <row r="87" spans="2:11" x14ac:dyDescent="0.2">
      <c r="B87" s="370" t="s">
        <v>568</v>
      </c>
      <c r="C87" s="316" t="s">
        <v>778</v>
      </c>
      <c r="D87" s="283">
        <f>SUMIF('3.3 Depreciation amortisation'!$D$60:$D$86,$C$83,'3.3 Depreciation amortisation'!$L$60:$L$86)+SUMIF('3.3 Depreciation amortisation'!$D$60:$D$86,$C$83,'3.3 Depreciation amortisation'!$M$60:$M$86)</f>
        <v>-4844053.6863355935</v>
      </c>
      <c r="E87" s="278">
        <v>-4210869.5468251631</v>
      </c>
      <c r="F87" s="499"/>
      <c r="I87" s="499"/>
      <c r="J87" s="499"/>
    </row>
    <row r="88" spans="2:11" x14ac:dyDescent="0.2">
      <c r="B88" s="370" t="s">
        <v>568</v>
      </c>
      <c r="C88" s="316" t="s">
        <v>489</v>
      </c>
      <c r="D88" s="283">
        <f>SUMIF('3.3 Depreciation amortisation'!$D$60:$D$86,$C$83,'3.3 Depreciation amortisation'!$J$60:$J$86)</f>
        <v>-427004.61006919498</v>
      </c>
      <c r="E88" s="278">
        <v>-356245.08129533089</v>
      </c>
      <c r="F88" s="499"/>
      <c r="H88" s="499"/>
      <c r="K88" s="499"/>
    </row>
    <row r="89" spans="2:11" x14ac:dyDescent="0.2">
      <c r="B89" s="150"/>
      <c r="C89" s="140" t="s">
        <v>553</v>
      </c>
      <c r="D89" s="283">
        <f>SUM(D84:D88)</f>
        <v>0</v>
      </c>
      <c r="E89" s="283">
        <f>SUM(E84:E88)</f>
        <v>0</v>
      </c>
      <c r="F89" s="499"/>
    </row>
    <row r="90" spans="2:11" x14ac:dyDescent="0.2">
      <c r="B90" s="148"/>
      <c r="C90" s="137" t="s">
        <v>313</v>
      </c>
      <c r="D90" s="284"/>
      <c r="E90" s="285"/>
      <c r="F90" s="499"/>
    </row>
    <row r="91" spans="2:11" x14ac:dyDescent="0.2">
      <c r="B91" s="370" t="s">
        <v>568</v>
      </c>
      <c r="C91" s="316" t="s">
        <v>488</v>
      </c>
      <c r="D91" s="283">
        <f>SUMIF('3.3 Depreciation amortisation'!$D$60:$D$88,$C$90,'3.3 Depreciation amortisation'!$G$60:$G$88)</f>
        <v>98361.466802417082</v>
      </c>
      <c r="E91" s="278">
        <v>98361.466802417082</v>
      </c>
      <c r="F91" s="499"/>
    </row>
    <row r="92" spans="2:11" x14ac:dyDescent="0.2">
      <c r="B92" s="370" t="s">
        <v>568</v>
      </c>
      <c r="C92" s="316" t="s">
        <v>73</v>
      </c>
      <c r="D92" s="283">
        <f>SUMIF('3.3 Depreciation amortisation'!$D$60:$D$90,$C$90,'3.3 Depreciation amortisation'!$H$60:$H$90)</f>
        <v>903629.82101195399</v>
      </c>
      <c r="E92" s="278">
        <v>548825.62454562122</v>
      </c>
      <c r="F92" s="499"/>
      <c r="H92" s="501"/>
    </row>
    <row r="93" spans="2:11" x14ac:dyDescent="0.2">
      <c r="B93" s="370" t="s">
        <v>568</v>
      </c>
      <c r="C93" s="316" t="s">
        <v>486</v>
      </c>
      <c r="D93" s="283">
        <f>SUMIF('3.3 Depreciation amortisation'!$D$60:$D$88,$C$90,'3.3 Depreciation amortisation'!$I$60:$I$88)</f>
        <v>0</v>
      </c>
      <c r="E93" s="278">
        <v>0</v>
      </c>
      <c r="F93" s="499"/>
      <c r="I93" s="500"/>
    </row>
    <row r="94" spans="2:11" x14ac:dyDescent="0.2">
      <c r="B94" s="370" t="s">
        <v>568</v>
      </c>
      <c r="C94" s="316" t="s">
        <v>784</v>
      </c>
      <c r="D94" s="283">
        <f>SUMIF('3.3 Depreciation amortisation'!$D$60:$D$90,$C$90,'3.3 Depreciation amortisation'!$L$60:$L$90)+SUMIF('3.3 Depreciation amortisation'!$D$60:$D$90,$C$90,'3.3 Depreciation amortisation'!$M$60:$M$90)</f>
        <v>-786673.6728236113</v>
      </c>
      <c r="E94" s="278">
        <v>-622651.82030444511</v>
      </c>
      <c r="F94" s="499"/>
    </row>
    <row r="95" spans="2:11" x14ac:dyDescent="0.2">
      <c r="B95" s="370" t="s">
        <v>568</v>
      </c>
      <c r="C95" s="316" t="s">
        <v>489</v>
      </c>
      <c r="D95" s="283">
        <f>SUMIF('3.3 Depreciation amortisation'!$D$60:$D$90,$C$90,'3.3 Depreciation amortisation'!$J$60:$J$90)</f>
        <v>-215317.61499075976</v>
      </c>
      <c r="E95" s="278">
        <v>-24535.271043593202</v>
      </c>
      <c r="F95" s="499"/>
    </row>
    <row r="96" spans="2:11" x14ac:dyDescent="0.2">
      <c r="B96" s="150"/>
      <c r="C96" s="317" t="s">
        <v>493</v>
      </c>
      <c r="D96" s="283">
        <f>SUM(D91:D95)</f>
        <v>0</v>
      </c>
      <c r="E96" s="283">
        <f>SUM(E91:E95)</f>
        <v>0</v>
      </c>
      <c r="F96" s="499"/>
    </row>
    <row r="97" spans="2:12" x14ac:dyDescent="0.2">
      <c r="B97" s="149"/>
      <c r="C97" s="137" t="s">
        <v>120</v>
      </c>
      <c r="D97" s="286">
        <v>0</v>
      </c>
      <c r="E97" s="278">
        <v>0</v>
      </c>
      <c r="F97" s="499"/>
    </row>
    <row r="98" spans="2:12" x14ac:dyDescent="0.2">
      <c r="B98" s="149"/>
      <c r="C98" s="137" t="s">
        <v>121</v>
      </c>
      <c r="D98" s="286">
        <v>5279853.5669999998</v>
      </c>
      <c r="E98" s="278">
        <v>5535642.8799020918</v>
      </c>
      <c r="F98" s="499"/>
      <c r="L98" s="499"/>
    </row>
    <row r="99" spans="2:12" x14ac:dyDescent="0.2">
      <c r="B99" s="149"/>
      <c r="C99" s="137" t="s">
        <v>67</v>
      </c>
      <c r="D99" s="286">
        <v>0</v>
      </c>
      <c r="E99" s="278">
        <v>0</v>
      </c>
      <c r="F99" s="499"/>
    </row>
    <row r="100" spans="2:12" x14ac:dyDescent="0.2">
      <c r="B100" s="150"/>
      <c r="C100" s="319" t="s">
        <v>122</v>
      </c>
      <c r="D100" s="283">
        <f>SUM(D89,D96:D99)</f>
        <v>5279853.5669999998</v>
      </c>
      <c r="E100" s="283">
        <f>SUM(E89,E96:E99)</f>
        <v>5535642.8799020918</v>
      </c>
      <c r="F100" s="499"/>
    </row>
    <row r="101" spans="2:12" x14ac:dyDescent="0.2">
      <c r="B101" s="150"/>
      <c r="C101" s="140" t="s">
        <v>23</v>
      </c>
      <c r="D101" s="288">
        <f>SUM(D81,D100)</f>
        <v>7984112.0827998221</v>
      </c>
      <c r="E101" s="288">
        <f>SUM(E81,E100)</f>
        <v>8789123.6290967241</v>
      </c>
      <c r="F101" s="499"/>
    </row>
    <row r="106" spans="2:12" x14ac:dyDescent="0.2">
      <c r="I106" s="499"/>
    </row>
  </sheetData>
  <mergeCells count="2">
    <mergeCell ref="B1:C1"/>
    <mergeCell ref="B5:C5"/>
  </mergeCells>
  <phoneticPr fontId="43" type="noConversion"/>
  <pageMargins left="0.75" right="0.75" top="1" bottom="1" header="0.5" footer="0.5"/>
  <pageSetup paperSize="9" scale="39" orientation="portrait" verticalDpi="2"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6">
    <tabColor rgb="FF009999"/>
  </sheetPr>
  <dimension ref="B1:F38"/>
  <sheetViews>
    <sheetView zoomScaleNormal="100" workbookViewId="0"/>
  </sheetViews>
  <sheetFormatPr defaultColWidth="9.42578125" defaultRowHeight="12.75" x14ac:dyDescent="0.2"/>
  <cols>
    <col min="1" max="1" width="12.42578125" style="28" customWidth="1"/>
    <col min="2" max="2" width="21" style="28" customWidth="1"/>
    <col min="3" max="3" width="42.42578125" style="28" customWidth="1"/>
    <col min="4" max="4" width="25.5703125" style="28" customWidth="1"/>
    <col min="5" max="5" width="20.42578125" style="28" customWidth="1"/>
    <col min="6" max="6" width="42.42578125" style="28" customWidth="1"/>
    <col min="7" max="7" width="9.42578125" style="28" customWidth="1"/>
    <col min="8" max="8" width="25.42578125" style="28" customWidth="1"/>
    <col min="9" max="16384" width="9.42578125" style="28"/>
  </cols>
  <sheetData>
    <row r="1" spans="2:6" ht="20.25" x14ac:dyDescent="0.3">
      <c r="B1" s="29" t="s">
        <v>139</v>
      </c>
      <c r="C1" s="29"/>
      <c r="D1" s="15"/>
      <c r="E1" s="15"/>
    </row>
    <row r="2" spans="2:6" ht="20.25" x14ac:dyDescent="0.3">
      <c r="B2" s="45" t="str">
        <f>Tradingname</f>
        <v>APT PARMELIA PTY LTD</v>
      </c>
      <c r="C2" s="46"/>
      <c r="D2" s="29"/>
      <c r="E2" s="29"/>
    </row>
    <row r="3" spans="2:6" ht="15" x14ac:dyDescent="0.25">
      <c r="B3" s="47" t="s">
        <v>239</v>
      </c>
      <c r="C3" s="48" t="str">
        <f>TEXT(Yearstart,"dd/mm/yyyy")&amp;" to "&amp;TEXT(Yearending,"dd/mm/yyyy")</f>
        <v>01/07/2025 to 30/06/2026</v>
      </c>
    </row>
    <row r="5" spans="2:6" ht="15.75" x14ac:dyDescent="0.25">
      <c r="B5" s="32" t="s">
        <v>211</v>
      </c>
      <c r="C5" s="30"/>
      <c r="D5" s="30"/>
      <c r="E5" s="30"/>
    </row>
    <row r="6" spans="2:6" ht="15.75" x14ac:dyDescent="0.25">
      <c r="B6" s="32"/>
      <c r="C6" s="30"/>
      <c r="D6" s="30"/>
      <c r="E6" s="30"/>
    </row>
    <row r="7" spans="2:6" ht="40.5" customHeight="1" x14ac:dyDescent="0.2">
      <c r="B7" s="101" t="s">
        <v>222</v>
      </c>
      <c r="C7" s="101" t="s">
        <v>124</v>
      </c>
      <c r="D7" s="101" t="s">
        <v>70</v>
      </c>
      <c r="E7" s="101" t="s">
        <v>125</v>
      </c>
      <c r="F7" s="110" t="s">
        <v>127</v>
      </c>
    </row>
    <row r="8" spans="2:6" x14ac:dyDescent="0.2">
      <c r="B8" s="103"/>
      <c r="C8" s="103"/>
      <c r="D8" s="107"/>
      <c r="E8" s="111" t="s">
        <v>126</v>
      </c>
      <c r="F8" s="112"/>
    </row>
    <row r="9" spans="2:6" x14ac:dyDescent="0.2">
      <c r="B9" s="370">
        <v>2.4</v>
      </c>
      <c r="C9" s="182" t="str">
        <f>'3. Statement of pipeline assets'!C9</f>
        <v>Pipelines</v>
      </c>
      <c r="D9" s="181" t="str">
        <f t="shared" ref="D9:D17" si="0">CONCATENATE("17/8/2004"," to ",TEXT(Yearending,"d/m/yyyy"))</f>
        <v>17/8/2004 to 30/6/2026</v>
      </c>
      <c r="E9" s="341">
        <v>80</v>
      </c>
      <c r="F9" s="254" t="s">
        <v>610</v>
      </c>
    </row>
    <row r="10" spans="2:6" x14ac:dyDescent="0.2">
      <c r="B10" s="370">
        <v>2.4</v>
      </c>
      <c r="C10" s="182" t="str">
        <f>'3. Statement of pipeline assets'!C17</f>
        <v>Compressors</v>
      </c>
      <c r="D10" s="181" t="str">
        <f t="shared" si="0"/>
        <v>17/8/2004 to 30/6/2026</v>
      </c>
      <c r="E10" s="341">
        <v>35</v>
      </c>
      <c r="F10" s="254" t="s">
        <v>610</v>
      </c>
    </row>
    <row r="11" spans="2:6" x14ac:dyDescent="0.2">
      <c r="B11" s="370">
        <v>2.4</v>
      </c>
      <c r="C11" s="182" t="str">
        <f>'3. Statement of pipeline assets'!C24</f>
        <v>City Gates, supply regulators and valve stations</v>
      </c>
      <c r="D11" s="181" t="str">
        <f t="shared" si="0"/>
        <v>17/8/2004 to 30/6/2026</v>
      </c>
      <c r="E11" s="341">
        <v>50</v>
      </c>
      <c r="F11" s="254" t="s">
        <v>610</v>
      </c>
    </row>
    <row r="12" spans="2:6" x14ac:dyDescent="0.2">
      <c r="B12" s="370">
        <v>2.4</v>
      </c>
      <c r="C12" s="182" t="str">
        <f>'3. Statement of pipeline assets'!C31</f>
        <v>Metering</v>
      </c>
      <c r="D12" s="181" t="str">
        <f t="shared" si="0"/>
        <v>17/8/2004 to 30/6/2026</v>
      </c>
      <c r="E12" s="341">
        <v>50</v>
      </c>
      <c r="F12" s="254" t="s">
        <v>610</v>
      </c>
    </row>
    <row r="13" spans="2:6" x14ac:dyDescent="0.2">
      <c r="B13" s="370">
        <v>2.4</v>
      </c>
      <c r="C13" s="182" t="str">
        <f>'3. Statement of pipeline assets'!C38</f>
        <v>Odorant plants</v>
      </c>
      <c r="D13" s="181" t="str">
        <f t="shared" si="0"/>
        <v>17/8/2004 to 30/6/2026</v>
      </c>
      <c r="E13" s="341">
        <v>80</v>
      </c>
      <c r="F13" s="254" t="s">
        <v>610</v>
      </c>
    </row>
    <row r="14" spans="2:6" x14ac:dyDescent="0.2">
      <c r="B14" s="370">
        <v>2.4</v>
      </c>
      <c r="C14" s="182" t="str">
        <f>'3. Statement of pipeline assets'!C45</f>
        <v>SCADA (Communications)</v>
      </c>
      <c r="D14" s="181" t="str">
        <f t="shared" si="0"/>
        <v>17/8/2004 to 30/6/2026</v>
      </c>
      <c r="E14" s="341">
        <v>15</v>
      </c>
      <c r="F14" s="254" t="s">
        <v>610</v>
      </c>
    </row>
    <row r="15" spans="2:6" x14ac:dyDescent="0.2">
      <c r="B15" s="370">
        <v>2.4</v>
      </c>
      <c r="C15" s="182" t="str">
        <f>'3. Statement of pipeline assets'!C52</f>
        <v>Buildings</v>
      </c>
      <c r="D15" s="181" t="str">
        <f t="shared" si="0"/>
        <v>17/8/2004 to 30/6/2026</v>
      </c>
      <c r="E15" s="341">
        <v>80</v>
      </c>
      <c r="F15" s="254" t="s">
        <v>610</v>
      </c>
    </row>
    <row r="16" spans="2:6" x14ac:dyDescent="0.2">
      <c r="B16" s="370">
        <v>2.4</v>
      </c>
      <c r="C16" s="182" t="str">
        <f>'3. Statement of pipeline assets'!C66</f>
        <v>Other depreciable pipeline assets</v>
      </c>
      <c r="D16" s="181" t="str">
        <f t="shared" si="0"/>
        <v>17/8/2004 to 30/6/2026</v>
      </c>
      <c r="E16" s="341" t="s">
        <v>563</v>
      </c>
      <c r="F16" s="254" t="s">
        <v>610</v>
      </c>
    </row>
    <row r="17" spans="2:6" x14ac:dyDescent="0.2">
      <c r="B17" s="370">
        <v>2.4</v>
      </c>
      <c r="C17" s="141" t="s">
        <v>148</v>
      </c>
      <c r="D17" s="181" t="str">
        <f t="shared" si="0"/>
        <v>17/8/2004 to 30/6/2026</v>
      </c>
      <c r="E17" s="341" t="s">
        <v>564</v>
      </c>
      <c r="F17" s="254" t="s">
        <v>611</v>
      </c>
    </row>
    <row r="18" spans="2:6" x14ac:dyDescent="0.2">
      <c r="B18" s="342"/>
      <c r="C18" s="141" t="s">
        <v>210</v>
      </c>
      <c r="D18" s="181"/>
      <c r="E18" s="341"/>
      <c r="F18" s="254"/>
    </row>
    <row r="19" spans="2:6" x14ac:dyDescent="0.2">
      <c r="B19" s="342"/>
      <c r="C19" s="141" t="s">
        <v>210</v>
      </c>
      <c r="D19" s="181"/>
      <c r="E19" s="341"/>
      <c r="F19" s="254"/>
    </row>
    <row r="20" spans="2:6" x14ac:dyDescent="0.2">
      <c r="B20" s="342"/>
      <c r="C20" s="141" t="s">
        <v>210</v>
      </c>
      <c r="D20" s="181"/>
      <c r="E20" s="341"/>
      <c r="F20" s="254"/>
    </row>
    <row r="21" spans="2:6" x14ac:dyDescent="0.2">
      <c r="B21" s="370" t="s">
        <v>567</v>
      </c>
      <c r="C21" s="182" t="str">
        <f>'3. Statement of pipeline assets'!C73</f>
        <v>Leased Assets</v>
      </c>
      <c r="D21" s="181" t="str">
        <f>CONCATENATE("1/7/2019"," to ",TEXT(Yearending,"d/m/yyyy"))</f>
        <v>1/7/2019 to 30/6/2026</v>
      </c>
      <c r="E21" s="341" t="s">
        <v>565</v>
      </c>
      <c r="F21" s="254" t="s">
        <v>566</v>
      </c>
    </row>
    <row r="22" spans="2:6" x14ac:dyDescent="0.2">
      <c r="B22" s="342"/>
      <c r="C22" s="141" t="s">
        <v>210</v>
      </c>
      <c r="D22" s="181"/>
      <c r="E22" s="341"/>
      <c r="F22" s="254"/>
    </row>
    <row r="23" spans="2:6" x14ac:dyDescent="0.2">
      <c r="B23" s="342"/>
      <c r="C23" s="141" t="s">
        <v>210</v>
      </c>
      <c r="D23" s="181"/>
      <c r="E23" s="341"/>
      <c r="F23" s="254"/>
    </row>
    <row r="24" spans="2:6" x14ac:dyDescent="0.2">
      <c r="B24" s="342"/>
      <c r="C24" s="141" t="s">
        <v>210</v>
      </c>
      <c r="D24" s="181"/>
      <c r="E24" s="341"/>
      <c r="F24" s="254"/>
    </row>
    <row r="25" spans="2:6" x14ac:dyDescent="0.2">
      <c r="B25" s="342"/>
      <c r="C25" s="141" t="s">
        <v>210</v>
      </c>
      <c r="D25" s="181"/>
      <c r="E25" s="341"/>
      <c r="F25" s="254"/>
    </row>
    <row r="26" spans="2:6" x14ac:dyDescent="0.2">
      <c r="B26" s="370"/>
      <c r="C26" s="141" t="s">
        <v>210</v>
      </c>
      <c r="D26" s="181"/>
      <c r="E26" s="341"/>
      <c r="F26" s="254"/>
    </row>
    <row r="27" spans="2:6" x14ac:dyDescent="0.2">
      <c r="B27" s="370">
        <v>2.4</v>
      </c>
      <c r="C27" s="182" t="str">
        <f>'3. Statement of pipeline assets'!C83</f>
        <v>Shared property, plant and equipment</v>
      </c>
      <c r="D27" s="181" t="str">
        <f>CONCATENATE("1/6/2000"," to ",TEXT(Yearending,"d/m/yyyy"))</f>
        <v>1/6/2000 to 30/6/2026</v>
      </c>
      <c r="E27" s="341">
        <v>5</v>
      </c>
      <c r="F27" s="254" t="s">
        <v>610</v>
      </c>
    </row>
    <row r="28" spans="2:6" x14ac:dyDescent="0.2">
      <c r="B28" s="342"/>
      <c r="C28" s="141" t="s">
        <v>210</v>
      </c>
      <c r="D28" s="181"/>
      <c r="E28" s="341"/>
      <c r="F28" s="254"/>
    </row>
    <row r="29" spans="2:6" x14ac:dyDescent="0.2">
      <c r="B29" s="342"/>
      <c r="C29" s="141" t="s">
        <v>210</v>
      </c>
      <c r="D29" s="181"/>
      <c r="E29" s="341"/>
      <c r="F29" s="254"/>
    </row>
    <row r="30" spans="2:6" x14ac:dyDescent="0.2">
      <c r="B30" s="342"/>
      <c r="C30" s="141" t="s">
        <v>210</v>
      </c>
      <c r="D30" s="181"/>
      <c r="E30" s="341"/>
      <c r="F30" s="254"/>
    </row>
    <row r="31" spans="2:6" x14ac:dyDescent="0.2">
      <c r="B31" s="342"/>
      <c r="C31" s="141" t="s">
        <v>210</v>
      </c>
      <c r="D31" s="181"/>
      <c r="E31" s="341"/>
      <c r="F31" s="254"/>
    </row>
    <row r="32" spans="2:6" x14ac:dyDescent="0.2">
      <c r="B32" s="370"/>
      <c r="C32" s="141" t="s">
        <v>210</v>
      </c>
      <c r="D32" s="181"/>
      <c r="E32" s="341"/>
      <c r="F32" s="254"/>
    </row>
    <row r="33" spans="2:6" x14ac:dyDescent="0.2">
      <c r="B33" s="370" t="s">
        <v>568</v>
      </c>
      <c r="C33" s="182" t="str">
        <f>'3. Statement of pipeline assets'!C90</f>
        <v>Shared leased assets</v>
      </c>
      <c r="D33" s="181" t="str">
        <f>CONCATENATE("1/7/2019"," to ",TEXT(Yearending,"d/m/yyyy"))</f>
        <v>1/7/2019 to 30/6/2026</v>
      </c>
      <c r="E33" s="341" t="s">
        <v>565</v>
      </c>
      <c r="F33" s="254" t="s">
        <v>566</v>
      </c>
    </row>
    <row r="34" spans="2:6" x14ac:dyDescent="0.2">
      <c r="B34" s="342"/>
      <c r="C34" s="141" t="s">
        <v>210</v>
      </c>
      <c r="D34" s="181"/>
      <c r="E34" s="341"/>
      <c r="F34" s="254"/>
    </row>
    <row r="35" spans="2:6" x14ac:dyDescent="0.2">
      <c r="B35" s="342"/>
      <c r="C35" s="141" t="s">
        <v>210</v>
      </c>
      <c r="D35" s="181"/>
      <c r="E35" s="341"/>
      <c r="F35" s="254"/>
    </row>
    <row r="36" spans="2:6" x14ac:dyDescent="0.2">
      <c r="B36" s="342"/>
      <c r="C36" s="141" t="s">
        <v>210</v>
      </c>
      <c r="D36" s="181"/>
      <c r="E36" s="341"/>
      <c r="F36" s="254"/>
    </row>
    <row r="37" spans="2:6" x14ac:dyDescent="0.2">
      <c r="B37" s="342"/>
      <c r="C37" s="141" t="s">
        <v>210</v>
      </c>
      <c r="D37" s="181"/>
      <c r="E37" s="341"/>
      <c r="F37" s="254"/>
    </row>
    <row r="38" spans="2:6" x14ac:dyDescent="0.2">
      <c r="B38" s="342"/>
      <c r="C38" s="141" t="s">
        <v>210</v>
      </c>
      <c r="D38" s="181"/>
      <c r="E38" s="341"/>
      <c r="F38" s="254"/>
    </row>
  </sheetData>
  <pageMargins left="0.75" right="0.75" top="1" bottom="1" header="0.5" footer="0.5"/>
  <pageSetup paperSize="9" scale="30" orientation="landscape"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7">
    <tabColor rgb="FF009999"/>
  </sheetPr>
  <dimension ref="B1:J54"/>
  <sheetViews>
    <sheetView zoomScaleNormal="100" workbookViewId="0"/>
  </sheetViews>
  <sheetFormatPr defaultColWidth="9.42578125" defaultRowHeight="12.75" x14ac:dyDescent="0.2"/>
  <cols>
    <col min="1" max="1" width="12" style="16" customWidth="1"/>
    <col min="2" max="2" width="31.5703125" style="16" customWidth="1"/>
    <col min="3" max="3" width="25.5703125" style="16" customWidth="1"/>
    <col min="4" max="4" width="27.42578125" style="16" customWidth="1"/>
    <col min="5" max="5" width="66" style="16" customWidth="1"/>
    <col min="6" max="6" width="21.5703125" style="16" customWidth="1"/>
    <col min="7" max="7" width="24.42578125" style="16" customWidth="1"/>
    <col min="8" max="8" width="51.5703125" style="16" customWidth="1"/>
    <col min="9" max="10" width="19.5703125" style="16" customWidth="1"/>
    <col min="11" max="11" width="18.42578125" style="16" customWidth="1"/>
    <col min="12" max="16384" width="9.42578125" style="16"/>
  </cols>
  <sheetData>
    <row r="1" spans="2:10" ht="20.25" x14ac:dyDescent="0.3">
      <c r="B1" s="17" t="s">
        <v>156</v>
      </c>
      <c r="D1" s="15"/>
      <c r="E1" s="15"/>
      <c r="F1" s="15"/>
      <c r="G1" s="15"/>
      <c r="H1" s="15"/>
      <c r="I1" s="15"/>
      <c r="J1" s="15"/>
    </row>
    <row r="2" spans="2:10" ht="15" x14ac:dyDescent="0.25">
      <c r="B2" s="45" t="str">
        <f>Tradingname</f>
        <v>APT PARMELIA PTY LTD</v>
      </c>
      <c r="C2" s="46"/>
    </row>
    <row r="3" spans="2:10" ht="18" customHeight="1" x14ac:dyDescent="0.45">
      <c r="B3" s="51" t="s">
        <v>239</v>
      </c>
      <c r="C3" s="52" t="str">
        <f>TEXT(Yearstart,"dd/mm/yyyy")&amp;" to "&amp;TEXT(Yearending,"dd/mm/yyyy")</f>
        <v>01/07/2025 to 30/06/2026</v>
      </c>
      <c r="F3" s="41"/>
    </row>
    <row r="5" spans="2:10" ht="15.75" x14ac:dyDescent="0.25">
      <c r="B5" s="26" t="s">
        <v>213</v>
      </c>
    </row>
    <row r="6" spans="2:10" x14ac:dyDescent="0.2">
      <c r="B6" s="18"/>
      <c r="C6" s="21"/>
      <c r="D6" s="21"/>
      <c r="E6" s="21"/>
      <c r="F6" s="21"/>
      <c r="G6" s="22"/>
      <c r="H6" s="27"/>
      <c r="I6" s="23"/>
      <c r="J6" s="23"/>
    </row>
    <row r="7" spans="2:10" ht="31.5" customHeight="1" x14ac:dyDescent="0.2">
      <c r="B7" s="252" t="s">
        <v>83</v>
      </c>
      <c r="C7" s="253" t="s">
        <v>206</v>
      </c>
      <c r="D7" s="253" t="s">
        <v>157</v>
      </c>
      <c r="E7" s="253" t="s">
        <v>158</v>
      </c>
    </row>
    <row r="8" spans="2:10" x14ac:dyDescent="0.2">
      <c r="B8" s="256" t="s">
        <v>775</v>
      </c>
      <c r="C8" s="274">
        <v>11440576.066595033</v>
      </c>
      <c r="D8" s="248">
        <v>43646</v>
      </c>
      <c r="E8" s="397" t="s">
        <v>790</v>
      </c>
      <c r="F8" s="569" t="s">
        <v>789</v>
      </c>
      <c r="G8" s="570"/>
      <c r="H8" s="570"/>
    </row>
    <row r="9" spans="2:10" x14ac:dyDescent="0.2">
      <c r="B9" s="256" t="s">
        <v>775</v>
      </c>
      <c r="C9" s="274">
        <v>8154880.6601621583</v>
      </c>
      <c r="D9" s="248">
        <v>44012</v>
      </c>
      <c r="E9" s="397" t="s">
        <v>790</v>
      </c>
      <c r="F9" s="569"/>
      <c r="G9" s="570"/>
      <c r="H9" s="570"/>
    </row>
    <row r="10" spans="2:10" x14ac:dyDescent="0.2">
      <c r="B10" s="256" t="s">
        <v>775</v>
      </c>
      <c r="C10" s="274">
        <v>47554919.910914287</v>
      </c>
      <c r="D10" s="248">
        <v>44377</v>
      </c>
      <c r="E10" s="397" t="s">
        <v>790</v>
      </c>
      <c r="F10" s="569"/>
      <c r="G10" s="570"/>
      <c r="H10" s="570"/>
    </row>
    <row r="11" spans="2:10" x14ac:dyDescent="0.2">
      <c r="B11" s="256" t="s">
        <v>775</v>
      </c>
      <c r="C11" s="274">
        <v>5664930.229165474</v>
      </c>
      <c r="D11" s="248">
        <v>44742</v>
      </c>
      <c r="E11" s="397" t="s">
        <v>790</v>
      </c>
      <c r="F11" s="569"/>
      <c r="G11" s="570"/>
      <c r="H11" s="570"/>
    </row>
    <row r="12" spans="2:10" x14ac:dyDescent="0.2">
      <c r="B12" s="256" t="s">
        <v>775</v>
      </c>
      <c r="C12" s="274">
        <v>11101489.467973845</v>
      </c>
      <c r="D12" s="248">
        <v>45107</v>
      </c>
      <c r="E12" s="397" t="s">
        <v>790</v>
      </c>
      <c r="F12" s="569"/>
      <c r="G12" s="570"/>
      <c r="H12" s="570"/>
    </row>
    <row r="13" spans="2:10" x14ac:dyDescent="0.2">
      <c r="B13" s="256" t="s">
        <v>775</v>
      </c>
      <c r="C13" s="274">
        <v>48352417.220471509</v>
      </c>
      <c r="D13" s="248">
        <v>45473</v>
      </c>
      <c r="E13" s="397" t="s">
        <v>790</v>
      </c>
    </row>
    <row r="14" spans="2:10" x14ac:dyDescent="0.2">
      <c r="B14" s="256" t="s">
        <v>775</v>
      </c>
      <c r="C14" s="274">
        <v>9491797.6320295949</v>
      </c>
      <c r="D14" s="248">
        <v>46203</v>
      </c>
      <c r="E14" s="397" t="s">
        <v>790</v>
      </c>
    </row>
    <row r="15" spans="2:10" x14ac:dyDescent="0.2">
      <c r="B15" s="247"/>
      <c r="C15" s="274"/>
      <c r="D15" s="248"/>
      <c r="E15" s="249"/>
    </row>
    <row r="16" spans="2:10" x14ac:dyDescent="0.2">
      <c r="B16" s="247"/>
      <c r="C16" s="274"/>
      <c r="D16" s="248"/>
      <c r="E16" s="249"/>
    </row>
    <row r="17" spans="2:8" x14ac:dyDescent="0.2">
      <c r="B17" s="247"/>
      <c r="C17" s="274"/>
      <c r="D17" s="248"/>
      <c r="E17" s="249"/>
    </row>
    <row r="18" spans="2:8" x14ac:dyDescent="0.2">
      <c r="B18" s="247"/>
      <c r="C18" s="274"/>
      <c r="D18" s="248"/>
      <c r="E18" s="249"/>
    </row>
    <row r="19" spans="2:8" x14ac:dyDescent="0.2">
      <c r="B19" s="247"/>
      <c r="C19" s="274"/>
      <c r="D19" s="248"/>
      <c r="E19" s="249"/>
    </row>
    <row r="20" spans="2:8" x14ac:dyDescent="0.2">
      <c r="B20" s="247"/>
      <c r="C20" s="274"/>
      <c r="D20" s="248"/>
      <c r="E20" s="249"/>
    </row>
    <row r="21" spans="2:8" x14ac:dyDescent="0.2">
      <c r="B21" s="247"/>
      <c r="C21" s="274"/>
      <c r="D21" s="248"/>
      <c r="E21" s="249"/>
    </row>
    <row r="22" spans="2:8" ht="13.5" customHeight="1" x14ac:dyDescent="0.2">
      <c r="B22" s="247"/>
      <c r="C22" s="274"/>
      <c r="D22" s="248"/>
      <c r="E22" s="249"/>
    </row>
    <row r="25" spans="2:8" ht="15.75" x14ac:dyDescent="0.25">
      <c r="B25" s="26" t="s">
        <v>212</v>
      </c>
    </row>
    <row r="26" spans="2:8" x14ac:dyDescent="0.2">
      <c r="B26" s="18"/>
      <c r="C26" s="21"/>
      <c r="D26" s="21"/>
      <c r="E26" s="21"/>
    </row>
    <row r="27" spans="2:8" ht="36.75" customHeight="1" x14ac:dyDescent="0.2">
      <c r="B27" s="252" t="s">
        <v>83</v>
      </c>
      <c r="C27" s="253" t="s">
        <v>207</v>
      </c>
      <c r="D27" s="253" t="s">
        <v>157</v>
      </c>
      <c r="E27" s="253" t="s">
        <v>158</v>
      </c>
      <c r="F27" s="253" t="s">
        <v>208</v>
      </c>
      <c r="G27" s="253" t="s">
        <v>167</v>
      </c>
      <c r="H27" s="253" t="s">
        <v>168</v>
      </c>
    </row>
    <row r="28" spans="2:8" x14ac:dyDescent="0.2">
      <c r="B28" s="250" t="s">
        <v>775</v>
      </c>
      <c r="C28" s="289">
        <f>SUM(C8:C13)</f>
        <v>132269213.55528229</v>
      </c>
      <c r="D28" s="203">
        <v>45473</v>
      </c>
      <c r="E28" s="412" t="str">
        <f>E13</f>
        <v>Part 23 Book value exceeds the part 23 Recoverable value.</v>
      </c>
      <c r="F28" s="289">
        <v>-21949205.176801976</v>
      </c>
      <c r="G28" s="203">
        <v>45838</v>
      </c>
      <c r="H28" s="251" t="s">
        <v>2463</v>
      </c>
    </row>
    <row r="29" spans="2:8" x14ac:dyDescent="0.2">
      <c r="B29" s="250"/>
      <c r="C29" s="289"/>
      <c r="D29" s="203"/>
      <c r="E29" s="251"/>
      <c r="F29" s="289"/>
      <c r="G29" s="203"/>
      <c r="H29" s="251"/>
    </row>
    <row r="30" spans="2:8" x14ac:dyDescent="0.2">
      <c r="B30" s="250"/>
      <c r="C30" s="289"/>
      <c r="D30" s="203"/>
      <c r="E30" s="251"/>
      <c r="F30" s="289"/>
      <c r="G30" s="203"/>
      <c r="H30" s="251"/>
    </row>
    <row r="31" spans="2:8" x14ac:dyDescent="0.2">
      <c r="B31" s="250"/>
      <c r="C31" s="289"/>
      <c r="D31" s="203"/>
      <c r="E31" s="251"/>
      <c r="F31" s="289"/>
      <c r="G31" s="203"/>
      <c r="H31" s="251"/>
    </row>
    <row r="32" spans="2:8" hidden="1" x14ac:dyDescent="0.2">
      <c r="B32" s="250"/>
      <c r="C32" s="289"/>
      <c r="D32" s="203"/>
      <c r="E32" s="251"/>
      <c r="F32" s="289"/>
      <c r="G32" s="203"/>
      <c r="H32" s="251"/>
    </row>
    <row r="33" spans="2:8" hidden="1" x14ac:dyDescent="0.2">
      <c r="B33" s="250"/>
      <c r="C33" s="289"/>
      <c r="D33" s="203"/>
      <c r="E33" s="251"/>
      <c r="F33" s="289"/>
      <c r="G33" s="203"/>
      <c r="H33" s="251"/>
    </row>
    <row r="34" spans="2:8" hidden="1" x14ac:dyDescent="0.2">
      <c r="B34" s="250"/>
      <c r="C34" s="289"/>
      <c r="D34" s="203"/>
      <c r="E34" s="251"/>
      <c r="F34" s="289"/>
      <c r="G34" s="203"/>
      <c r="H34" s="251"/>
    </row>
    <row r="35" spans="2:8" hidden="1" x14ac:dyDescent="0.2">
      <c r="B35" s="250"/>
      <c r="C35" s="289"/>
      <c r="D35" s="203"/>
      <c r="E35" s="251"/>
      <c r="F35" s="289"/>
      <c r="G35" s="203"/>
      <c r="H35" s="251"/>
    </row>
    <row r="36" spans="2:8" hidden="1" x14ac:dyDescent="0.2">
      <c r="B36" s="250"/>
      <c r="C36" s="289"/>
      <c r="D36" s="203"/>
      <c r="E36" s="251"/>
      <c r="F36" s="289"/>
      <c r="G36" s="203"/>
      <c r="H36" s="251"/>
    </row>
    <row r="37" spans="2:8" hidden="1" x14ac:dyDescent="0.2">
      <c r="B37" s="250"/>
      <c r="C37" s="289"/>
      <c r="D37" s="203"/>
      <c r="E37" s="251"/>
      <c r="F37" s="289"/>
      <c r="G37" s="203"/>
      <c r="H37" s="251"/>
    </row>
    <row r="38" spans="2:8" hidden="1" x14ac:dyDescent="0.2">
      <c r="B38" s="250"/>
      <c r="C38" s="289"/>
      <c r="D38" s="203"/>
      <c r="E38" s="251"/>
      <c r="F38" s="289"/>
      <c r="G38" s="203"/>
      <c r="H38" s="251"/>
    </row>
    <row r="39" spans="2:8" hidden="1" x14ac:dyDescent="0.2">
      <c r="B39" s="250"/>
      <c r="C39" s="289"/>
      <c r="D39" s="203"/>
      <c r="E39" s="251"/>
      <c r="F39" s="289"/>
      <c r="G39" s="203"/>
      <c r="H39" s="251"/>
    </row>
    <row r="40" spans="2:8" hidden="1" x14ac:dyDescent="0.2">
      <c r="B40" s="250"/>
      <c r="C40" s="289"/>
      <c r="D40" s="203"/>
      <c r="E40" s="251"/>
      <c r="F40" s="289"/>
      <c r="G40" s="203"/>
      <c r="H40" s="251"/>
    </row>
    <row r="41" spans="2:8" x14ac:dyDescent="0.2">
      <c r="B41" s="250"/>
      <c r="C41" s="289"/>
      <c r="D41" s="203"/>
      <c r="E41" s="251"/>
      <c r="F41" s="289"/>
      <c r="G41" s="203"/>
      <c r="H41" s="251"/>
    </row>
    <row r="42" spans="2:8" x14ac:dyDescent="0.2">
      <c r="B42" s="250"/>
      <c r="C42" s="289"/>
      <c r="D42" s="203"/>
      <c r="E42" s="251"/>
      <c r="F42" s="289"/>
      <c r="G42" s="203"/>
      <c r="H42" s="251"/>
    </row>
    <row r="43" spans="2:8" x14ac:dyDescent="0.2">
      <c r="B43" s="250"/>
      <c r="C43" s="289"/>
      <c r="D43" s="203"/>
      <c r="E43" s="251"/>
      <c r="F43" s="289"/>
      <c r="G43" s="203"/>
      <c r="H43" s="251"/>
    </row>
    <row r="44" spans="2:8" x14ac:dyDescent="0.2">
      <c r="B44" s="250"/>
      <c r="C44" s="289"/>
      <c r="D44" s="203"/>
      <c r="E44" s="251"/>
      <c r="F44" s="289"/>
      <c r="G44" s="203"/>
      <c r="H44" s="251"/>
    </row>
    <row r="45" spans="2:8" x14ac:dyDescent="0.2">
      <c r="B45" s="250"/>
      <c r="C45" s="289"/>
      <c r="D45" s="203"/>
      <c r="E45" s="251"/>
      <c r="F45" s="289"/>
      <c r="G45" s="203"/>
      <c r="H45" s="251"/>
    </row>
    <row r="46" spans="2:8" x14ac:dyDescent="0.2">
      <c r="B46" s="250"/>
      <c r="C46" s="289"/>
      <c r="D46" s="203"/>
      <c r="E46" s="251"/>
      <c r="F46" s="289"/>
      <c r="G46" s="203"/>
      <c r="H46" s="251"/>
    </row>
    <row r="47" spans="2:8" x14ac:dyDescent="0.2">
      <c r="B47" s="250"/>
      <c r="C47" s="289"/>
      <c r="D47" s="203"/>
      <c r="E47" s="251"/>
      <c r="F47" s="289"/>
      <c r="G47" s="203"/>
      <c r="H47" s="251"/>
    </row>
    <row r="48" spans="2:8" x14ac:dyDescent="0.2">
      <c r="B48" s="250"/>
      <c r="C48" s="289"/>
      <c r="D48" s="203"/>
      <c r="E48" s="251"/>
      <c r="F48" s="289"/>
      <c r="G48" s="203"/>
      <c r="H48" s="251"/>
    </row>
    <row r="49" spans="2:8" x14ac:dyDescent="0.2">
      <c r="B49" s="250"/>
      <c r="C49" s="289"/>
      <c r="D49" s="203"/>
      <c r="E49" s="251"/>
      <c r="F49" s="289"/>
      <c r="G49" s="203"/>
      <c r="H49" s="251"/>
    </row>
    <row r="50" spans="2:8" x14ac:dyDescent="0.2">
      <c r="B50" s="250"/>
      <c r="C50" s="289"/>
      <c r="D50" s="203"/>
      <c r="E50" s="251"/>
      <c r="F50" s="289"/>
      <c r="G50" s="203"/>
      <c r="H50" s="251"/>
    </row>
    <row r="51" spans="2:8" x14ac:dyDescent="0.2">
      <c r="B51" s="250"/>
      <c r="C51" s="289"/>
      <c r="D51" s="203"/>
      <c r="E51" s="251"/>
      <c r="F51" s="289"/>
      <c r="G51" s="203"/>
      <c r="H51" s="251"/>
    </row>
    <row r="52" spans="2:8" x14ac:dyDescent="0.2">
      <c r="B52" s="250"/>
      <c r="C52" s="289"/>
      <c r="D52" s="203"/>
      <c r="E52" s="251"/>
      <c r="F52" s="289"/>
      <c r="G52" s="203"/>
      <c r="H52" s="251"/>
    </row>
    <row r="53" spans="2:8" x14ac:dyDescent="0.2">
      <c r="B53" s="250"/>
      <c r="C53" s="289"/>
      <c r="D53" s="203"/>
      <c r="E53" s="251"/>
      <c r="F53" s="289"/>
      <c r="G53" s="203"/>
      <c r="H53" s="251"/>
    </row>
    <row r="54" spans="2:8" x14ac:dyDescent="0.2">
      <c r="B54" s="250"/>
      <c r="C54" s="289"/>
      <c r="D54" s="203"/>
      <c r="E54" s="251"/>
      <c r="F54" s="289"/>
      <c r="G54" s="203"/>
      <c r="H54" s="251"/>
    </row>
  </sheetData>
  <mergeCells count="1">
    <mergeCell ref="F8:H12"/>
  </mergeCells>
  <pageMargins left="0.25" right="0.25" top="0.75" bottom="0.75" header="0.3" footer="0.3"/>
  <pageSetup paperSize="9" scale="59" orientation="landscape"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8">
    <tabColor rgb="FF009999"/>
  </sheetPr>
  <dimension ref="B1:P102"/>
  <sheetViews>
    <sheetView zoomScaleNormal="100" workbookViewId="0"/>
  </sheetViews>
  <sheetFormatPr defaultColWidth="9" defaultRowHeight="12.75" x14ac:dyDescent="0.2"/>
  <cols>
    <col min="1" max="1" width="11.42578125" style="344" customWidth="1"/>
    <col min="2" max="2" width="21.5703125" style="344" customWidth="1"/>
    <col min="3" max="3" width="21.42578125" style="344" customWidth="1"/>
    <col min="4" max="4" width="43.5703125" style="344" customWidth="1"/>
    <col min="5" max="15" width="20.5703125" style="344" customWidth="1"/>
    <col min="16" max="16" width="15.42578125" style="344" bestFit="1" customWidth="1"/>
    <col min="17" max="16384" width="9" style="344"/>
  </cols>
  <sheetData>
    <row r="1" spans="2:16" ht="20.25" x14ac:dyDescent="0.3">
      <c r="B1" s="343" t="s">
        <v>501</v>
      </c>
    </row>
    <row r="2" spans="2:16" ht="15" x14ac:dyDescent="0.25">
      <c r="B2" s="45" t="str">
        <f>Tradingname</f>
        <v>APT PARMELIA PTY LTD</v>
      </c>
      <c r="C2" s="46"/>
    </row>
    <row r="3" spans="2:16" ht="15" x14ac:dyDescent="0.25">
      <c r="B3" s="47" t="s">
        <v>239</v>
      </c>
      <c r="C3" s="48" t="str">
        <f>TEXT(Yearstart,"dd/mm/yyyy")&amp;" to "&amp;TEXT(Yearending,"dd/mm/yyyy")</f>
        <v>01/07/2025 to 30/06/2026</v>
      </c>
    </row>
    <row r="5" spans="2:16" ht="30" customHeight="1" x14ac:dyDescent="0.25">
      <c r="B5" s="346" t="s">
        <v>306</v>
      </c>
      <c r="I5" s="571" t="s">
        <v>307</v>
      </c>
      <c r="J5" s="571"/>
      <c r="K5" s="571"/>
    </row>
    <row r="7" spans="2:16" ht="45" customHeight="1" x14ac:dyDescent="0.2">
      <c r="B7" s="113" t="s">
        <v>222</v>
      </c>
      <c r="C7" s="114" t="s">
        <v>18</v>
      </c>
      <c r="D7" s="114" t="s">
        <v>0</v>
      </c>
      <c r="E7" s="114" t="s">
        <v>70</v>
      </c>
      <c r="F7" s="114" t="s">
        <v>71</v>
      </c>
      <c r="G7" s="114" t="s">
        <v>152</v>
      </c>
      <c r="H7" s="114" t="s">
        <v>494</v>
      </c>
      <c r="I7" s="114" t="s">
        <v>73</v>
      </c>
      <c r="J7" s="114" t="s">
        <v>486</v>
      </c>
      <c r="K7" s="114" t="s">
        <v>308</v>
      </c>
      <c r="L7" s="114" t="s">
        <v>74</v>
      </c>
      <c r="M7" s="114" t="s">
        <v>309</v>
      </c>
      <c r="N7" s="114" t="s">
        <v>495</v>
      </c>
      <c r="O7" s="94" t="s">
        <v>75</v>
      </c>
    </row>
    <row r="8" spans="2:16" x14ac:dyDescent="0.2">
      <c r="B8" s="115"/>
      <c r="C8" s="116"/>
      <c r="D8" s="116"/>
      <c r="E8" s="116"/>
      <c r="F8" s="116" t="s">
        <v>76</v>
      </c>
      <c r="G8" s="116" t="s">
        <v>182</v>
      </c>
      <c r="H8" s="116" t="s">
        <v>182</v>
      </c>
      <c r="I8" s="116" t="s">
        <v>182</v>
      </c>
      <c r="J8" s="116" t="s">
        <v>182</v>
      </c>
      <c r="K8" s="116" t="s">
        <v>182</v>
      </c>
      <c r="L8" s="116" t="s">
        <v>182</v>
      </c>
      <c r="M8" s="116" t="s">
        <v>182</v>
      </c>
      <c r="N8" s="116" t="s">
        <v>182</v>
      </c>
      <c r="O8" s="116" t="s">
        <v>182</v>
      </c>
    </row>
    <row r="9" spans="2:16" x14ac:dyDescent="0.2">
      <c r="B9" s="370">
        <v>2.4</v>
      </c>
      <c r="C9" s="255"/>
      <c r="D9" s="255" t="s">
        <v>141</v>
      </c>
      <c r="E9" s="181" t="str">
        <f>'3.1 Asset useful life'!D9</f>
        <v>17/8/2004 to 30/6/2026</v>
      </c>
      <c r="F9" s="290">
        <v>80</v>
      </c>
      <c r="G9" s="290">
        <v>0</v>
      </c>
      <c r="H9" s="290">
        <v>10314984.859999999</v>
      </c>
      <c r="I9" s="290">
        <v>54966907.409999996</v>
      </c>
      <c r="J9" s="290">
        <v>4302265.95</v>
      </c>
      <c r="K9" s="290">
        <v>-2419745.2999999998</v>
      </c>
      <c r="L9" s="291">
        <f>SUM(H9:K9)</f>
        <v>67164412.920000002</v>
      </c>
      <c r="M9" s="290">
        <v>-66332456.068627365</v>
      </c>
      <c r="N9" s="290">
        <v>-831956.73999999976</v>
      </c>
      <c r="O9" s="264">
        <f>SUM(L9:N9)</f>
        <v>0.11137263709679246</v>
      </c>
      <c r="P9" s="411"/>
    </row>
    <row r="10" spans="2:16" x14ac:dyDescent="0.2">
      <c r="B10" s="370">
        <v>2.4</v>
      </c>
      <c r="C10" s="255"/>
      <c r="D10" s="255" t="s">
        <v>84</v>
      </c>
      <c r="E10" s="181" t="str">
        <f>'3.1 Asset useful life'!D10</f>
        <v>17/8/2004 to 30/6/2026</v>
      </c>
      <c r="F10" s="290">
        <v>35</v>
      </c>
      <c r="G10" s="290">
        <v>0</v>
      </c>
      <c r="H10" s="290">
        <v>582241.96</v>
      </c>
      <c r="I10" s="290">
        <v>1360366.36</v>
      </c>
      <c r="J10" s="290">
        <v>0</v>
      </c>
      <c r="K10" s="290">
        <v>-413451.13</v>
      </c>
      <c r="L10" s="291">
        <f>SUM(H10:K10)</f>
        <v>1529157.19</v>
      </c>
      <c r="M10" s="290">
        <v>-1529157.6457358594</v>
      </c>
      <c r="N10" s="290">
        <v>0</v>
      </c>
      <c r="O10" s="264">
        <f t="shared" ref="O10:O52" si="0">SUM(L10:N10)</f>
        <v>-0.45573585946112871</v>
      </c>
      <c r="P10" s="411"/>
    </row>
    <row r="11" spans="2:16" x14ac:dyDescent="0.2">
      <c r="B11" s="370">
        <v>2.4</v>
      </c>
      <c r="C11" s="255"/>
      <c r="D11" s="255" t="s">
        <v>142</v>
      </c>
      <c r="E11" s="181" t="str">
        <f>'3.1 Asset useful life'!D11</f>
        <v>17/8/2004 to 30/6/2026</v>
      </c>
      <c r="F11" s="290">
        <v>50</v>
      </c>
      <c r="G11" s="290">
        <v>0</v>
      </c>
      <c r="H11" s="290">
        <v>232221.68999999994</v>
      </c>
      <c r="I11" s="290">
        <v>2476519.5</v>
      </c>
      <c r="J11" s="290">
        <v>0</v>
      </c>
      <c r="K11" s="290">
        <v>-141397.85999999999</v>
      </c>
      <c r="L11" s="291">
        <f>SUM(H11:K11)</f>
        <v>2567343.33</v>
      </c>
      <c r="M11" s="290">
        <v>-2567343.5693129068</v>
      </c>
      <c r="N11" s="290">
        <v>0</v>
      </c>
      <c r="O11" s="264">
        <f t="shared" si="0"/>
        <v>-0.23931290674954653</v>
      </c>
      <c r="P11" s="411"/>
    </row>
    <row r="12" spans="2:16" x14ac:dyDescent="0.2">
      <c r="B12" s="370">
        <v>2.4</v>
      </c>
      <c r="C12" s="255"/>
      <c r="D12" s="255" t="s">
        <v>144</v>
      </c>
      <c r="E12" s="181" t="str">
        <f>'3.1 Asset useful life'!D12</f>
        <v>17/8/2004 to 30/6/2026</v>
      </c>
      <c r="F12" s="290">
        <v>50</v>
      </c>
      <c r="G12" s="290">
        <v>0</v>
      </c>
      <c r="H12" s="290">
        <v>388978.07000000007</v>
      </c>
      <c r="I12" s="290">
        <v>11631427.640000001</v>
      </c>
      <c r="J12" s="290">
        <v>0</v>
      </c>
      <c r="K12" s="290">
        <v>-238602.89</v>
      </c>
      <c r="L12" s="291">
        <f>SUM(H12:K12)</f>
        <v>11781802.82</v>
      </c>
      <c r="M12" s="290">
        <v>-11781803.561325205</v>
      </c>
      <c r="N12" s="290">
        <v>1</v>
      </c>
      <c r="O12" s="264">
        <f t="shared" si="0"/>
        <v>0.25867479480803013</v>
      </c>
      <c r="P12" s="411"/>
    </row>
    <row r="13" spans="2:16" x14ac:dyDescent="0.2">
      <c r="B13" s="370">
        <v>2.4</v>
      </c>
      <c r="C13" s="255"/>
      <c r="D13" s="255" t="s">
        <v>490</v>
      </c>
      <c r="E13" s="181" t="str">
        <f>'3.1 Asset useful life'!D13</f>
        <v>17/8/2004 to 30/6/2026</v>
      </c>
      <c r="F13" s="290">
        <v>80</v>
      </c>
      <c r="G13" s="290">
        <v>0</v>
      </c>
      <c r="H13" s="290">
        <v>19918.309999999998</v>
      </c>
      <c r="I13" s="290">
        <v>994392.62</v>
      </c>
      <c r="J13" s="290">
        <v>0</v>
      </c>
      <c r="K13" s="290">
        <v>-20981.71</v>
      </c>
      <c r="L13" s="291">
        <f t="shared" ref="L13:L41" si="1">SUM(H13:K13)</f>
        <v>993329.22</v>
      </c>
      <c r="M13" s="290">
        <v>-993328.78091552097</v>
      </c>
      <c r="N13" s="290">
        <v>0</v>
      </c>
      <c r="O13" s="264">
        <f t="shared" si="0"/>
        <v>0.43908447900321335</v>
      </c>
      <c r="P13" s="411"/>
    </row>
    <row r="14" spans="2:16" x14ac:dyDescent="0.2">
      <c r="B14" s="370">
        <v>2.4</v>
      </c>
      <c r="C14" s="255"/>
      <c r="D14" s="255" t="s">
        <v>146</v>
      </c>
      <c r="E14" s="181" t="str">
        <f>'3.1 Asset useful life'!D14</f>
        <v>17/8/2004 to 30/6/2026</v>
      </c>
      <c r="F14" s="290">
        <v>15</v>
      </c>
      <c r="G14" s="290">
        <v>0</v>
      </c>
      <c r="H14" s="290">
        <v>9936.7799999999988</v>
      </c>
      <c r="I14" s="290">
        <v>1981761.1700000002</v>
      </c>
      <c r="J14" s="290">
        <v>0</v>
      </c>
      <c r="K14" s="290">
        <v>-178091</v>
      </c>
      <c r="L14" s="291">
        <f t="shared" si="1"/>
        <v>1813606.9500000002</v>
      </c>
      <c r="M14" s="290">
        <v>-1813606.8572257487</v>
      </c>
      <c r="N14" s="290">
        <v>0</v>
      </c>
      <c r="O14" s="264">
        <f t="shared" si="0"/>
        <v>9.2774251475930214E-2</v>
      </c>
      <c r="P14" s="411"/>
    </row>
    <row r="15" spans="2:16" x14ac:dyDescent="0.2">
      <c r="B15" s="370">
        <v>2.4</v>
      </c>
      <c r="C15" s="255"/>
      <c r="D15" s="255" t="s">
        <v>1</v>
      </c>
      <c r="E15" s="181" t="str">
        <f>'3.1 Asset useful life'!D15</f>
        <v>17/8/2004 to 30/6/2026</v>
      </c>
      <c r="F15" s="290">
        <v>80</v>
      </c>
      <c r="G15" s="290">
        <v>0</v>
      </c>
      <c r="H15" s="290">
        <v>59530.829999999987</v>
      </c>
      <c r="I15" s="290">
        <v>2061578.54</v>
      </c>
      <c r="J15" s="290">
        <v>0</v>
      </c>
      <c r="K15" s="290">
        <v>-204748.63</v>
      </c>
      <c r="L15" s="291">
        <f t="shared" si="1"/>
        <v>1916360.7400000002</v>
      </c>
      <c r="M15" s="290">
        <v>-1916360.7813695609</v>
      </c>
      <c r="N15" s="290">
        <v>0</v>
      </c>
      <c r="O15" s="264">
        <f t="shared" si="0"/>
        <v>-4.1369560640305281E-2</v>
      </c>
      <c r="P15" s="411"/>
    </row>
    <row r="16" spans="2:16" x14ac:dyDescent="0.2">
      <c r="B16" s="370">
        <v>2.4</v>
      </c>
      <c r="C16" s="255"/>
      <c r="D16" s="255" t="s">
        <v>232</v>
      </c>
      <c r="E16" s="181" t="str">
        <f>'3.1 Asset useful life'!D16</f>
        <v>17/8/2004 to 30/6/2026</v>
      </c>
      <c r="F16" s="290" t="s">
        <v>563</v>
      </c>
      <c r="G16" s="290">
        <v>0</v>
      </c>
      <c r="H16" s="290">
        <v>537034.85000000009</v>
      </c>
      <c r="I16" s="290">
        <v>19063016.260000002</v>
      </c>
      <c r="J16" s="290">
        <v>0</v>
      </c>
      <c r="K16" s="290">
        <v>-2583581.11</v>
      </c>
      <c r="L16" s="291">
        <f t="shared" si="1"/>
        <v>17016470.000000004</v>
      </c>
      <c r="M16" s="290">
        <v>-15614424.402781071</v>
      </c>
      <c r="N16" s="290">
        <v>-1402046.02</v>
      </c>
      <c r="O16" s="264">
        <f t="shared" si="0"/>
        <v>-0.42278106743469834</v>
      </c>
      <c r="P16" s="411"/>
    </row>
    <row r="17" spans="2:16" x14ac:dyDescent="0.2">
      <c r="B17" s="370">
        <v>2.4</v>
      </c>
      <c r="C17" s="255"/>
      <c r="D17" s="255" t="s">
        <v>148</v>
      </c>
      <c r="E17" s="181" t="str">
        <f>'3.1 Asset useful life'!D17</f>
        <v>17/8/2004 to 30/6/2026</v>
      </c>
      <c r="F17" s="290" t="s">
        <v>564</v>
      </c>
      <c r="G17" s="290">
        <v>0</v>
      </c>
      <c r="H17" s="290">
        <v>499349.92999999993</v>
      </c>
      <c r="I17" s="290">
        <v>250867.05000000002</v>
      </c>
      <c r="J17" s="290">
        <v>0</v>
      </c>
      <c r="K17" s="290">
        <v>-22638.78</v>
      </c>
      <c r="L17" s="291">
        <f t="shared" si="1"/>
        <v>727578.2</v>
      </c>
      <c r="M17" s="290">
        <v>-727577.92910850467</v>
      </c>
      <c r="N17" s="290">
        <v>0</v>
      </c>
      <c r="O17" s="264">
        <f t="shared" si="0"/>
        <v>0.27089149528183043</v>
      </c>
      <c r="P17" s="411"/>
    </row>
    <row r="18" spans="2:16" x14ac:dyDescent="0.2">
      <c r="B18" s="370" t="s">
        <v>567</v>
      </c>
      <c r="C18" s="255"/>
      <c r="D18" s="255" t="s">
        <v>541</v>
      </c>
      <c r="E18" s="181" t="str">
        <f>'3.1 Asset useful life'!D21</f>
        <v>1/7/2019 to 30/6/2026</v>
      </c>
      <c r="F18" s="290" t="s">
        <v>565</v>
      </c>
      <c r="G18" s="290">
        <v>0</v>
      </c>
      <c r="H18" s="290">
        <v>627279.98000000045</v>
      </c>
      <c r="I18" s="290">
        <v>3517595.19</v>
      </c>
      <c r="J18" s="290">
        <v>0</v>
      </c>
      <c r="K18" s="290">
        <v>0</v>
      </c>
      <c r="L18" s="291">
        <f t="shared" si="1"/>
        <v>4144875.1700000004</v>
      </c>
      <c r="M18" s="290">
        <v>-2394014.4900000002</v>
      </c>
      <c r="N18" s="290">
        <v>-1750860.6799999997</v>
      </c>
      <c r="O18" s="264">
        <f t="shared" si="0"/>
        <v>0</v>
      </c>
      <c r="P18" s="411"/>
    </row>
    <row r="19" spans="2:16" x14ac:dyDescent="0.2">
      <c r="B19" s="255"/>
      <c r="C19" s="255"/>
      <c r="D19" s="255"/>
      <c r="E19" s="181"/>
      <c r="F19" s="290"/>
      <c r="G19" s="290"/>
      <c r="H19" s="290"/>
      <c r="I19" s="290"/>
      <c r="J19" s="290"/>
      <c r="K19" s="290"/>
      <c r="L19" s="291">
        <f t="shared" si="1"/>
        <v>0</v>
      </c>
      <c r="M19" s="290"/>
      <c r="N19" s="290"/>
      <c r="O19" s="264">
        <f t="shared" si="0"/>
        <v>0</v>
      </c>
    </row>
    <row r="20" spans="2:16" x14ac:dyDescent="0.2">
      <c r="B20" s="255"/>
      <c r="C20" s="255"/>
      <c r="D20" s="255"/>
      <c r="E20" s="181"/>
      <c r="F20" s="290"/>
      <c r="G20" s="290"/>
      <c r="H20" s="290"/>
      <c r="I20" s="290"/>
      <c r="J20" s="290"/>
      <c r="K20" s="290"/>
      <c r="L20" s="291">
        <f t="shared" si="1"/>
        <v>0</v>
      </c>
      <c r="M20" s="290"/>
      <c r="N20" s="290"/>
      <c r="O20" s="264">
        <f t="shared" si="0"/>
        <v>0</v>
      </c>
    </row>
    <row r="21" spans="2:16" x14ac:dyDescent="0.2">
      <c r="B21" s="255"/>
      <c r="C21" s="255"/>
      <c r="D21" s="255"/>
      <c r="E21" s="181"/>
      <c r="F21" s="290"/>
      <c r="G21" s="290"/>
      <c r="H21" s="290"/>
      <c r="I21" s="290"/>
      <c r="J21" s="290"/>
      <c r="K21" s="290"/>
      <c r="L21" s="291">
        <f t="shared" si="1"/>
        <v>0</v>
      </c>
      <c r="M21" s="290"/>
      <c r="N21" s="290"/>
      <c r="O21" s="264">
        <f t="shared" si="0"/>
        <v>0</v>
      </c>
    </row>
    <row r="22" spans="2:16" x14ac:dyDescent="0.2">
      <c r="B22" s="255"/>
      <c r="C22" s="255"/>
      <c r="D22" s="255"/>
      <c r="E22" s="181"/>
      <c r="F22" s="290"/>
      <c r="G22" s="290"/>
      <c r="H22" s="290"/>
      <c r="I22" s="290"/>
      <c r="J22" s="290"/>
      <c r="K22" s="290"/>
      <c r="L22" s="291">
        <f t="shared" si="1"/>
        <v>0</v>
      </c>
      <c r="M22" s="290"/>
      <c r="N22" s="290"/>
      <c r="O22" s="264">
        <f t="shared" si="0"/>
        <v>0</v>
      </c>
    </row>
    <row r="23" spans="2:16" x14ac:dyDescent="0.2">
      <c r="B23" s="255"/>
      <c r="C23" s="255"/>
      <c r="D23" s="255"/>
      <c r="E23" s="181"/>
      <c r="F23" s="290"/>
      <c r="G23" s="290"/>
      <c r="H23" s="290"/>
      <c r="I23" s="290"/>
      <c r="J23" s="290"/>
      <c r="K23" s="290"/>
      <c r="L23" s="291">
        <f t="shared" si="1"/>
        <v>0</v>
      </c>
      <c r="M23" s="290"/>
      <c r="N23" s="290"/>
      <c r="O23" s="264">
        <f t="shared" si="0"/>
        <v>0</v>
      </c>
    </row>
    <row r="24" spans="2:16" x14ac:dyDescent="0.2">
      <c r="B24" s="255"/>
      <c r="C24" s="255"/>
      <c r="D24" s="255"/>
      <c r="E24" s="181"/>
      <c r="F24" s="290"/>
      <c r="G24" s="290"/>
      <c r="H24" s="290"/>
      <c r="I24" s="290"/>
      <c r="J24" s="290"/>
      <c r="K24" s="290"/>
      <c r="L24" s="291">
        <f t="shared" si="1"/>
        <v>0</v>
      </c>
      <c r="M24" s="290"/>
      <c r="N24" s="290"/>
      <c r="O24" s="264">
        <f t="shared" si="0"/>
        <v>0</v>
      </c>
    </row>
    <row r="25" spans="2:16" x14ac:dyDescent="0.2">
      <c r="B25" s="255"/>
      <c r="C25" s="255"/>
      <c r="D25" s="255"/>
      <c r="E25" s="181"/>
      <c r="F25" s="290"/>
      <c r="G25" s="290"/>
      <c r="H25" s="290"/>
      <c r="I25" s="290"/>
      <c r="J25" s="290"/>
      <c r="K25" s="290"/>
      <c r="L25" s="291">
        <f t="shared" si="1"/>
        <v>0</v>
      </c>
      <c r="M25" s="290"/>
      <c r="N25" s="290"/>
      <c r="O25" s="264">
        <f t="shared" si="0"/>
        <v>0</v>
      </c>
    </row>
    <row r="26" spans="2:16" x14ac:dyDescent="0.2">
      <c r="B26" s="255"/>
      <c r="C26" s="255"/>
      <c r="D26" s="255"/>
      <c r="E26" s="181"/>
      <c r="F26" s="290"/>
      <c r="G26" s="290"/>
      <c r="H26" s="290"/>
      <c r="I26" s="290"/>
      <c r="J26" s="290"/>
      <c r="K26" s="290"/>
      <c r="L26" s="291">
        <f t="shared" si="1"/>
        <v>0</v>
      </c>
      <c r="M26" s="290"/>
      <c r="N26" s="290"/>
      <c r="O26" s="264">
        <f t="shared" si="0"/>
        <v>0</v>
      </c>
    </row>
    <row r="27" spans="2:16" x14ac:dyDescent="0.2">
      <c r="B27" s="255"/>
      <c r="C27" s="255"/>
      <c r="D27" s="255"/>
      <c r="E27" s="181"/>
      <c r="F27" s="290"/>
      <c r="G27" s="290"/>
      <c r="H27" s="290"/>
      <c r="I27" s="290"/>
      <c r="J27" s="290"/>
      <c r="K27" s="290"/>
      <c r="L27" s="291">
        <f t="shared" si="1"/>
        <v>0</v>
      </c>
      <c r="M27" s="290"/>
      <c r="N27" s="290"/>
      <c r="O27" s="264">
        <f t="shared" si="0"/>
        <v>0</v>
      </c>
    </row>
    <row r="28" spans="2:16" x14ac:dyDescent="0.2">
      <c r="B28" s="255"/>
      <c r="C28" s="255"/>
      <c r="D28" s="255"/>
      <c r="E28" s="181"/>
      <c r="F28" s="290"/>
      <c r="G28" s="290"/>
      <c r="H28" s="290"/>
      <c r="I28" s="290"/>
      <c r="J28" s="290"/>
      <c r="K28" s="290"/>
      <c r="L28" s="291">
        <f t="shared" si="1"/>
        <v>0</v>
      </c>
      <c r="M28" s="290"/>
      <c r="N28" s="290"/>
      <c r="O28" s="264">
        <f t="shared" si="0"/>
        <v>0</v>
      </c>
    </row>
    <row r="29" spans="2:16" x14ac:dyDescent="0.2">
      <c r="B29" s="255"/>
      <c r="C29" s="255"/>
      <c r="D29" s="255"/>
      <c r="E29" s="181"/>
      <c r="F29" s="290"/>
      <c r="G29" s="290"/>
      <c r="H29" s="290"/>
      <c r="I29" s="290"/>
      <c r="J29" s="290"/>
      <c r="K29" s="290"/>
      <c r="L29" s="291">
        <f t="shared" si="1"/>
        <v>0</v>
      </c>
      <c r="M29" s="290"/>
      <c r="N29" s="290"/>
      <c r="O29" s="264">
        <f t="shared" si="0"/>
        <v>0</v>
      </c>
    </row>
    <row r="30" spans="2:16" x14ac:dyDescent="0.2">
      <c r="B30" s="255"/>
      <c r="C30" s="255"/>
      <c r="D30" s="255"/>
      <c r="E30" s="181"/>
      <c r="F30" s="290"/>
      <c r="G30" s="290"/>
      <c r="H30" s="290"/>
      <c r="I30" s="290"/>
      <c r="J30" s="290"/>
      <c r="K30" s="290"/>
      <c r="L30" s="291">
        <f t="shared" si="1"/>
        <v>0</v>
      </c>
      <c r="M30" s="290"/>
      <c r="N30" s="290"/>
      <c r="O30" s="264">
        <f t="shared" si="0"/>
        <v>0</v>
      </c>
    </row>
    <row r="31" spans="2:16" x14ac:dyDescent="0.2">
      <c r="B31" s="255"/>
      <c r="C31" s="255"/>
      <c r="D31" s="255"/>
      <c r="E31" s="181"/>
      <c r="F31" s="290"/>
      <c r="G31" s="290"/>
      <c r="H31" s="290"/>
      <c r="I31" s="290"/>
      <c r="J31" s="290"/>
      <c r="K31" s="290"/>
      <c r="L31" s="291">
        <f t="shared" si="1"/>
        <v>0</v>
      </c>
      <c r="M31" s="290"/>
      <c r="N31" s="290"/>
      <c r="O31" s="264">
        <f t="shared" si="0"/>
        <v>0</v>
      </c>
    </row>
    <row r="32" spans="2:16" x14ac:dyDescent="0.2">
      <c r="B32" s="255"/>
      <c r="C32" s="255"/>
      <c r="D32" s="255"/>
      <c r="E32" s="181"/>
      <c r="F32" s="290"/>
      <c r="G32" s="290"/>
      <c r="H32" s="290"/>
      <c r="I32" s="290"/>
      <c r="J32" s="290"/>
      <c r="K32" s="290"/>
      <c r="L32" s="291">
        <f t="shared" si="1"/>
        <v>0</v>
      </c>
      <c r="M32" s="290"/>
      <c r="N32" s="290"/>
      <c r="O32" s="264">
        <f t="shared" si="0"/>
        <v>0</v>
      </c>
    </row>
    <row r="33" spans="2:15" x14ac:dyDescent="0.2">
      <c r="B33" s="255"/>
      <c r="C33" s="255"/>
      <c r="D33" s="255"/>
      <c r="E33" s="181"/>
      <c r="F33" s="290"/>
      <c r="G33" s="290"/>
      <c r="H33" s="290"/>
      <c r="I33" s="290"/>
      <c r="J33" s="290"/>
      <c r="K33" s="290"/>
      <c r="L33" s="291">
        <f t="shared" si="1"/>
        <v>0</v>
      </c>
      <c r="M33" s="290"/>
      <c r="N33" s="290"/>
      <c r="O33" s="264">
        <f t="shared" si="0"/>
        <v>0</v>
      </c>
    </row>
    <row r="34" spans="2:15" x14ac:dyDescent="0.2">
      <c r="B34" s="255"/>
      <c r="C34" s="255"/>
      <c r="D34" s="255"/>
      <c r="E34" s="181"/>
      <c r="F34" s="290"/>
      <c r="G34" s="290"/>
      <c r="H34" s="290"/>
      <c r="I34" s="290"/>
      <c r="J34" s="290"/>
      <c r="K34" s="290"/>
      <c r="L34" s="291">
        <f t="shared" si="1"/>
        <v>0</v>
      </c>
      <c r="M34" s="290"/>
      <c r="N34" s="290"/>
      <c r="O34" s="264">
        <f t="shared" si="0"/>
        <v>0</v>
      </c>
    </row>
    <row r="35" spans="2:15" x14ac:dyDescent="0.2">
      <c r="B35" s="255"/>
      <c r="C35" s="255"/>
      <c r="D35" s="255"/>
      <c r="E35" s="181"/>
      <c r="F35" s="290"/>
      <c r="G35" s="290"/>
      <c r="H35" s="290"/>
      <c r="I35" s="290"/>
      <c r="J35" s="290"/>
      <c r="K35" s="290"/>
      <c r="L35" s="291">
        <f t="shared" si="1"/>
        <v>0</v>
      </c>
      <c r="M35" s="290"/>
      <c r="N35" s="290"/>
      <c r="O35" s="264">
        <f t="shared" si="0"/>
        <v>0</v>
      </c>
    </row>
    <row r="36" spans="2:15" x14ac:dyDescent="0.2">
      <c r="B36" s="255"/>
      <c r="C36" s="255"/>
      <c r="D36" s="255"/>
      <c r="E36" s="181"/>
      <c r="F36" s="290"/>
      <c r="G36" s="290"/>
      <c r="H36" s="290"/>
      <c r="I36" s="290"/>
      <c r="J36" s="290"/>
      <c r="K36" s="290"/>
      <c r="L36" s="291">
        <f t="shared" si="1"/>
        <v>0</v>
      </c>
      <c r="M36" s="290"/>
      <c r="N36" s="290"/>
      <c r="O36" s="264">
        <f t="shared" si="0"/>
        <v>0</v>
      </c>
    </row>
    <row r="37" spans="2:15" x14ac:dyDescent="0.2">
      <c r="B37" s="255"/>
      <c r="C37" s="255"/>
      <c r="D37" s="255"/>
      <c r="E37" s="181"/>
      <c r="F37" s="290"/>
      <c r="G37" s="290"/>
      <c r="H37" s="290"/>
      <c r="I37" s="290"/>
      <c r="J37" s="290"/>
      <c r="K37" s="290"/>
      <c r="L37" s="291">
        <f t="shared" si="1"/>
        <v>0</v>
      </c>
      <c r="M37" s="290"/>
      <c r="N37" s="290"/>
      <c r="O37" s="264">
        <f t="shared" si="0"/>
        <v>0</v>
      </c>
    </row>
    <row r="38" spans="2:15" x14ac:dyDescent="0.2">
      <c r="B38" s="255"/>
      <c r="C38" s="255"/>
      <c r="D38" s="255"/>
      <c r="E38" s="181"/>
      <c r="F38" s="290"/>
      <c r="G38" s="290"/>
      <c r="H38" s="290"/>
      <c r="I38" s="290"/>
      <c r="J38" s="290"/>
      <c r="K38" s="290"/>
      <c r="L38" s="291">
        <f t="shared" si="1"/>
        <v>0</v>
      </c>
      <c r="M38" s="290"/>
      <c r="N38" s="290"/>
      <c r="O38" s="264">
        <f t="shared" si="0"/>
        <v>0</v>
      </c>
    </row>
    <row r="39" spans="2:15" x14ac:dyDescent="0.2">
      <c r="B39" s="255"/>
      <c r="C39" s="255"/>
      <c r="D39" s="255"/>
      <c r="E39" s="181"/>
      <c r="F39" s="290"/>
      <c r="G39" s="290"/>
      <c r="H39" s="290"/>
      <c r="I39" s="290"/>
      <c r="J39" s="290"/>
      <c r="K39" s="290"/>
      <c r="L39" s="291">
        <f t="shared" si="1"/>
        <v>0</v>
      </c>
      <c r="M39" s="290"/>
      <c r="N39" s="290"/>
      <c r="O39" s="264">
        <f t="shared" si="0"/>
        <v>0</v>
      </c>
    </row>
    <row r="40" spans="2:15" x14ac:dyDescent="0.2">
      <c r="B40" s="255"/>
      <c r="C40" s="255"/>
      <c r="D40" s="255"/>
      <c r="E40" s="181"/>
      <c r="F40" s="290"/>
      <c r="G40" s="290"/>
      <c r="H40" s="290"/>
      <c r="I40" s="290"/>
      <c r="J40" s="290"/>
      <c r="K40" s="290"/>
      <c r="L40" s="291">
        <f t="shared" si="1"/>
        <v>0</v>
      </c>
      <c r="M40" s="290"/>
      <c r="N40" s="290"/>
      <c r="O40" s="264">
        <f t="shared" si="0"/>
        <v>0</v>
      </c>
    </row>
    <row r="41" spans="2:15" x14ac:dyDescent="0.2">
      <c r="B41" s="255"/>
      <c r="C41" s="255"/>
      <c r="D41" s="255"/>
      <c r="E41" s="181"/>
      <c r="F41" s="290"/>
      <c r="G41" s="290"/>
      <c r="H41" s="290"/>
      <c r="I41" s="290"/>
      <c r="J41" s="290"/>
      <c r="K41" s="290"/>
      <c r="L41" s="291">
        <f t="shared" si="1"/>
        <v>0</v>
      </c>
      <c r="M41" s="290"/>
      <c r="N41" s="290"/>
      <c r="O41" s="264">
        <f t="shared" si="0"/>
        <v>0</v>
      </c>
    </row>
    <row r="42" spans="2:15" x14ac:dyDescent="0.2">
      <c r="B42" s="255"/>
      <c r="C42" s="255"/>
      <c r="D42" s="255"/>
      <c r="E42" s="181"/>
      <c r="F42" s="290"/>
      <c r="G42" s="290"/>
      <c r="H42" s="290"/>
      <c r="I42" s="290"/>
      <c r="J42" s="290"/>
      <c r="K42" s="290"/>
      <c r="L42" s="291">
        <f t="shared" ref="L42:L52" si="2">SUM(H42:K42)</f>
        <v>0</v>
      </c>
      <c r="M42" s="290"/>
      <c r="N42" s="290"/>
      <c r="O42" s="264">
        <f t="shared" si="0"/>
        <v>0</v>
      </c>
    </row>
    <row r="43" spans="2:15" x14ac:dyDescent="0.2">
      <c r="B43" s="255"/>
      <c r="C43" s="255"/>
      <c r="D43" s="255"/>
      <c r="E43" s="181"/>
      <c r="F43" s="290"/>
      <c r="G43" s="290"/>
      <c r="H43" s="290"/>
      <c r="I43" s="290"/>
      <c r="J43" s="290"/>
      <c r="K43" s="290"/>
      <c r="L43" s="291">
        <f t="shared" si="2"/>
        <v>0</v>
      </c>
      <c r="M43" s="290"/>
      <c r="N43" s="290"/>
      <c r="O43" s="264">
        <f t="shared" si="0"/>
        <v>0</v>
      </c>
    </row>
    <row r="44" spans="2:15" x14ac:dyDescent="0.2">
      <c r="B44" s="255"/>
      <c r="C44" s="255"/>
      <c r="D44" s="255"/>
      <c r="E44" s="181"/>
      <c r="F44" s="290"/>
      <c r="G44" s="290"/>
      <c r="H44" s="290"/>
      <c r="I44" s="290"/>
      <c r="J44" s="290"/>
      <c r="K44" s="290"/>
      <c r="L44" s="291">
        <f t="shared" si="2"/>
        <v>0</v>
      </c>
      <c r="M44" s="290"/>
      <c r="N44" s="290"/>
      <c r="O44" s="264">
        <f t="shared" si="0"/>
        <v>0</v>
      </c>
    </row>
    <row r="45" spans="2:15" x14ac:dyDescent="0.2">
      <c r="B45" s="255"/>
      <c r="C45" s="255"/>
      <c r="D45" s="255"/>
      <c r="E45" s="181"/>
      <c r="F45" s="290"/>
      <c r="G45" s="290"/>
      <c r="H45" s="290"/>
      <c r="I45" s="290"/>
      <c r="J45" s="290"/>
      <c r="K45" s="290"/>
      <c r="L45" s="291">
        <f t="shared" si="2"/>
        <v>0</v>
      </c>
      <c r="M45" s="290"/>
      <c r="N45" s="290"/>
      <c r="O45" s="264">
        <f t="shared" si="0"/>
        <v>0</v>
      </c>
    </row>
    <row r="46" spans="2:15" x14ac:dyDescent="0.2">
      <c r="B46" s="255"/>
      <c r="C46" s="255"/>
      <c r="D46" s="255"/>
      <c r="E46" s="181"/>
      <c r="F46" s="290"/>
      <c r="G46" s="290"/>
      <c r="H46" s="290"/>
      <c r="I46" s="290"/>
      <c r="J46" s="290"/>
      <c r="K46" s="290"/>
      <c r="L46" s="291">
        <f t="shared" si="2"/>
        <v>0</v>
      </c>
      <c r="M46" s="290"/>
      <c r="N46" s="290"/>
      <c r="O46" s="264">
        <f t="shared" si="0"/>
        <v>0</v>
      </c>
    </row>
    <row r="47" spans="2:15" x14ac:dyDescent="0.2">
      <c r="B47" s="255"/>
      <c r="C47" s="255"/>
      <c r="D47" s="255"/>
      <c r="E47" s="181"/>
      <c r="F47" s="290"/>
      <c r="G47" s="290"/>
      <c r="H47" s="290"/>
      <c r="I47" s="290"/>
      <c r="J47" s="290"/>
      <c r="K47" s="290"/>
      <c r="L47" s="291">
        <f t="shared" si="2"/>
        <v>0</v>
      </c>
      <c r="M47" s="290"/>
      <c r="N47" s="290"/>
      <c r="O47" s="264">
        <f t="shared" si="0"/>
        <v>0</v>
      </c>
    </row>
    <row r="48" spans="2:15" x14ac:dyDescent="0.2">
      <c r="B48" s="255"/>
      <c r="C48" s="255"/>
      <c r="D48" s="255"/>
      <c r="E48" s="181"/>
      <c r="F48" s="290"/>
      <c r="G48" s="290"/>
      <c r="H48" s="290"/>
      <c r="I48" s="290"/>
      <c r="J48" s="290"/>
      <c r="K48" s="290"/>
      <c r="L48" s="291">
        <f t="shared" si="2"/>
        <v>0</v>
      </c>
      <c r="M48" s="290"/>
      <c r="N48" s="290"/>
      <c r="O48" s="264">
        <f t="shared" si="0"/>
        <v>0</v>
      </c>
    </row>
    <row r="49" spans="2:16" x14ac:dyDescent="0.2">
      <c r="B49" s="255"/>
      <c r="C49" s="255"/>
      <c r="D49" s="255"/>
      <c r="E49" s="181"/>
      <c r="F49" s="290"/>
      <c r="G49" s="290"/>
      <c r="H49" s="290"/>
      <c r="I49" s="290"/>
      <c r="J49" s="290"/>
      <c r="K49" s="290"/>
      <c r="L49" s="291">
        <f t="shared" si="2"/>
        <v>0</v>
      </c>
      <c r="M49" s="290"/>
      <c r="N49" s="290"/>
      <c r="O49" s="264">
        <f t="shared" si="0"/>
        <v>0</v>
      </c>
    </row>
    <row r="50" spans="2:16" x14ac:dyDescent="0.2">
      <c r="B50" s="255"/>
      <c r="C50" s="255"/>
      <c r="D50" s="255"/>
      <c r="E50" s="181"/>
      <c r="F50" s="290"/>
      <c r="G50" s="290"/>
      <c r="H50" s="290"/>
      <c r="I50" s="290"/>
      <c r="J50" s="290"/>
      <c r="K50" s="290"/>
      <c r="L50" s="291">
        <f t="shared" si="2"/>
        <v>0</v>
      </c>
      <c r="M50" s="290"/>
      <c r="N50" s="290"/>
      <c r="O50" s="264">
        <f t="shared" si="0"/>
        <v>0</v>
      </c>
    </row>
    <row r="51" spans="2:16" x14ac:dyDescent="0.2">
      <c r="B51" s="255"/>
      <c r="C51" s="255"/>
      <c r="D51" s="255"/>
      <c r="E51" s="181"/>
      <c r="F51" s="290"/>
      <c r="G51" s="290"/>
      <c r="H51" s="290"/>
      <c r="I51" s="290"/>
      <c r="J51" s="290"/>
      <c r="K51" s="290"/>
      <c r="L51" s="291">
        <f t="shared" si="2"/>
        <v>0</v>
      </c>
      <c r="M51" s="290"/>
      <c r="N51" s="290"/>
      <c r="O51" s="264">
        <f t="shared" si="0"/>
        <v>0</v>
      </c>
    </row>
    <row r="52" spans="2:16" x14ac:dyDescent="0.2">
      <c r="B52" s="255"/>
      <c r="C52" s="255"/>
      <c r="D52" s="255"/>
      <c r="E52" s="181"/>
      <c r="F52" s="290"/>
      <c r="G52" s="290"/>
      <c r="H52" s="290"/>
      <c r="I52" s="290"/>
      <c r="J52" s="290"/>
      <c r="K52" s="290"/>
      <c r="L52" s="291">
        <f t="shared" si="2"/>
        <v>0</v>
      </c>
      <c r="M52" s="290"/>
      <c r="N52" s="290"/>
      <c r="O52" s="264">
        <f t="shared" si="0"/>
        <v>0</v>
      </c>
    </row>
    <row r="53" spans="2:16" x14ac:dyDescent="0.2">
      <c r="B53" s="35"/>
      <c r="C53" s="34"/>
      <c r="D53" s="34" t="s">
        <v>77</v>
      </c>
      <c r="E53" s="37"/>
      <c r="F53" s="292"/>
      <c r="G53" s="266">
        <f>SUM(G9:G52)</f>
        <v>0</v>
      </c>
      <c r="H53" s="266">
        <f t="shared" ref="H53:O53" si="3">SUM(H9:H52)</f>
        <v>13271477.26</v>
      </c>
      <c r="I53" s="266">
        <f t="shared" si="3"/>
        <v>98304431.74000001</v>
      </c>
      <c r="J53" s="266">
        <f t="shared" si="3"/>
        <v>4302265.95</v>
      </c>
      <c r="K53" s="266">
        <f t="shared" si="3"/>
        <v>-6223238.4099999992</v>
      </c>
      <c r="L53" s="266">
        <f t="shared" si="3"/>
        <v>109654936.53999999</v>
      </c>
      <c r="M53" s="266">
        <f t="shared" si="3"/>
        <v>-105670074.08640172</v>
      </c>
      <c r="N53" s="266">
        <f t="shared" si="3"/>
        <v>-3984862.4399999995</v>
      </c>
      <c r="O53" s="266">
        <f t="shared" si="3"/>
        <v>1.3598263380117714E-2</v>
      </c>
    </row>
    <row r="55" spans="2:16" x14ac:dyDescent="0.2">
      <c r="H55" s="414"/>
    </row>
    <row r="56" spans="2:16" ht="15.75" x14ac:dyDescent="0.25">
      <c r="B56" s="346" t="s">
        <v>310</v>
      </c>
    </row>
    <row r="58" spans="2:16" ht="46.5" customHeight="1" x14ac:dyDescent="0.2">
      <c r="B58" s="113" t="s">
        <v>222</v>
      </c>
      <c r="C58" s="113" t="s">
        <v>18</v>
      </c>
      <c r="D58" s="114" t="s">
        <v>0</v>
      </c>
      <c r="E58" s="113" t="s">
        <v>70</v>
      </c>
      <c r="F58" s="113" t="s">
        <v>71</v>
      </c>
      <c r="G58" s="114" t="s">
        <v>494</v>
      </c>
      <c r="H58" s="113" t="s">
        <v>73</v>
      </c>
      <c r="I58" s="114" t="s">
        <v>486</v>
      </c>
      <c r="J58" s="205" t="s">
        <v>308</v>
      </c>
      <c r="K58" s="113" t="s">
        <v>74</v>
      </c>
      <c r="L58" s="205" t="s">
        <v>309</v>
      </c>
      <c r="M58" s="113" t="s">
        <v>495</v>
      </c>
      <c r="N58" s="113" t="s">
        <v>75</v>
      </c>
    </row>
    <row r="59" spans="2:16" x14ac:dyDescent="0.2">
      <c r="B59" s="115"/>
      <c r="C59" s="115"/>
      <c r="D59" s="204"/>
      <c r="E59" s="115"/>
      <c r="F59" s="119" t="s">
        <v>76</v>
      </c>
      <c r="G59" s="119" t="s">
        <v>182</v>
      </c>
      <c r="H59" s="119" t="s">
        <v>182</v>
      </c>
      <c r="I59" s="119" t="s">
        <v>182</v>
      </c>
      <c r="J59" s="119" t="s">
        <v>182</v>
      </c>
      <c r="K59" s="119" t="s">
        <v>182</v>
      </c>
      <c r="L59" s="119" t="s">
        <v>182</v>
      </c>
      <c r="M59" s="119" t="s">
        <v>182</v>
      </c>
      <c r="N59" s="119" t="s">
        <v>182</v>
      </c>
    </row>
    <row r="60" spans="2:16" x14ac:dyDescent="0.2">
      <c r="B60" s="370" t="s">
        <v>568</v>
      </c>
      <c r="C60" s="256" t="s">
        <v>569</v>
      </c>
      <c r="D60" s="256" t="s">
        <v>432</v>
      </c>
      <c r="E60" s="181" t="s">
        <v>700</v>
      </c>
      <c r="F60" s="254">
        <f>'3.1 Asset useful life'!$E$27</f>
        <v>5</v>
      </c>
      <c r="G60" s="290">
        <v>0</v>
      </c>
      <c r="H60" s="290">
        <v>0</v>
      </c>
      <c r="I60" s="290">
        <v>0</v>
      </c>
      <c r="J60" s="290">
        <v>0</v>
      </c>
      <c r="K60" s="291">
        <f t="shared" ref="K60:K66" si="4">SUM(G60:J60)</f>
        <v>0</v>
      </c>
      <c r="L60" s="290">
        <v>0</v>
      </c>
      <c r="M60" s="290">
        <f t="shared" ref="M60:M62" si="5">IF(SUM(K60:L60)&gt;0,-K60/F60,0)</f>
        <v>0</v>
      </c>
      <c r="N60" s="264">
        <f t="shared" ref="N60:N73" si="6">SUM(K60:M60)</f>
        <v>0</v>
      </c>
    </row>
    <row r="61" spans="2:16" x14ac:dyDescent="0.2">
      <c r="B61" s="370" t="s">
        <v>568</v>
      </c>
      <c r="C61" s="256" t="s">
        <v>569</v>
      </c>
      <c r="D61" s="256" t="s">
        <v>432</v>
      </c>
      <c r="E61" s="181" t="s">
        <v>701</v>
      </c>
      <c r="F61" s="254">
        <f>'3.1 Asset useful life'!$E$27</f>
        <v>5</v>
      </c>
      <c r="G61" s="290">
        <v>0</v>
      </c>
      <c r="H61" s="290">
        <v>0</v>
      </c>
      <c r="I61" s="290">
        <v>0</v>
      </c>
      <c r="J61" s="290">
        <v>0</v>
      </c>
      <c r="K61" s="291">
        <f t="shared" si="4"/>
        <v>0</v>
      </c>
      <c r="L61" s="290">
        <v>0</v>
      </c>
      <c r="M61" s="290">
        <f t="shared" si="5"/>
        <v>0</v>
      </c>
      <c r="N61" s="264">
        <f t="shared" si="6"/>
        <v>0</v>
      </c>
    </row>
    <row r="62" spans="2:16" x14ac:dyDescent="0.2">
      <c r="B62" s="370" t="s">
        <v>568</v>
      </c>
      <c r="C62" s="256" t="s">
        <v>569</v>
      </c>
      <c r="D62" s="256" t="s">
        <v>432</v>
      </c>
      <c r="E62" s="181" t="s">
        <v>702</v>
      </c>
      <c r="F62" s="254">
        <f>'3.1 Asset useful life'!$E$27</f>
        <v>5</v>
      </c>
      <c r="G62" s="290">
        <v>0</v>
      </c>
      <c r="H62" s="290">
        <v>0</v>
      </c>
      <c r="I62" s="290">
        <v>0</v>
      </c>
      <c r="J62" s="290">
        <v>0</v>
      </c>
      <c r="K62" s="291">
        <f t="shared" si="4"/>
        <v>0</v>
      </c>
      <c r="L62" s="290">
        <v>0</v>
      </c>
      <c r="M62" s="290">
        <f t="shared" si="5"/>
        <v>0</v>
      </c>
      <c r="N62" s="264">
        <f t="shared" si="6"/>
        <v>0</v>
      </c>
    </row>
    <row r="63" spans="2:16" x14ac:dyDescent="0.2">
      <c r="B63" s="370" t="s">
        <v>568</v>
      </c>
      <c r="C63" s="256" t="s">
        <v>569</v>
      </c>
      <c r="D63" s="256" t="s">
        <v>432</v>
      </c>
      <c r="E63" s="181" t="s">
        <v>703</v>
      </c>
      <c r="F63" s="254">
        <f>'3.1 Asset useful life'!$E$27</f>
        <v>5</v>
      </c>
      <c r="G63" s="290">
        <v>11660.331859070242</v>
      </c>
      <c r="H63" s="290">
        <v>0</v>
      </c>
      <c r="I63" s="290">
        <v>0</v>
      </c>
      <c r="J63" s="290">
        <v>0</v>
      </c>
      <c r="K63" s="291">
        <f t="shared" si="4"/>
        <v>11660.331859070242</v>
      </c>
      <c r="L63" s="290">
        <v>-11660.331859070242</v>
      </c>
      <c r="M63" s="290"/>
      <c r="N63" s="264">
        <f>SUM(K63:M63)</f>
        <v>0</v>
      </c>
      <c r="P63" s="414"/>
    </row>
    <row r="64" spans="2:16" x14ac:dyDescent="0.2">
      <c r="B64" s="370" t="s">
        <v>568</v>
      </c>
      <c r="C64" s="256" t="s">
        <v>569</v>
      </c>
      <c r="D64" s="256" t="s">
        <v>432</v>
      </c>
      <c r="E64" s="181" t="s">
        <v>704</v>
      </c>
      <c r="F64" s="254">
        <f>'3.1 Asset useful life'!$E$27</f>
        <v>5</v>
      </c>
      <c r="G64" s="290">
        <v>44180.583134217639</v>
      </c>
      <c r="H64" s="290">
        <v>0</v>
      </c>
      <c r="I64" s="290">
        <v>0</v>
      </c>
      <c r="J64" s="290">
        <v>0</v>
      </c>
      <c r="K64" s="291">
        <f t="shared" si="4"/>
        <v>44180.583134217639</v>
      </c>
      <c r="L64" s="290">
        <v>-44180.583134217639</v>
      </c>
      <c r="M64" s="290"/>
      <c r="N64" s="264">
        <f t="shared" si="6"/>
        <v>0</v>
      </c>
      <c r="P64" s="414"/>
    </row>
    <row r="65" spans="2:16" x14ac:dyDescent="0.2">
      <c r="B65" s="370" t="s">
        <v>568</v>
      </c>
      <c r="C65" s="256" t="s">
        <v>569</v>
      </c>
      <c r="D65" s="256" t="s">
        <v>432</v>
      </c>
      <c r="E65" s="181" t="s">
        <v>612</v>
      </c>
      <c r="F65" s="254">
        <f>'3.1 Asset useful life'!$E$27</f>
        <v>5</v>
      </c>
      <c r="G65" s="290">
        <v>112502.62547741682</v>
      </c>
      <c r="H65" s="290">
        <v>0</v>
      </c>
      <c r="I65" s="290">
        <v>0</v>
      </c>
      <c r="J65" s="290">
        <v>-3476.996207550761</v>
      </c>
      <c r="K65" s="291">
        <f t="shared" si="4"/>
        <v>109025.62926986605</v>
      </c>
      <c r="L65" s="290">
        <v>-109025.62926986605</v>
      </c>
      <c r="M65" s="290"/>
      <c r="N65" s="264">
        <f t="shared" si="6"/>
        <v>0</v>
      </c>
      <c r="P65" s="414"/>
    </row>
    <row r="66" spans="2:16" x14ac:dyDescent="0.2">
      <c r="B66" s="370" t="s">
        <v>568</v>
      </c>
      <c r="C66" s="256" t="s">
        <v>569</v>
      </c>
      <c r="D66" s="256" t="s">
        <v>432</v>
      </c>
      <c r="E66" s="181" t="s">
        <v>613</v>
      </c>
      <c r="F66" s="254">
        <f>'3.1 Asset useful life'!$E$27</f>
        <v>5</v>
      </c>
      <c r="G66" s="290">
        <v>68479.728519916302</v>
      </c>
      <c r="H66" s="290">
        <v>0</v>
      </c>
      <c r="I66" s="290">
        <v>0</v>
      </c>
      <c r="J66" s="290">
        <v>-13948.532810460249</v>
      </c>
      <c r="K66" s="291">
        <f t="shared" si="4"/>
        <v>54531.195709456049</v>
      </c>
      <c r="L66" s="290">
        <v>-54531.195709456049</v>
      </c>
      <c r="M66" s="290"/>
      <c r="N66" s="264">
        <f t="shared" si="6"/>
        <v>0</v>
      </c>
      <c r="P66" s="414"/>
    </row>
    <row r="67" spans="2:16" x14ac:dyDescent="0.2">
      <c r="B67" s="370" t="s">
        <v>568</v>
      </c>
      <c r="C67" s="256" t="s">
        <v>569</v>
      </c>
      <c r="D67" s="256" t="s">
        <v>432</v>
      </c>
      <c r="E67" s="181" t="s">
        <v>614</v>
      </c>
      <c r="F67" s="254">
        <f>'3.1 Asset useful life'!$E$27</f>
        <v>5</v>
      </c>
      <c r="G67" s="290">
        <v>67811.155225383773</v>
      </c>
      <c r="H67" s="290">
        <v>0</v>
      </c>
      <c r="I67" s="290">
        <v>0</v>
      </c>
      <c r="J67" s="290">
        <v>-7760.3745197266635</v>
      </c>
      <c r="K67" s="291">
        <f t="shared" ref="K67:K72" si="7">SUM(G67:J67)</f>
        <v>60050.780705657111</v>
      </c>
      <c r="L67" s="290">
        <v>-60050.780705657111</v>
      </c>
      <c r="M67" s="290"/>
      <c r="N67" s="264">
        <f t="shared" si="6"/>
        <v>0</v>
      </c>
      <c r="P67" s="414"/>
    </row>
    <row r="68" spans="2:16" x14ac:dyDescent="0.2">
      <c r="B68" s="370" t="s">
        <v>568</v>
      </c>
      <c r="C68" s="256" t="s">
        <v>569</v>
      </c>
      <c r="D68" s="256" t="s">
        <v>432</v>
      </c>
      <c r="E68" s="181" t="s">
        <v>615</v>
      </c>
      <c r="F68" s="254">
        <f>'3.1 Asset useful life'!$E$27</f>
        <v>5</v>
      </c>
      <c r="G68" s="290">
        <v>239415.8666950473</v>
      </c>
      <c r="H68" s="290">
        <v>0</v>
      </c>
      <c r="I68" s="290">
        <v>0</v>
      </c>
      <c r="J68" s="290">
        <v>-2538.9380828982962</v>
      </c>
      <c r="K68" s="291">
        <f t="shared" si="7"/>
        <v>236876.928612149</v>
      </c>
      <c r="L68" s="290">
        <v>-236876.928612149</v>
      </c>
      <c r="M68" s="290"/>
      <c r="N68" s="264">
        <f t="shared" si="6"/>
        <v>0</v>
      </c>
      <c r="P68" s="414"/>
    </row>
    <row r="69" spans="2:16" x14ac:dyDescent="0.2">
      <c r="B69" s="370" t="s">
        <v>568</v>
      </c>
      <c r="C69" s="256" t="s">
        <v>569</v>
      </c>
      <c r="D69" s="256" t="s">
        <v>432</v>
      </c>
      <c r="E69" s="181" t="s">
        <v>616</v>
      </c>
      <c r="F69" s="254">
        <f>'3.1 Asset useful life'!$E$27</f>
        <v>5</v>
      </c>
      <c r="G69" s="290">
        <v>74521.321254816081</v>
      </c>
      <c r="H69" s="290">
        <v>0</v>
      </c>
      <c r="I69" s="290">
        <v>0</v>
      </c>
      <c r="J69" s="290">
        <v>-17250.646480283649</v>
      </c>
      <c r="K69" s="291">
        <f t="shared" si="7"/>
        <v>57270.674774532432</v>
      </c>
      <c r="L69" s="290">
        <v>-57270.674774532432</v>
      </c>
      <c r="M69" s="290"/>
      <c r="N69" s="264">
        <f t="shared" si="6"/>
        <v>0</v>
      </c>
      <c r="P69" s="414"/>
    </row>
    <row r="70" spans="2:16" x14ac:dyDescent="0.2">
      <c r="B70" s="370" t="s">
        <v>568</v>
      </c>
      <c r="C70" s="256" t="s">
        <v>569</v>
      </c>
      <c r="D70" s="256" t="s">
        <v>432</v>
      </c>
      <c r="E70" s="181" t="s">
        <v>570</v>
      </c>
      <c r="F70" s="254">
        <f>'3.1 Asset useful life'!$E$27</f>
        <v>5</v>
      </c>
      <c r="G70" s="290">
        <v>55050.865507064846</v>
      </c>
      <c r="H70" s="290">
        <v>0</v>
      </c>
      <c r="I70" s="290">
        <v>0</v>
      </c>
      <c r="J70" s="290">
        <v>-5606.0627730723209</v>
      </c>
      <c r="K70" s="291">
        <f t="shared" si="7"/>
        <v>49444.802733992525</v>
      </c>
      <c r="L70" s="290">
        <v>-49444.802733992525</v>
      </c>
      <c r="M70" s="290"/>
      <c r="N70" s="264">
        <f t="shared" si="6"/>
        <v>0</v>
      </c>
      <c r="P70" s="414"/>
    </row>
    <row r="71" spans="2:16" x14ac:dyDescent="0.2">
      <c r="B71" s="370" t="s">
        <v>568</v>
      </c>
      <c r="C71" s="256" t="s">
        <v>569</v>
      </c>
      <c r="D71" s="256" t="s">
        <v>432</v>
      </c>
      <c r="E71" s="181" t="s">
        <v>571</v>
      </c>
      <c r="F71" s="254">
        <f>'3.1 Asset useful life'!$E$27</f>
        <v>5</v>
      </c>
      <c r="G71" s="290">
        <v>43884.783160018291</v>
      </c>
      <c r="H71" s="290">
        <v>0</v>
      </c>
      <c r="I71" s="290">
        <v>0</v>
      </c>
      <c r="J71" s="290">
        <v>-12475.051850188464</v>
      </c>
      <c r="K71" s="291">
        <f t="shared" si="7"/>
        <v>31409.731309829825</v>
      </c>
      <c r="L71" s="290">
        <v>-31409.731309829825</v>
      </c>
      <c r="M71" s="290"/>
      <c r="N71" s="264">
        <f t="shared" si="6"/>
        <v>0</v>
      </c>
      <c r="P71" s="414"/>
    </row>
    <row r="72" spans="2:16" x14ac:dyDescent="0.2">
      <c r="B72" s="370" t="s">
        <v>568</v>
      </c>
      <c r="C72" s="256" t="s">
        <v>569</v>
      </c>
      <c r="D72" s="256" t="s">
        <v>432</v>
      </c>
      <c r="E72" s="181" t="s">
        <v>572</v>
      </c>
      <c r="F72" s="254">
        <f>'3.1 Asset useful life'!$E$27</f>
        <v>5</v>
      </c>
      <c r="G72" s="290">
        <v>195940.48891573673</v>
      </c>
      <c r="H72" s="290">
        <v>0</v>
      </c>
      <c r="I72" s="290">
        <v>0</v>
      </c>
      <c r="J72" s="290">
        <v>-16597.709351202335</v>
      </c>
      <c r="K72" s="291">
        <f t="shared" si="7"/>
        <v>179342.7795645344</v>
      </c>
      <c r="L72" s="290">
        <v>-179342.7795645344</v>
      </c>
      <c r="M72" s="290"/>
      <c r="N72" s="264">
        <f t="shared" si="6"/>
        <v>0</v>
      </c>
      <c r="P72" s="414"/>
    </row>
    <row r="73" spans="2:16" x14ac:dyDescent="0.2">
      <c r="B73" s="370" t="s">
        <v>568</v>
      </c>
      <c r="C73" s="256" t="s">
        <v>569</v>
      </c>
      <c r="D73" s="256" t="s">
        <v>432</v>
      </c>
      <c r="E73" s="181" t="s">
        <v>573</v>
      </c>
      <c r="F73" s="254">
        <f>'3.1 Asset useful life'!$E$27</f>
        <v>5</v>
      </c>
      <c r="G73" s="290">
        <v>276283.81272367347</v>
      </c>
      <c r="H73" s="290">
        <v>0</v>
      </c>
      <c r="I73" s="290">
        <v>0</v>
      </c>
      <c r="J73" s="290">
        <v>-17076.965804044903</v>
      </c>
      <c r="K73" s="291">
        <f t="shared" ref="K73:K85" si="8">SUM(G73:J73)</f>
        <v>259206.84691962856</v>
      </c>
      <c r="L73" s="290">
        <v>-259206.84691962856</v>
      </c>
      <c r="M73" s="290"/>
      <c r="N73" s="264">
        <f t="shared" si="6"/>
        <v>0</v>
      </c>
      <c r="P73" s="414"/>
    </row>
    <row r="74" spans="2:16" x14ac:dyDescent="0.2">
      <c r="B74" s="370" t="s">
        <v>568</v>
      </c>
      <c r="C74" s="256" t="s">
        <v>569</v>
      </c>
      <c r="D74" s="256" t="s">
        <v>432</v>
      </c>
      <c r="E74" s="181" t="s">
        <v>574</v>
      </c>
      <c r="F74" s="254">
        <f>'3.1 Asset useful life'!$E$27</f>
        <v>5</v>
      </c>
      <c r="G74" s="290">
        <v>98283.23855684344</v>
      </c>
      <c r="H74" s="290">
        <v>0</v>
      </c>
      <c r="I74" s="290">
        <v>0</v>
      </c>
      <c r="J74" s="290">
        <v>-11160.596067186751</v>
      </c>
      <c r="K74" s="291">
        <f t="shared" si="8"/>
        <v>87122.64248965669</v>
      </c>
      <c r="L74" s="290">
        <v>-87122.64248965669</v>
      </c>
      <c r="M74" s="290"/>
      <c r="N74" s="264">
        <f t="shared" ref="N74:N84" si="9">SUM(K74:M74)</f>
        <v>0</v>
      </c>
      <c r="P74" s="414"/>
    </row>
    <row r="75" spans="2:16" x14ac:dyDescent="0.2">
      <c r="B75" s="370" t="s">
        <v>568</v>
      </c>
      <c r="C75" s="256" t="s">
        <v>569</v>
      </c>
      <c r="D75" s="256" t="s">
        <v>432</v>
      </c>
      <c r="E75" s="181" t="s">
        <v>575</v>
      </c>
      <c r="F75" s="254">
        <f>'3.1 Asset useful life'!$E$27</f>
        <v>5</v>
      </c>
      <c r="G75" s="290">
        <v>212255.5149072223</v>
      </c>
      <c r="H75" s="290">
        <v>0</v>
      </c>
      <c r="I75" s="290">
        <v>0</v>
      </c>
      <c r="J75" s="290">
        <v>-17969.22603093625</v>
      </c>
      <c r="K75" s="291">
        <f t="shared" si="8"/>
        <v>194286.28887628604</v>
      </c>
      <c r="L75" s="290">
        <v>-194286.28887628604</v>
      </c>
      <c r="M75" s="290"/>
      <c r="N75" s="264">
        <f t="shared" si="9"/>
        <v>0</v>
      </c>
      <c r="P75" s="414"/>
    </row>
    <row r="76" spans="2:16" x14ac:dyDescent="0.2">
      <c r="B76" s="370" t="s">
        <v>568</v>
      </c>
      <c r="C76" s="256" t="s">
        <v>569</v>
      </c>
      <c r="D76" s="256" t="s">
        <v>432</v>
      </c>
      <c r="E76" s="379" t="s">
        <v>576</v>
      </c>
      <c r="F76" s="254">
        <f>'3.1 Asset useful life'!$E$27</f>
        <v>5</v>
      </c>
      <c r="G76" s="290">
        <v>302032.74297556625</v>
      </c>
      <c r="H76" s="290">
        <v>0</v>
      </c>
      <c r="I76" s="290">
        <v>0</v>
      </c>
      <c r="J76" s="290">
        <v>-5638.8034778649962</v>
      </c>
      <c r="K76" s="291">
        <f t="shared" si="8"/>
        <v>296393.93949770124</v>
      </c>
      <c r="L76" s="290">
        <v>-296393.93949770124</v>
      </c>
      <c r="M76" s="290"/>
      <c r="N76" s="264">
        <f t="shared" si="9"/>
        <v>0</v>
      </c>
      <c r="P76" s="414"/>
    </row>
    <row r="77" spans="2:16" x14ac:dyDescent="0.2">
      <c r="B77" s="370" t="s">
        <v>568</v>
      </c>
      <c r="C77" s="256" t="s">
        <v>569</v>
      </c>
      <c r="D77" s="256" t="s">
        <v>432</v>
      </c>
      <c r="E77" s="379" t="s">
        <v>577</v>
      </c>
      <c r="F77" s="254">
        <f>'3.1 Asset useful life'!$E$27</f>
        <v>5</v>
      </c>
      <c r="G77" s="290">
        <v>167882.96319235655</v>
      </c>
      <c r="H77" s="290">
        <v>0</v>
      </c>
      <c r="I77" s="290">
        <v>0</v>
      </c>
      <c r="J77" s="290">
        <v>-3644.0267639184872</v>
      </c>
      <c r="K77" s="291">
        <f t="shared" si="8"/>
        <v>164238.93642843806</v>
      </c>
      <c r="L77" s="290">
        <v>-164238.93642843806</v>
      </c>
      <c r="M77" s="290"/>
      <c r="N77" s="264">
        <f t="shared" si="9"/>
        <v>0</v>
      </c>
      <c r="O77" s="406"/>
      <c r="P77" s="414"/>
    </row>
    <row r="78" spans="2:16" x14ac:dyDescent="0.2">
      <c r="B78" s="370" t="s">
        <v>568</v>
      </c>
      <c r="C78" s="256" t="s">
        <v>569</v>
      </c>
      <c r="D78" s="256" t="s">
        <v>432</v>
      </c>
      <c r="E78" s="181" t="s">
        <v>578</v>
      </c>
      <c r="F78" s="254">
        <f>'3.1 Asset useful life'!$E$27</f>
        <v>5</v>
      </c>
      <c r="G78" s="290">
        <v>300011.92191888753</v>
      </c>
      <c r="H78" s="290">
        <v>0</v>
      </c>
      <c r="I78" s="290">
        <v>0</v>
      </c>
      <c r="J78" s="290">
        <v>-18785.632618539483</v>
      </c>
      <c r="K78" s="291">
        <f t="shared" si="8"/>
        <v>281226.28930034803</v>
      </c>
      <c r="L78" s="290">
        <v>-281226.28930034803</v>
      </c>
      <c r="M78" s="290"/>
      <c r="N78" s="264">
        <f t="shared" si="9"/>
        <v>0</v>
      </c>
      <c r="O78" s="406"/>
      <c r="P78" s="414"/>
    </row>
    <row r="79" spans="2:16" x14ac:dyDescent="0.2">
      <c r="B79" s="370" t="s">
        <v>568</v>
      </c>
      <c r="C79" s="256" t="s">
        <v>569</v>
      </c>
      <c r="D79" s="256" t="s">
        <v>432</v>
      </c>
      <c r="E79" s="181" t="s">
        <v>798</v>
      </c>
      <c r="F79" s="254">
        <f>'3.1 Asset useful life'!$E$27</f>
        <v>5</v>
      </c>
      <c r="G79" s="290">
        <v>863388.04772603465</v>
      </c>
      <c r="H79" s="290">
        <v>0</v>
      </c>
      <c r="I79" s="290">
        <v>0</v>
      </c>
      <c r="J79" s="290">
        <v>-160400.90366293117</v>
      </c>
      <c r="K79" s="291">
        <f t="shared" si="8"/>
        <v>702987.14406310348</v>
      </c>
      <c r="L79" s="290">
        <v>-702987.14406310348</v>
      </c>
      <c r="M79" s="290"/>
      <c r="N79" s="264">
        <f t="shared" si="9"/>
        <v>0</v>
      </c>
      <c r="O79" s="406"/>
      <c r="P79" s="414"/>
    </row>
    <row r="80" spans="2:16" x14ac:dyDescent="0.2">
      <c r="B80" s="370" t="s">
        <v>568</v>
      </c>
      <c r="C80" s="256" t="s">
        <v>569</v>
      </c>
      <c r="D80" s="256" t="s">
        <v>432</v>
      </c>
      <c r="E80" s="181" t="s">
        <v>816</v>
      </c>
      <c r="F80" s="254">
        <f>'3.1 Asset useful life'!$E$27</f>
        <v>5</v>
      </c>
      <c r="G80" s="290">
        <v>261321.2199548982</v>
      </c>
      <c r="H80" s="290"/>
      <c r="I80" s="290"/>
      <c r="J80" s="290">
        <v>-243.74543010976635</v>
      </c>
      <c r="K80" s="291">
        <f t="shared" si="8"/>
        <v>261077.47452478844</v>
      </c>
      <c r="L80" s="290">
        <v>-261077.47452478844</v>
      </c>
      <c r="M80" s="290"/>
      <c r="N80" s="264">
        <f t="shared" si="9"/>
        <v>0</v>
      </c>
      <c r="O80" s="406"/>
      <c r="P80" s="414"/>
    </row>
    <row r="81" spans="2:16" x14ac:dyDescent="0.2">
      <c r="B81" s="370" t="s">
        <v>568</v>
      </c>
      <c r="C81" s="256" t="s">
        <v>569</v>
      </c>
      <c r="D81" s="256" t="s">
        <v>432</v>
      </c>
      <c r="E81" s="181" t="s">
        <v>1590</v>
      </c>
      <c r="F81" s="254">
        <f>'3.1 Asset useful life'!$E$27</f>
        <v>5</v>
      </c>
      <c r="G81" s="290">
        <v>186239.26790954897</v>
      </c>
      <c r="H81" s="290"/>
      <c r="I81" s="290"/>
      <c r="J81" s="290">
        <v>-30919.59794921627</v>
      </c>
      <c r="K81" s="291">
        <f t="shared" si="8"/>
        <v>155319.66996033271</v>
      </c>
      <c r="L81" s="290">
        <v>-155319.66996033271</v>
      </c>
      <c r="M81" s="290"/>
      <c r="N81" s="264">
        <f t="shared" si="9"/>
        <v>0</v>
      </c>
      <c r="O81" s="406"/>
      <c r="P81" s="414"/>
    </row>
    <row r="82" spans="2:16" x14ac:dyDescent="0.2">
      <c r="B82" s="370" t="s">
        <v>568</v>
      </c>
      <c r="C82" s="256" t="s">
        <v>569</v>
      </c>
      <c r="D82" s="256" t="s">
        <v>432</v>
      </c>
      <c r="E82" s="181" t="s">
        <v>2458</v>
      </c>
      <c r="F82" s="254">
        <f>'3.1 Asset useful life'!$E$27</f>
        <v>5</v>
      </c>
      <c r="G82" s="290">
        <v>985968.14850677492</v>
      </c>
      <c r="H82" s="290"/>
      <c r="I82" s="290"/>
      <c r="J82" s="290">
        <v>-10751.271415200074</v>
      </c>
      <c r="K82" s="291">
        <f t="shared" si="8"/>
        <v>975216.87709157483</v>
      </c>
      <c r="L82" s="290">
        <v>-975216.87709157483</v>
      </c>
      <c r="M82" s="290"/>
      <c r="N82" s="264">
        <f t="shared" si="9"/>
        <v>0</v>
      </c>
      <c r="O82" s="406"/>
      <c r="P82" s="414"/>
    </row>
    <row r="83" spans="2:16" x14ac:dyDescent="0.2">
      <c r="B83" s="370" t="s">
        <v>568</v>
      </c>
      <c r="C83" s="256" t="s">
        <v>569</v>
      </c>
      <c r="D83" s="256" t="s">
        <v>432</v>
      </c>
      <c r="E83" s="181" t="s">
        <v>2494</v>
      </c>
      <c r="F83" s="254">
        <f>'3.1 Asset useful life'!$E$27</f>
        <v>5</v>
      </c>
      <c r="G83" s="290">
        <v>703943.6682842942</v>
      </c>
      <c r="H83" s="290"/>
      <c r="I83" s="290"/>
      <c r="J83" s="290">
        <v>-70759.528773864105</v>
      </c>
      <c r="K83" s="291">
        <f t="shared" si="8"/>
        <v>633184.13951043005</v>
      </c>
      <c r="L83" s="290">
        <v>0</v>
      </c>
      <c r="M83" s="290">
        <f>-K83</f>
        <v>-633184.13951043005</v>
      </c>
      <c r="N83" s="264">
        <f t="shared" si="9"/>
        <v>0</v>
      </c>
      <c r="O83" s="406"/>
      <c r="P83" s="414"/>
    </row>
    <row r="84" spans="2:16" x14ac:dyDescent="0.2">
      <c r="B84" s="370" t="s">
        <v>568</v>
      </c>
      <c r="C84" s="256" t="s">
        <v>313</v>
      </c>
      <c r="D84" s="256" t="s">
        <v>313</v>
      </c>
      <c r="E84" s="181" t="s">
        <v>767</v>
      </c>
      <c r="F84" s="254" t="str">
        <f>'3.1 Asset useful life'!$E$33</f>
        <v>Various</v>
      </c>
      <c r="G84" s="290">
        <v>98361.466802417082</v>
      </c>
      <c r="H84" s="290">
        <v>37753.783812707377</v>
      </c>
      <c r="I84" s="290">
        <v>0</v>
      </c>
      <c r="J84" s="290">
        <v>-108.12120541088417</v>
      </c>
      <c r="K84" s="291">
        <f t="shared" si="8"/>
        <v>136007.12940971358</v>
      </c>
      <c r="L84" s="290">
        <v>-136007.12940971358</v>
      </c>
      <c r="M84" s="290">
        <v>0</v>
      </c>
      <c r="N84" s="264">
        <f t="shared" si="9"/>
        <v>0</v>
      </c>
      <c r="O84" s="406"/>
      <c r="P84" s="414"/>
    </row>
    <row r="85" spans="2:16" x14ac:dyDescent="0.2">
      <c r="B85" s="370" t="s">
        <v>568</v>
      </c>
      <c r="C85" s="256" t="s">
        <v>313</v>
      </c>
      <c r="D85" s="256" t="s">
        <v>313</v>
      </c>
      <c r="E85" s="181" t="s">
        <v>578</v>
      </c>
      <c r="F85" s="254" t="str">
        <f>'3.1 Asset useful life'!$E$33</f>
        <v>Various</v>
      </c>
      <c r="G85" s="290">
        <v>0</v>
      </c>
      <c r="H85" s="290">
        <v>94778.517187187332</v>
      </c>
      <c r="I85" s="290">
        <v>0</v>
      </c>
      <c r="J85" s="290">
        <v>-13848.52364402579</v>
      </c>
      <c r="K85" s="291">
        <f t="shared" si="8"/>
        <v>80929.993543161545</v>
      </c>
      <c r="L85" s="290">
        <v>-80929.993543161545</v>
      </c>
      <c r="M85" s="290">
        <v>0</v>
      </c>
      <c r="N85" s="264">
        <f>SUM(K85:M85)</f>
        <v>0</v>
      </c>
      <c r="O85" s="406"/>
      <c r="P85" s="414"/>
    </row>
    <row r="86" spans="2:16" x14ac:dyDescent="0.2">
      <c r="B86" s="370" t="s">
        <v>568</v>
      </c>
      <c r="C86" s="256" t="s">
        <v>313</v>
      </c>
      <c r="D86" s="256" t="s">
        <v>313</v>
      </c>
      <c r="E86" s="181" t="s">
        <v>798</v>
      </c>
      <c r="F86" s="254" t="str">
        <f>'3.1 Asset useful life'!$E$33</f>
        <v>Various</v>
      </c>
      <c r="G86" s="290">
        <v>0</v>
      </c>
      <c r="H86" s="290">
        <v>65283.283601711897</v>
      </c>
      <c r="I86" s="290">
        <v>0</v>
      </c>
      <c r="J86" s="290">
        <v>-7168.5108553148193</v>
      </c>
      <c r="K86" s="291">
        <f>SUM(G86:J86)</f>
        <v>58114.77274639708</v>
      </c>
      <c r="L86" s="290">
        <v>-58114.77274639708</v>
      </c>
      <c r="M86" s="290">
        <v>0</v>
      </c>
      <c r="N86" s="264">
        <f>SUM(K86:M86)</f>
        <v>0</v>
      </c>
      <c r="O86" s="406"/>
      <c r="P86" s="414"/>
    </row>
    <row r="87" spans="2:16" x14ac:dyDescent="0.2">
      <c r="B87" s="370" t="s">
        <v>568</v>
      </c>
      <c r="C87" s="256" t="s">
        <v>313</v>
      </c>
      <c r="D87" s="256" t="s">
        <v>313</v>
      </c>
      <c r="E87" s="181" t="s">
        <v>816</v>
      </c>
      <c r="F87" s="254" t="str">
        <f>'3.1 Asset useful life'!$E$33</f>
        <v>Various</v>
      </c>
      <c r="G87" s="290">
        <v>0</v>
      </c>
      <c r="H87" s="290">
        <v>61667.605538241602</v>
      </c>
      <c r="I87" s="290">
        <v>0</v>
      </c>
      <c r="J87" s="290">
        <v>-749.35208918537376</v>
      </c>
      <c r="K87" s="291">
        <f>SUM(G87:J87)</f>
        <v>60918.253449056225</v>
      </c>
      <c r="L87" s="290">
        <v>-60918.253449056225</v>
      </c>
      <c r="M87" s="290">
        <v>0</v>
      </c>
      <c r="N87" s="264">
        <f>SUM(K87:M87)</f>
        <v>0</v>
      </c>
      <c r="P87" s="414"/>
    </row>
    <row r="88" spans="2:16" x14ac:dyDescent="0.2">
      <c r="B88" s="370" t="s">
        <v>568</v>
      </c>
      <c r="C88" s="256" t="s">
        <v>313</v>
      </c>
      <c r="D88" s="256" t="s">
        <v>313</v>
      </c>
      <c r="E88" s="181" t="s">
        <v>1590</v>
      </c>
      <c r="F88" s="254" t="str">
        <f>'3.1 Asset useful life'!$E$33</f>
        <v>Various</v>
      </c>
      <c r="G88" s="290">
        <v>0</v>
      </c>
      <c r="H88" s="290">
        <v>157987.60335590469</v>
      </c>
      <c r="I88" s="290">
        <v>0</v>
      </c>
      <c r="J88" s="290">
        <v>307.17169375961714</v>
      </c>
      <c r="K88" s="291">
        <f>SUM(G88:J88)</f>
        <v>158294.77504966431</v>
      </c>
      <c r="L88" s="290">
        <v>-158294.77504966431</v>
      </c>
      <c r="M88" s="290">
        <v>0</v>
      </c>
      <c r="N88" s="264">
        <f t="shared" ref="N88" si="10">SUM(K88:M88)</f>
        <v>0</v>
      </c>
      <c r="P88" s="414"/>
    </row>
    <row r="89" spans="2:16" x14ac:dyDescent="0.2">
      <c r="B89" s="370" t="s">
        <v>568</v>
      </c>
      <c r="C89" s="256" t="s">
        <v>313</v>
      </c>
      <c r="D89" s="256" t="s">
        <v>313</v>
      </c>
      <c r="E89" s="181" t="s">
        <v>2458</v>
      </c>
      <c r="F89" s="254" t="str">
        <f>'3.1 Asset useful life'!$E$33</f>
        <v>Various</v>
      </c>
      <c r="G89" s="290">
        <v>0</v>
      </c>
      <c r="H89" s="290">
        <v>131354.83104986831</v>
      </c>
      <c r="I89" s="290">
        <v>0</v>
      </c>
      <c r="J89" s="290">
        <v>-2967.9349434159535</v>
      </c>
      <c r="K89" s="291">
        <f>SUM(G89:J89)</f>
        <v>128386.89610645236</v>
      </c>
      <c r="L89" s="290">
        <v>-128386.89610645236</v>
      </c>
      <c r="M89" s="290">
        <v>0</v>
      </c>
      <c r="N89" s="264">
        <f t="shared" ref="N89:N90" si="11">SUM(K89:M89)</f>
        <v>0</v>
      </c>
      <c r="P89" s="414"/>
    </row>
    <row r="90" spans="2:16" x14ac:dyDescent="0.2">
      <c r="B90" s="370" t="s">
        <v>568</v>
      </c>
      <c r="C90" s="256" t="s">
        <v>313</v>
      </c>
      <c r="D90" s="256" t="s">
        <v>313</v>
      </c>
      <c r="E90" s="181" t="s">
        <v>2494</v>
      </c>
      <c r="F90" s="254" t="str">
        <f>'3.1 Asset useful life'!$E$33</f>
        <v>Various</v>
      </c>
      <c r="G90" s="290">
        <v>0</v>
      </c>
      <c r="H90" s="290">
        <v>354804.19646633277</v>
      </c>
      <c r="I90" s="290">
        <v>0</v>
      </c>
      <c r="J90" s="290">
        <v>-190782.34394716655</v>
      </c>
      <c r="K90" s="291">
        <f>SUM(G90:J90)</f>
        <v>164021.85251916622</v>
      </c>
      <c r="L90" s="290">
        <v>0</v>
      </c>
      <c r="M90" s="290">
        <f>-K90</f>
        <v>-164021.85251916622</v>
      </c>
      <c r="N90" s="264">
        <f t="shared" si="11"/>
        <v>0</v>
      </c>
      <c r="P90" s="414"/>
    </row>
    <row r="91" spans="2:16" x14ac:dyDescent="0.2">
      <c r="B91" s="35"/>
      <c r="C91" s="34"/>
      <c r="D91" s="34" t="s">
        <v>25</v>
      </c>
      <c r="E91" s="40"/>
      <c r="F91" s="40"/>
      <c r="G91" s="266">
        <f t="shared" ref="G91:M91" si="12">SUM(G60:G90)</f>
        <v>5369419.7632072056</v>
      </c>
      <c r="H91" s="266">
        <f t="shared" si="12"/>
        <v>903629.82101195399</v>
      </c>
      <c r="I91" s="266">
        <f t="shared" si="12"/>
        <v>0</v>
      </c>
      <c r="J91" s="266">
        <f t="shared" si="12"/>
        <v>-642322.2250599548</v>
      </c>
      <c r="K91" s="266">
        <f t="shared" si="12"/>
        <v>5630727.3591592051</v>
      </c>
      <c r="L91" s="266">
        <f t="shared" si="12"/>
        <v>-4833521.3671296081</v>
      </c>
      <c r="M91" s="266">
        <f t="shared" si="12"/>
        <v>-797205.99202959624</v>
      </c>
      <c r="N91" s="266">
        <f>SUM(N60:N89)</f>
        <v>0</v>
      </c>
      <c r="P91" s="414"/>
    </row>
    <row r="92" spans="2:16" x14ac:dyDescent="0.2">
      <c r="O92" s="398"/>
    </row>
    <row r="102" ht="29.25" customHeight="1" x14ac:dyDescent="0.2"/>
  </sheetData>
  <mergeCells count="1">
    <mergeCell ref="I5:K5"/>
  </mergeCells>
  <phoneticPr fontId="43" type="noConversion"/>
  <dataValidations count="3">
    <dataValidation type="list" showInputMessage="1" showErrorMessage="1" sqref="D9:D10 D12:D52" xr:uid="{00000000-0002-0000-0E00-000000000000}">
      <formula1>rpipelines</formula1>
    </dataValidation>
    <dataValidation type="list" allowBlank="1" showInputMessage="1" showErrorMessage="1" sqref="D11" xr:uid="{00000000-0002-0000-0E00-000001000000}">
      <formula1>rpipelines</formula1>
    </dataValidation>
    <dataValidation type="list" allowBlank="1" showInputMessage="1" showErrorMessage="1" sqref="D60:D90" xr:uid="{00000000-0002-0000-0E00-000002000000}">
      <formula1>rsharedassets</formula1>
    </dataValidation>
  </dataValidations>
  <pageMargins left="0.75" right="0.75" top="1" bottom="1" header="0.5" footer="0.5"/>
  <pageSetup paperSize="9" scale="27" orientation="landscape" r:id="rId1"/>
  <headerFooter alignWithMargins="0"/>
  <ignoredErrors>
    <ignoredError sqref="K66:K72 L10:L18 K60" formulaRange="1"/>
  </ignoredErrors>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9">
    <tabColor rgb="FF009999"/>
  </sheetPr>
  <dimension ref="B1:G37"/>
  <sheetViews>
    <sheetView zoomScaleNormal="100" workbookViewId="0"/>
  </sheetViews>
  <sheetFormatPr defaultColWidth="9.42578125" defaultRowHeight="12.75" x14ac:dyDescent="0.2"/>
  <cols>
    <col min="1" max="1" width="12.42578125" style="28" customWidth="1"/>
    <col min="2" max="2" width="21" style="28" customWidth="1"/>
    <col min="3" max="3" width="42.42578125" style="28" customWidth="1"/>
    <col min="4" max="4" width="31.5703125" style="28" bestFit="1" customWidth="1"/>
    <col min="5" max="5" width="22.5703125" style="28" customWidth="1"/>
    <col min="6" max="6" width="20.5703125" style="28" customWidth="1"/>
    <col min="7" max="7" width="22.5703125" style="28" customWidth="1"/>
    <col min="8" max="8" width="9.42578125" style="28" customWidth="1"/>
    <col min="9" max="9" width="25.42578125" style="28" customWidth="1"/>
    <col min="10" max="16384" width="9.42578125" style="28"/>
  </cols>
  <sheetData>
    <row r="1" spans="2:7" ht="20.25" x14ac:dyDescent="0.3">
      <c r="B1" s="29" t="s">
        <v>119</v>
      </c>
      <c r="C1" s="29"/>
      <c r="D1" s="15"/>
      <c r="E1" s="15"/>
      <c r="F1" s="15"/>
      <c r="G1" s="15"/>
    </row>
    <row r="2" spans="2:7" ht="20.25" x14ac:dyDescent="0.3">
      <c r="B2" s="45" t="str">
        <f>Tradingname</f>
        <v>APT PARMELIA PTY LTD</v>
      </c>
      <c r="C2" s="46"/>
      <c r="D2" s="29"/>
      <c r="E2" s="567" t="s">
        <v>484</v>
      </c>
      <c r="F2" s="567"/>
      <c r="G2" s="567"/>
    </row>
    <row r="3" spans="2:7" ht="17.25" customHeight="1" x14ac:dyDescent="0.25">
      <c r="B3" s="47" t="s">
        <v>239</v>
      </c>
      <c r="C3" s="48" t="str">
        <f>TEXT(Yearstart,"dd/mm/yyyy")&amp;" to "&amp;TEXT(Yearending,"dd/mm/yyyy")</f>
        <v>01/07/2025 to 30/06/2026</v>
      </c>
      <c r="E3" s="567"/>
      <c r="F3" s="567"/>
      <c r="G3" s="567"/>
    </row>
    <row r="4" spans="2:7" x14ac:dyDescent="0.2">
      <c r="E4" s="567"/>
      <c r="F4" s="567"/>
      <c r="G4" s="567"/>
    </row>
    <row r="5" spans="2:7" ht="15.75" x14ac:dyDescent="0.25">
      <c r="B5" s="32" t="s">
        <v>214</v>
      </c>
      <c r="C5" s="30"/>
      <c r="D5" s="30"/>
      <c r="E5" s="30"/>
      <c r="F5" s="31"/>
      <c r="G5" s="30"/>
    </row>
    <row r="6" spans="2:7" ht="15.75" x14ac:dyDescent="0.25">
      <c r="B6" s="32"/>
      <c r="C6" s="30"/>
      <c r="D6" s="30"/>
      <c r="E6" s="30"/>
      <c r="F6" s="31"/>
      <c r="G6" s="30"/>
    </row>
    <row r="7" spans="2:7" ht="40.5" customHeight="1" x14ac:dyDescent="0.2">
      <c r="B7" s="101" t="s">
        <v>222</v>
      </c>
      <c r="C7" s="101" t="s">
        <v>169</v>
      </c>
      <c r="D7" s="101" t="s">
        <v>170</v>
      </c>
      <c r="E7" s="110" t="s">
        <v>171</v>
      </c>
      <c r="F7" s="110" t="s">
        <v>68</v>
      </c>
      <c r="G7" s="110" t="s">
        <v>135</v>
      </c>
    </row>
    <row r="8" spans="2:7" x14ac:dyDescent="0.2">
      <c r="B8" s="103"/>
      <c r="C8" s="103"/>
      <c r="D8" s="107"/>
      <c r="E8" s="116" t="s">
        <v>182</v>
      </c>
      <c r="F8" s="116"/>
      <c r="G8" s="116" t="s">
        <v>182</v>
      </c>
    </row>
    <row r="9" spans="2:7" x14ac:dyDescent="0.2">
      <c r="B9" s="370" t="s">
        <v>568</v>
      </c>
      <c r="C9" s="371" t="s">
        <v>569</v>
      </c>
      <c r="D9" s="371" t="s">
        <v>432</v>
      </c>
      <c r="E9" s="277">
        <v>572381373.97000015</v>
      </c>
      <c r="F9" s="105">
        <v>8.4629827359702162E-3</v>
      </c>
      <c r="G9" s="293">
        <f t="shared" ref="G9:G35" si="0">E9*F9</f>
        <v>4844053.6862990232</v>
      </c>
    </row>
    <row r="10" spans="2:7" x14ac:dyDescent="0.2">
      <c r="B10" s="370" t="s">
        <v>568</v>
      </c>
      <c r="C10" s="371" t="s">
        <v>313</v>
      </c>
      <c r="D10" s="371" t="s">
        <v>313</v>
      </c>
      <c r="E10" s="277">
        <v>104604421.86564343</v>
      </c>
      <c r="F10" s="105">
        <v>7.5204628905079646E-3</v>
      </c>
      <c r="G10" s="293">
        <f t="shared" si="0"/>
        <v>786673.6728236113</v>
      </c>
    </row>
    <row r="11" spans="2:7" x14ac:dyDescent="0.2">
      <c r="B11" s="136"/>
      <c r="C11" s="136"/>
      <c r="D11" s="136"/>
      <c r="E11" s="277"/>
      <c r="F11" s="105"/>
      <c r="G11" s="293">
        <f t="shared" si="0"/>
        <v>0</v>
      </c>
    </row>
    <row r="12" spans="2:7" x14ac:dyDescent="0.2">
      <c r="B12" s="136"/>
      <c r="C12" s="136"/>
      <c r="D12" s="136"/>
      <c r="E12" s="277"/>
      <c r="F12" s="105"/>
      <c r="G12" s="293">
        <f t="shared" si="0"/>
        <v>0</v>
      </c>
    </row>
    <row r="13" spans="2:7" x14ac:dyDescent="0.2">
      <c r="B13" s="136"/>
      <c r="C13" s="136"/>
      <c r="D13" s="136"/>
      <c r="E13" s="277"/>
      <c r="F13" s="105"/>
      <c r="G13" s="293">
        <f t="shared" si="0"/>
        <v>0</v>
      </c>
    </row>
    <row r="14" spans="2:7" x14ac:dyDescent="0.2">
      <c r="B14" s="136"/>
      <c r="C14" s="136"/>
      <c r="D14" s="136"/>
      <c r="E14" s="277"/>
      <c r="F14" s="105"/>
      <c r="G14" s="293">
        <f t="shared" si="0"/>
        <v>0</v>
      </c>
    </row>
    <row r="15" spans="2:7" x14ac:dyDescent="0.2">
      <c r="B15" s="136"/>
      <c r="C15" s="136"/>
      <c r="D15" s="136"/>
      <c r="E15" s="277"/>
      <c r="F15" s="105"/>
      <c r="G15" s="293">
        <f t="shared" si="0"/>
        <v>0</v>
      </c>
    </row>
    <row r="16" spans="2:7" x14ac:dyDescent="0.2">
      <c r="B16" s="136"/>
      <c r="C16" s="136"/>
      <c r="D16" s="136"/>
      <c r="E16" s="277"/>
      <c r="F16" s="105"/>
      <c r="G16" s="293">
        <f t="shared" si="0"/>
        <v>0</v>
      </c>
    </row>
    <row r="17" spans="2:7" x14ac:dyDescent="0.2">
      <c r="B17" s="136"/>
      <c r="C17" s="136"/>
      <c r="D17" s="136"/>
      <c r="E17" s="277"/>
      <c r="F17" s="105"/>
      <c r="G17" s="293">
        <f t="shared" si="0"/>
        <v>0</v>
      </c>
    </row>
    <row r="18" spans="2:7" x14ac:dyDescent="0.2">
      <c r="B18" s="136"/>
      <c r="C18" s="136"/>
      <c r="D18" s="136"/>
      <c r="E18" s="277"/>
      <c r="F18" s="105"/>
      <c r="G18" s="293">
        <f t="shared" si="0"/>
        <v>0</v>
      </c>
    </row>
    <row r="19" spans="2:7" x14ac:dyDescent="0.2">
      <c r="B19" s="136"/>
      <c r="C19" s="136"/>
      <c r="D19" s="136"/>
      <c r="E19" s="277"/>
      <c r="F19" s="105"/>
      <c r="G19" s="293">
        <f t="shared" si="0"/>
        <v>0</v>
      </c>
    </row>
    <row r="20" spans="2:7" x14ac:dyDescent="0.2">
      <c r="B20" s="136"/>
      <c r="C20" s="136"/>
      <c r="D20" s="136"/>
      <c r="E20" s="277"/>
      <c r="F20" s="105"/>
      <c r="G20" s="293">
        <f t="shared" si="0"/>
        <v>0</v>
      </c>
    </row>
    <row r="21" spans="2:7" x14ac:dyDescent="0.2">
      <c r="B21" s="136"/>
      <c r="C21" s="136"/>
      <c r="D21" s="136"/>
      <c r="E21" s="277"/>
      <c r="F21" s="105"/>
      <c r="G21" s="293">
        <f t="shared" si="0"/>
        <v>0</v>
      </c>
    </row>
    <row r="22" spans="2:7" x14ac:dyDescent="0.2">
      <c r="B22" s="136"/>
      <c r="C22" s="136"/>
      <c r="D22" s="136"/>
      <c r="E22" s="277"/>
      <c r="F22" s="105"/>
      <c r="G22" s="293">
        <f t="shared" si="0"/>
        <v>0</v>
      </c>
    </row>
    <row r="23" spans="2:7" x14ac:dyDescent="0.2">
      <c r="B23" s="136"/>
      <c r="C23" s="136"/>
      <c r="D23" s="136"/>
      <c r="E23" s="277"/>
      <c r="F23" s="105"/>
      <c r="G23" s="293">
        <f t="shared" si="0"/>
        <v>0</v>
      </c>
    </row>
    <row r="24" spans="2:7" x14ac:dyDescent="0.2">
      <c r="B24" s="136"/>
      <c r="C24" s="136"/>
      <c r="D24" s="136"/>
      <c r="E24" s="277"/>
      <c r="F24" s="105"/>
      <c r="G24" s="293">
        <f t="shared" si="0"/>
        <v>0</v>
      </c>
    </row>
    <row r="25" spans="2:7" x14ac:dyDescent="0.2">
      <c r="B25" s="136"/>
      <c r="C25" s="136"/>
      <c r="D25" s="136"/>
      <c r="E25" s="277"/>
      <c r="F25" s="105"/>
      <c r="G25" s="293">
        <f t="shared" si="0"/>
        <v>0</v>
      </c>
    </row>
    <row r="26" spans="2:7" x14ac:dyDescent="0.2">
      <c r="B26" s="136"/>
      <c r="C26" s="136"/>
      <c r="D26" s="136"/>
      <c r="E26" s="277"/>
      <c r="F26" s="105"/>
      <c r="G26" s="293">
        <f t="shared" si="0"/>
        <v>0</v>
      </c>
    </row>
    <row r="27" spans="2:7" x14ac:dyDescent="0.2">
      <c r="B27" s="136"/>
      <c r="C27" s="136"/>
      <c r="D27" s="136"/>
      <c r="E27" s="277"/>
      <c r="F27" s="105"/>
      <c r="G27" s="293">
        <f t="shared" si="0"/>
        <v>0</v>
      </c>
    </row>
    <row r="28" spans="2:7" x14ac:dyDescent="0.2">
      <c r="B28" s="136"/>
      <c r="C28" s="136"/>
      <c r="D28" s="136"/>
      <c r="E28" s="277"/>
      <c r="F28" s="105"/>
      <c r="G28" s="293">
        <f t="shared" si="0"/>
        <v>0</v>
      </c>
    </row>
    <row r="29" spans="2:7" x14ac:dyDescent="0.2">
      <c r="B29" s="136"/>
      <c r="C29" s="136"/>
      <c r="D29" s="136"/>
      <c r="E29" s="277"/>
      <c r="F29" s="105"/>
      <c r="G29" s="293">
        <f t="shared" si="0"/>
        <v>0</v>
      </c>
    </row>
    <row r="30" spans="2:7" x14ac:dyDescent="0.2">
      <c r="B30" s="136"/>
      <c r="C30" s="136"/>
      <c r="D30" s="136"/>
      <c r="E30" s="277"/>
      <c r="F30" s="105"/>
      <c r="G30" s="293">
        <f t="shared" si="0"/>
        <v>0</v>
      </c>
    </row>
    <row r="31" spans="2:7" x14ac:dyDescent="0.2">
      <c r="B31" s="136"/>
      <c r="C31" s="136"/>
      <c r="D31" s="136"/>
      <c r="E31" s="277"/>
      <c r="F31" s="105"/>
      <c r="G31" s="293">
        <f t="shared" si="0"/>
        <v>0</v>
      </c>
    </row>
    <row r="32" spans="2:7" x14ac:dyDescent="0.2">
      <c r="B32" s="136"/>
      <c r="C32" s="136"/>
      <c r="D32" s="136"/>
      <c r="E32" s="277"/>
      <c r="F32" s="105"/>
      <c r="G32" s="293">
        <f t="shared" si="0"/>
        <v>0</v>
      </c>
    </row>
    <row r="33" spans="2:7" x14ac:dyDescent="0.2">
      <c r="B33" s="136"/>
      <c r="C33" s="136"/>
      <c r="D33" s="136"/>
      <c r="E33" s="277"/>
      <c r="F33" s="105"/>
      <c r="G33" s="293">
        <f t="shared" si="0"/>
        <v>0</v>
      </c>
    </row>
    <row r="34" spans="2:7" x14ac:dyDescent="0.2">
      <c r="B34" s="136"/>
      <c r="C34" s="136"/>
      <c r="D34" s="136"/>
      <c r="E34" s="277"/>
      <c r="F34" s="105"/>
      <c r="G34" s="293">
        <f t="shared" si="0"/>
        <v>0</v>
      </c>
    </row>
    <row r="35" spans="2:7" x14ac:dyDescent="0.2">
      <c r="B35" s="136"/>
      <c r="C35" s="136"/>
      <c r="D35" s="136"/>
      <c r="E35" s="277"/>
      <c r="F35" s="105"/>
      <c r="G35" s="293">
        <f t="shared" si="0"/>
        <v>0</v>
      </c>
    </row>
    <row r="36" spans="2:7" x14ac:dyDescent="0.2">
      <c r="B36" s="36"/>
      <c r="C36" s="572" t="s">
        <v>24</v>
      </c>
      <c r="D36" s="573"/>
      <c r="E36" s="264">
        <f>SUM(E9:E35)</f>
        <v>676985795.83564353</v>
      </c>
      <c r="F36" s="33"/>
      <c r="G36" s="293">
        <f>SUM(G9:G35)</f>
        <v>5630727.3591226349</v>
      </c>
    </row>
    <row r="37" spans="2:7" x14ac:dyDescent="0.2">
      <c r="E37" s="257"/>
    </row>
  </sheetData>
  <mergeCells count="2">
    <mergeCell ref="C36:D36"/>
    <mergeCell ref="E2:G4"/>
  </mergeCells>
  <dataValidations disablePrompts="1" count="1">
    <dataValidation type="list" allowBlank="1" showInputMessage="1" showErrorMessage="1" sqref="D9:D35" xr:uid="{00000000-0002-0000-0F00-000000000000}">
      <formula1>rsharedassets</formula1>
    </dataValidation>
  </dataValidations>
  <pageMargins left="0.75" right="0.75" top="1" bottom="1" header="0.5" footer="0.5"/>
  <pageSetup paperSize="9" scale="30" orientation="landscape" r:id="rId1"/>
  <headerFooter alignWithMargins="0"/>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20">
    <tabColor rgb="FFFFE9D9"/>
  </sheetPr>
  <dimension ref="A1:N1"/>
  <sheetViews>
    <sheetView zoomScaleNormal="100" workbookViewId="0"/>
  </sheetViews>
  <sheetFormatPr defaultColWidth="9" defaultRowHeight="12.75" x14ac:dyDescent="0.2"/>
  <cols>
    <col min="1" max="16384" width="9" style="344"/>
  </cols>
  <sheetData>
    <row r="1" spans="1:14" x14ac:dyDescent="0.2">
      <c r="A1"/>
      <c r="N1"/>
    </row>
  </sheetData>
  <pageMargins left="0.7" right="0.7" top="0.75" bottom="0.75" header="0.3" footer="0.3"/>
  <pageSetup paperSize="9"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21">
    <tabColor rgb="FF009999"/>
  </sheetPr>
  <dimension ref="B1:BJ39"/>
  <sheetViews>
    <sheetView zoomScaleNormal="100" workbookViewId="0">
      <pane xSplit="34" ySplit="9" topLeftCell="AI10" activePane="bottomRight" state="frozen"/>
      <selection pane="topRight" activeCell="AI1" sqref="AI1"/>
      <selection pane="bottomLeft" activeCell="A10" sqref="A10"/>
      <selection pane="bottomRight"/>
    </sheetView>
  </sheetViews>
  <sheetFormatPr defaultColWidth="9" defaultRowHeight="12.75" outlineLevelCol="1" x14ac:dyDescent="0.2"/>
  <cols>
    <col min="1" max="1" width="11.42578125" style="344" customWidth="1"/>
    <col min="2" max="2" width="18.5703125" style="344" customWidth="1"/>
    <col min="3" max="3" width="19.42578125" style="344" customWidth="1"/>
    <col min="4" max="4" width="45.5703125" style="344" bestFit="1" customWidth="1"/>
    <col min="5" max="5" width="16.42578125" style="344" customWidth="1"/>
    <col min="6" max="26" width="12" style="344" hidden="1" customWidth="1" outlineLevel="1"/>
    <col min="27" max="30" width="13.5703125" style="344" hidden="1" customWidth="1" outlineLevel="1"/>
    <col min="31" max="31" width="12.42578125" style="344" hidden="1" customWidth="1" outlineLevel="1"/>
    <col min="32" max="34" width="12" style="344" hidden="1" customWidth="1" outlineLevel="1"/>
    <col min="35" max="35" width="13.5703125" style="344" customWidth="1" collapsed="1"/>
    <col min="36" max="58" width="13.5703125" style="344" customWidth="1"/>
    <col min="59" max="59" width="14.5703125" style="344" customWidth="1"/>
    <col min="60" max="60" width="13.5703125" style="344" bestFit="1" customWidth="1"/>
    <col min="61" max="61" width="14.28515625" style="344" bestFit="1" customWidth="1"/>
    <col min="62" max="62" width="18.5703125" style="344" customWidth="1" outlineLevel="1"/>
    <col min="63" max="16384" width="9" style="344"/>
  </cols>
  <sheetData>
    <row r="1" spans="2:62" ht="20.25" x14ac:dyDescent="0.3">
      <c r="B1" s="343" t="s">
        <v>163</v>
      </c>
    </row>
    <row r="2" spans="2:62" ht="15" x14ac:dyDescent="0.25">
      <c r="B2" s="45" t="str">
        <f>Tradingname</f>
        <v>APT PARMELIA PTY LTD</v>
      </c>
      <c r="C2" s="46"/>
    </row>
    <row r="3" spans="2:62" ht="19.5" customHeight="1" x14ac:dyDescent="0.45">
      <c r="B3" s="47" t="s">
        <v>239</v>
      </c>
      <c r="C3" s="48" t="str">
        <f>TEXT(Yearstart,"dd/mm/yyyy")&amp;" to "&amp;TEXT(Yearending,"dd/mm/yyyy")</f>
        <v>01/07/2025 to 30/06/2026</v>
      </c>
      <c r="K3" s="347"/>
    </row>
    <row r="4" spans="2:62" ht="20.25" x14ac:dyDescent="0.3">
      <c r="B4" s="343"/>
    </row>
    <row r="5" spans="2:62" ht="15.75" x14ac:dyDescent="0.25">
      <c r="B5" s="346" t="s">
        <v>198</v>
      </c>
      <c r="D5" s="39"/>
      <c r="E5" s="39"/>
    </row>
    <row r="7" spans="2:62" ht="38.25" x14ac:dyDescent="0.2">
      <c r="B7" s="113" t="s">
        <v>222</v>
      </c>
      <c r="C7" s="114" t="s">
        <v>83</v>
      </c>
      <c r="D7" s="114"/>
      <c r="E7" s="117" t="s">
        <v>24</v>
      </c>
      <c r="F7" s="574" t="s">
        <v>82</v>
      </c>
      <c r="G7" s="575"/>
      <c r="H7" s="575"/>
      <c r="I7" s="575"/>
      <c r="J7" s="575"/>
      <c r="K7" s="575"/>
      <c r="L7" s="575"/>
      <c r="M7" s="575"/>
      <c r="N7" s="575"/>
      <c r="O7" s="575"/>
      <c r="P7" s="575"/>
      <c r="Q7" s="575"/>
      <c r="R7" s="575"/>
      <c r="S7" s="575"/>
      <c r="T7" s="575"/>
      <c r="U7" s="575"/>
      <c r="V7" s="575"/>
      <c r="W7" s="575"/>
      <c r="X7" s="575"/>
      <c r="Y7" s="575"/>
      <c r="Z7" s="575"/>
      <c r="AA7" s="575"/>
      <c r="AB7" s="575"/>
      <c r="AC7" s="575"/>
      <c r="AD7" s="575"/>
      <c r="AE7" s="575"/>
      <c r="AF7" s="575"/>
      <c r="AG7" s="575"/>
      <c r="AH7" s="575"/>
      <c r="AI7" s="575"/>
      <c r="AJ7" s="575"/>
      <c r="AK7" s="575"/>
      <c r="AL7" s="575"/>
      <c r="AM7" s="575"/>
      <c r="AN7" s="575"/>
      <c r="AO7" s="575"/>
      <c r="AP7" s="575"/>
      <c r="AQ7" s="575"/>
      <c r="AR7" s="575"/>
      <c r="AS7" s="575"/>
      <c r="AT7" s="575"/>
      <c r="AU7" s="575"/>
      <c r="AV7" s="575"/>
      <c r="AW7" s="575"/>
      <c r="AX7" s="575"/>
      <c r="AY7" s="575"/>
      <c r="AZ7" s="575"/>
      <c r="BA7" s="575"/>
      <c r="BB7" s="575"/>
      <c r="BC7" s="575"/>
      <c r="BD7" s="575"/>
      <c r="BE7" s="575"/>
      <c r="BF7" s="575"/>
      <c r="BG7" s="575"/>
      <c r="BH7" s="575"/>
      <c r="BI7" s="118"/>
      <c r="BJ7" s="118" t="s">
        <v>205</v>
      </c>
    </row>
    <row r="8" spans="2:62" s="345" customFormat="1" x14ac:dyDescent="0.2">
      <c r="B8" s="119"/>
      <c r="C8" s="258"/>
      <c r="D8" s="258"/>
      <c r="E8" s="258"/>
      <c r="F8" s="321" t="str">
        <f>RIGHT(TEXT(C38,"dd/mm/yyyy"),4)</f>
        <v>1971</v>
      </c>
      <c r="G8" s="322">
        <f>F8+1</f>
        <v>1972</v>
      </c>
      <c r="H8" s="322">
        <f t="shared" ref="H8:BI8" si="0">G8+1</f>
        <v>1973</v>
      </c>
      <c r="I8" s="322">
        <f t="shared" si="0"/>
        <v>1974</v>
      </c>
      <c r="J8" s="322">
        <f t="shared" si="0"/>
        <v>1975</v>
      </c>
      <c r="K8" s="322">
        <f t="shared" si="0"/>
        <v>1976</v>
      </c>
      <c r="L8" s="322">
        <f t="shared" si="0"/>
        <v>1977</v>
      </c>
      <c r="M8" s="322">
        <f t="shared" si="0"/>
        <v>1978</v>
      </c>
      <c r="N8" s="322">
        <f t="shared" si="0"/>
        <v>1979</v>
      </c>
      <c r="O8" s="322">
        <f t="shared" si="0"/>
        <v>1980</v>
      </c>
      <c r="P8" s="322">
        <f t="shared" si="0"/>
        <v>1981</v>
      </c>
      <c r="Q8" s="322">
        <f t="shared" si="0"/>
        <v>1982</v>
      </c>
      <c r="R8" s="322">
        <f t="shared" si="0"/>
        <v>1983</v>
      </c>
      <c r="S8" s="322">
        <f t="shared" si="0"/>
        <v>1984</v>
      </c>
      <c r="T8" s="322">
        <f t="shared" si="0"/>
        <v>1985</v>
      </c>
      <c r="U8" s="322">
        <f t="shared" si="0"/>
        <v>1986</v>
      </c>
      <c r="V8" s="322">
        <f t="shared" si="0"/>
        <v>1987</v>
      </c>
      <c r="W8" s="322">
        <f t="shared" si="0"/>
        <v>1988</v>
      </c>
      <c r="X8" s="322">
        <f t="shared" si="0"/>
        <v>1989</v>
      </c>
      <c r="Y8" s="322">
        <f t="shared" si="0"/>
        <v>1990</v>
      </c>
      <c r="Z8" s="322">
        <f t="shared" si="0"/>
        <v>1991</v>
      </c>
      <c r="AA8" s="322">
        <f t="shared" si="0"/>
        <v>1992</v>
      </c>
      <c r="AB8" s="322">
        <f t="shared" si="0"/>
        <v>1993</v>
      </c>
      <c r="AC8" s="322">
        <f t="shared" si="0"/>
        <v>1994</v>
      </c>
      <c r="AD8" s="322">
        <f t="shared" si="0"/>
        <v>1995</v>
      </c>
      <c r="AE8" s="322">
        <f t="shared" si="0"/>
        <v>1996</v>
      </c>
      <c r="AF8" s="322">
        <f t="shared" si="0"/>
        <v>1997</v>
      </c>
      <c r="AG8" s="322">
        <f t="shared" si="0"/>
        <v>1998</v>
      </c>
      <c r="AH8" s="322">
        <f t="shared" si="0"/>
        <v>1999</v>
      </c>
      <c r="AI8" s="322">
        <f t="shared" si="0"/>
        <v>2000</v>
      </c>
      <c r="AJ8" s="322">
        <f t="shared" si="0"/>
        <v>2001</v>
      </c>
      <c r="AK8" s="322">
        <f t="shared" si="0"/>
        <v>2002</v>
      </c>
      <c r="AL8" s="322">
        <f t="shared" si="0"/>
        <v>2003</v>
      </c>
      <c r="AM8" s="322">
        <f t="shared" si="0"/>
        <v>2004</v>
      </c>
      <c r="AN8" s="322">
        <f t="shared" si="0"/>
        <v>2005</v>
      </c>
      <c r="AO8" s="322">
        <f t="shared" si="0"/>
        <v>2006</v>
      </c>
      <c r="AP8" s="322">
        <f t="shared" si="0"/>
        <v>2007</v>
      </c>
      <c r="AQ8" s="322">
        <f t="shared" si="0"/>
        <v>2008</v>
      </c>
      <c r="AR8" s="322">
        <f t="shared" si="0"/>
        <v>2009</v>
      </c>
      <c r="AS8" s="322">
        <f t="shared" si="0"/>
        <v>2010</v>
      </c>
      <c r="AT8" s="322">
        <f t="shared" si="0"/>
        <v>2011</v>
      </c>
      <c r="AU8" s="322">
        <f t="shared" si="0"/>
        <v>2012</v>
      </c>
      <c r="AV8" s="322">
        <f t="shared" si="0"/>
        <v>2013</v>
      </c>
      <c r="AW8" s="322">
        <f t="shared" si="0"/>
        <v>2014</v>
      </c>
      <c r="AX8" s="322">
        <f t="shared" si="0"/>
        <v>2015</v>
      </c>
      <c r="AY8" s="322">
        <f t="shared" si="0"/>
        <v>2016</v>
      </c>
      <c r="AZ8" s="322">
        <f t="shared" si="0"/>
        <v>2017</v>
      </c>
      <c r="BA8" s="322">
        <f t="shared" si="0"/>
        <v>2018</v>
      </c>
      <c r="BB8" s="322">
        <f t="shared" si="0"/>
        <v>2019</v>
      </c>
      <c r="BC8" s="322">
        <f t="shared" si="0"/>
        <v>2020</v>
      </c>
      <c r="BD8" s="322">
        <f t="shared" si="0"/>
        <v>2021</v>
      </c>
      <c r="BE8" s="322">
        <f t="shared" si="0"/>
        <v>2022</v>
      </c>
      <c r="BF8" s="322">
        <f t="shared" si="0"/>
        <v>2023</v>
      </c>
      <c r="BG8" s="322">
        <f t="shared" si="0"/>
        <v>2024</v>
      </c>
      <c r="BH8" s="322">
        <f t="shared" si="0"/>
        <v>2025</v>
      </c>
      <c r="BI8" s="322">
        <f t="shared" si="0"/>
        <v>2026</v>
      </c>
    </row>
    <row r="9" spans="2:62" x14ac:dyDescent="0.2">
      <c r="B9" s="372">
        <v>3</v>
      </c>
      <c r="C9" s="146" t="s">
        <v>65</v>
      </c>
      <c r="D9" s="147"/>
      <c r="E9" s="264"/>
      <c r="F9" s="265"/>
      <c r="G9" s="265"/>
      <c r="H9" s="265"/>
      <c r="I9" s="265"/>
      <c r="J9" s="265"/>
      <c r="K9" s="265"/>
      <c r="L9" s="265"/>
      <c r="M9" s="265"/>
      <c r="N9" s="265"/>
      <c r="O9" s="265"/>
      <c r="P9" s="265"/>
      <c r="Q9" s="265"/>
      <c r="R9" s="265"/>
      <c r="S9" s="265"/>
      <c r="T9" s="265"/>
      <c r="U9" s="265"/>
      <c r="V9" s="265"/>
      <c r="W9" s="265"/>
      <c r="X9" s="265"/>
      <c r="Y9" s="265"/>
      <c r="Z9" s="265"/>
      <c r="AA9" s="265"/>
      <c r="AB9" s="265"/>
      <c r="AC9" s="265"/>
      <c r="AD9" s="265"/>
      <c r="AE9" s="265"/>
      <c r="AF9" s="265"/>
      <c r="AG9" s="265"/>
      <c r="AH9" s="265"/>
      <c r="AI9" s="265"/>
      <c r="AJ9" s="265"/>
      <c r="AK9" s="265"/>
      <c r="AL9" s="265"/>
      <c r="AM9" s="265"/>
      <c r="AN9" s="265"/>
      <c r="AO9" s="265"/>
      <c r="AP9" s="265"/>
      <c r="AQ9" s="265"/>
      <c r="AR9" s="265"/>
      <c r="AS9" s="265"/>
      <c r="AT9" s="265"/>
      <c r="AU9" s="265"/>
      <c r="AV9" s="265"/>
      <c r="AW9" s="265"/>
      <c r="AX9" s="265"/>
      <c r="AY9" s="265"/>
      <c r="AZ9" s="265"/>
      <c r="BA9" s="265"/>
      <c r="BB9" s="265"/>
      <c r="BC9" s="265"/>
      <c r="BD9" s="265"/>
      <c r="BE9" s="265"/>
      <c r="BF9" s="265"/>
      <c r="BG9" s="265"/>
      <c r="BH9" s="265"/>
      <c r="BI9" s="265"/>
    </row>
    <row r="10" spans="2:62" x14ac:dyDescent="0.2">
      <c r="B10" s="306"/>
      <c r="C10" s="120"/>
      <c r="D10" s="142" t="s">
        <v>72</v>
      </c>
      <c r="E10" s="264">
        <f>SUM(F10:BI10)</f>
        <v>62500000</v>
      </c>
      <c r="F10" s="265">
        <v>0</v>
      </c>
      <c r="G10" s="265">
        <v>0</v>
      </c>
      <c r="H10" s="265">
        <v>0</v>
      </c>
      <c r="I10" s="265">
        <v>0</v>
      </c>
      <c r="J10" s="265">
        <v>0</v>
      </c>
      <c r="K10" s="265">
        <v>0</v>
      </c>
      <c r="L10" s="265">
        <v>0</v>
      </c>
      <c r="M10" s="265">
        <v>0</v>
      </c>
      <c r="N10" s="265">
        <v>0</v>
      </c>
      <c r="O10" s="265">
        <v>0</v>
      </c>
      <c r="P10" s="265">
        <v>0</v>
      </c>
      <c r="Q10" s="265">
        <v>0</v>
      </c>
      <c r="R10" s="265">
        <v>0</v>
      </c>
      <c r="S10" s="265">
        <v>0</v>
      </c>
      <c r="T10" s="265">
        <v>0</v>
      </c>
      <c r="U10" s="265">
        <v>0</v>
      </c>
      <c r="V10" s="265">
        <v>0</v>
      </c>
      <c r="W10" s="265">
        <v>0</v>
      </c>
      <c r="X10" s="265">
        <v>0</v>
      </c>
      <c r="Y10" s="265">
        <v>0</v>
      </c>
      <c r="Z10" s="265">
        <v>0</v>
      </c>
      <c r="AA10" s="265">
        <v>0</v>
      </c>
      <c r="AB10" s="265">
        <v>0</v>
      </c>
      <c r="AC10" s="265">
        <v>0</v>
      </c>
      <c r="AD10" s="265">
        <v>0</v>
      </c>
      <c r="AE10" s="265">
        <v>0</v>
      </c>
      <c r="AF10" s="265">
        <v>0</v>
      </c>
      <c r="AG10" s="265">
        <v>0</v>
      </c>
      <c r="AH10" s="265">
        <v>0</v>
      </c>
      <c r="AI10" s="265">
        <v>62500000</v>
      </c>
      <c r="AJ10" s="265">
        <v>0</v>
      </c>
      <c r="AK10" s="265">
        <v>0</v>
      </c>
      <c r="AL10" s="265">
        <v>0</v>
      </c>
      <c r="AM10" s="265">
        <v>0</v>
      </c>
      <c r="AN10" s="265">
        <v>0</v>
      </c>
      <c r="AO10" s="265">
        <v>0</v>
      </c>
      <c r="AP10" s="265">
        <v>0</v>
      </c>
      <c r="AQ10" s="265">
        <v>0</v>
      </c>
      <c r="AR10" s="265">
        <v>0</v>
      </c>
      <c r="AS10" s="265">
        <v>0</v>
      </c>
      <c r="AT10" s="265">
        <v>0</v>
      </c>
      <c r="AU10" s="265">
        <v>0</v>
      </c>
      <c r="AV10" s="265">
        <v>0</v>
      </c>
      <c r="AW10" s="265">
        <v>0</v>
      </c>
      <c r="AX10" s="265">
        <v>0</v>
      </c>
      <c r="AY10" s="265">
        <v>0</v>
      </c>
      <c r="AZ10" s="265">
        <v>0</v>
      </c>
      <c r="BA10" s="265">
        <v>0</v>
      </c>
      <c r="BB10" s="265">
        <v>0</v>
      </c>
      <c r="BC10" s="265">
        <v>0</v>
      </c>
      <c r="BD10" s="265">
        <v>0</v>
      </c>
      <c r="BE10" s="265">
        <v>0</v>
      </c>
      <c r="BF10" s="265">
        <v>0</v>
      </c>
      <c r="BG10" s="265">
        <v>0</v>
      </c>
      <c r="BH10" s="265"/>
      <c r="BI10" s="265"/>
    </row>
    <row r="11" spans="2:62" x14ac:dyDescent="0.2">
      <c r="B11" s="306"/>
      <c r="C11" s="120"/>
      <c r="D11" s="142" t="s">
        <v>166</v>
      </c>
      <c r="E11" s="264">
        <f t="shared" ref="E11:E23" si="1">SUM(F11:BI11)</f>
        <v>21156903.537422404</v>
      </c>
      <c r="F11" s="265">
        <v>0</v>
      </c>
      <c r="G11" s="265">
        <v>0</v>
      </c>
      <c r="H11" s="265">
        <v>0</v>
      </c>
      <c r="I11" s="265">
        <v>0</v>
      </c>
      <c r="J11" s="265">
        <v>0</v>
      </c>
      <c r="K11" s="265">
        <v>0</v>
      </c>
      <c r="L11" s="265">
        <v>0</v>
      </c>
      <c r="M11" s="265">
        <v>0</v>
      </c>
      <c r="N11" s="265">
        <v>0</v>
      </c>
      <c r="O11" s="265">
        <v>0</v>
      </c>
      <c r="P11" s="265">
        <v>0</v>
      </c>
      <c r="Q11" s="265">
        <v>0</v>
      </c>
      <c r="R11" s="265">
        <v>0</v>
      </c>
      <c r="S11" s="265">
        <v>0</v>
      </c>
      <c r="T11" s="265">
        <v>0</v>
      </c>
      <c r="U11" s="265">
        <v>0</v>
      </c>
      <c r="V11" s="265">
        <v>0</v>
      </c>
      <c r="W11" s="265">
        <v>0</v>
      </c>
      <c r="X11" s="265">
        <v>0</v>
      </c>
      <c r="Y11" s="265">
        <v>0</v>
      </c>
      <c r="Z11" s="265">
        <v>0</v>
      </c>
      <c r="AA11" s="265">
        <v>0</v>
      </c>
      <c r="AB11" s="265">
        <v>0</v>
      </c>
      <c r="AC11" s="265">
        <v>0</v>
      </c>
      <c r="AD11" s="265">
        <v>0</v>
      </c>
      <c r="AE11" s="265">
        <v>0</v>
      </c>
      <c r="AF11" s="265">
        <v>0</v>
      </c>
      <c r="AG11" s="265">
        <v>0</v>
      </c>
      <c r="AH11" s="265">
        <v>0</v>
      </c>
      <c r="AI11" s="265">
        <v>2426064.4067796613</v>
      </c>
      <c r="AJ11" s="265">
        <v>148605.0847457624</v>
      </c>
      <c r="AK11" s="265">
        <v>72574.576271186583</v>
      </c>
      <c r="AL11" s="265">
        <v>69118.644067796413</v>
      </c>
      <c r="AM11" s="265">
        <v>69118.644067796413</v>
      </c>
      <c r="AN11" s="265">
        <v>69118.644067796879</v>
      </c>
      <c r="AO11" s="265">
        <v>71364.999999999534</v>
      </c>
      <c r="AP11" s="265">
        <v>73149.125000000466</v>
      </c>
      <c r="AQ11" s="265">
        <v>74977.853124999441</v>
      </c>
      <c r="AR11" s="265">
        <v>76852.29945312487</v>
      </c>
      <c r="AS11" s="265">
        <v>78773.6069394527</v>
      </c>
      <c r="AT11" s="265">
        <v>80742.947112939321</v>
      </c>
      <c r="AU11" s="265">
        <v>82761.520790763199</v>
      </c>
      <c r="AV11" s="265">
        <v>84830.558810531627</v>
      </c>
      <c r="AW11" s="265">
        <v>86951.322780794464</v>
      </c>
      <c r="AX11" s="265">
        <v>89125.105850315187</v>
      </c>
      <c r="AY11" s="265">
        <v>91353.233496573288</v>
      </c>
      <c r="AZ11" s="265">
        <v>93637.064333986957</v>
      </c>
      <c r="BA11" s="265">
        <v>95977.990942336619</v>
      </c>
      <c r="BB11" s="265">
        <v>98377.440715895034</v>
      </c>
      <c r="BC11" s="265">
        <v>100836.87673379341</v>
      </c>
      <c r="BD11" s="265">
        <v>103357.79865213763</v>
      </c>
      <c r="BE11" s="265">
        <v>260395.53145273402</v>
      </c>
      <c r="BF11" s="265">
        <v>271096.7176768193</v>
      </c>
      <c r="BG11" s="265">
        <v>58115483.006132796</v>
      </c>
      <c r="BH11" s="265">
        <v>-42534096.38202484</v>
      </c>
      <c r="BI11" s="265">
        <v>806354.91944725066</v>
      </c>
    </row>
    <row r="12" spans="2:62" x14ac:dyDescent="0.2">
      <c r="B12" s="306"/>
      <c r="C12" s="120"/>
      <c r="D12" s="142" t="s">
        <v>73</v>
      </c>
      <c r="E12" s="264">
        <f t="shared" si="1"/>
        <v>105337039.72254708</v>
      </c>
      <c r="F12" s="265">
        <v>0</v>
      </c>
      <c r="G12" s="265">
        <v>0</v>
      </c>
      <c r="H12" s="265">
        <v>0</v>
      </c>
      <c r="I12" s="265">
        <v>0</v>
      </c>
      <c r="J12" s="265">
        <v>0</v>
      </c>
      <c r="K12" s="265">
        <v>0</v>
      </c>
      <c r="L12" s="265">
        <v>0</v>
      </c>
      <c r="M12" s="265">
        <v>0</v>
      </c>
      <c r="N12" s="265">
        <v>0</v>
      </c>
      <c r="O12" s="265">
        <v>0</v>
      </c>
      <c r="P12" s="265">
        <v>0</v>
      </c>
      <c r="Q12" s="265">
        <v>0</v>
      </c>
      <c r="R12" s="265">
        <v>0</v>
      </c>
      <c r="S12" s="265">
        <v>0</v>
      </c>
      <c r="T12" s="265">
        <v>0</v>
      </c>
      <c r="U12" s="265">
        <v>0</v>
      </c>
      <c r="V12" s="265">
        <v>0</v>
      </c>
      <c r="W12" s="265">
        <v>0</v>
      </c>
      <c r="X12" s="265">
        <v>0</v>
      </c>
      <c r="Y12" s="265">
        <v>0</v>
      </c>
      <c r="Z12" s="265">
        <v>0</v>
      </c>
      <c r="AA12" s="265">
        <v>0</v>
      </c>
      <c r="AB12" s="265">
        <v>0</v>
      </c>
      <c r="AC12" s="265">
        <v>0</v>
      </c>
      <c r="AD12" s="265">
        <v>0</v>
      </c>
      <c r="AE12" s="265">
        <v>0</v>
      </c>
      <c r="AF12" s="265">
        <v>0</v>
      </c>
      <c r="AG12" s="265">
        <v>0</v>
      </c>
      <c r="AH12" s="265">
        <v>0</v>
      </c>
      <c r="AI12" s="265">
        <v>295232.50969053124</v>
      </c>
      <c r="AJ12" s="265">
        <v>4374445.6513895039</v>
      </c>
      <c r="AK12" s="265">
        <v>137272.05119124433</v>
      </c>
      <c r="AL12" s="265">
        <v>699725.38027395995</v>
      </c>
      <c r="AM12" s="265">
        <v>578635.70959547977</v>
      </c>
      <c r="AN12" s="265">
        <v>2148835.0537569644</v>
      </c>
      <c r="AO12" s="265">
        <v>266347.89737097343</v>
      </c>
      <c r="AP12" s="265">
        <v>4875903.2055163067</v>
      </c>
      <c r="AQ12" s="265">
        <v>7603786.3562759086</v>
      </c>
      <c r="AR12" s="265">
        <v>1590503.615196282</v>
      </c>
      <c r="AS12" s="265">
        <v>2353010.892685703</v>
      </c>
      <c r="AT12" s="265">
        <v>971404.67764138011</v>
      </c>
      <c r="AU12" s="265">
        <v>2689590.8450925183</v>
      </c>
      <c r="AV12" s="265">
        <v>3296276.6484807665</v>
      </c>
      <c r="AW12" s="265">
        <v>3076449.3535965509</v>
      </c>
      <c r="AX12" s="265">
        <v>389521.34837858129</v>
      </c>
      <c r="AY12" s="265">
        <v>3130359.7341271578</v>
      </c>
      <c r="AZ12" s="265">
        <v>4326860.150473387</v>
      </c>
      <c r="BA12" s="265">
        <v>2817492.1548659196</v>
      </c>
      <c r="BB12" s="265">
        <v>6389338.9874763479</v>
      </c>
      <c r="BC12" s="265">
        <v>3514279.0321524106</v>
      </c>
      <c r="BD12" s="265">
        <v>3474037.5033229548</v>
      </c>
      <c r="BE12" s="265">
        <v>18847386.974827092</v>
      </c>
      <c r="BF12" s="265">
        <v>9620953.2696409523</v>
      </c>
      <c r="BG12" s="265">
        <v>8823311.8542391825</v>
      </c>
      <c r="BH12" s="265">
        <v>5566451.1155607784</v>
      </c>
      <c r="BI12" s="265">
        <v>3479627.7497282512</v>
      </c>
    </row>
    <row r="13" spans="2:62" x14ac:dyDescent="0.2">
      <c r="B13" s="306"/>
      <c r="C13" s="120"/>
      <c r="D13" s="142" t="s">
        <v>123</v>
      </c>
      <c r="E13" s="264">
        <f t="shared" si="1"/>
        <v>11599745.283681193</v>
      </c>
      <c r="F13" s="265">
        <v>0</v>
      </c>
      <c r="G13" s="265">
        <v>0</v>
      </c>
      <c r="H13" s="265">
        <v>0</v>
      </c>
      <c r="I13" s="265">
        <v>0</v>
      </c>
      <c r="J13" s="265">
        <v>0</v>
      </c>
      <c r="K13" s="265">
        <v>0</v>
      </c>
      <c r="L13" s="265">
        <v>0</v>
      </c>
      <c r="M13" s="265">
        <v>0</v>
      </c>
      <c r="N13" s="265">
        <v>0</v>
      </c>
      <c r="O13" s="265">
        <v>0</v>
      </c>
      <c r="P13" s="265">
        <v>0</v>
      </c>
      <c r="Q13" s="265">
        <v>0</v>
      </c>
      <c r="R13" s="265">
        <v>0</v>
      </c>
      <c r="S13" s="265">
        <v>0</v>
      </c>
      <c r="T13" s="265">
        <v>0</v>
      </c>
      <c r="U13" s="265">
        <v>0</v>
      </c>
      <c r="V13" s="265">
        <v>0</v>
      </c>
      <c r="W13" s="265">
        <v>0</v>
      </c>
      <c r="X13" s="265">
        <v>0</v>
      </c>
      <c r="Y13" s="265">
        <v>0</v>
      </c>
      <c r="Z13" s="265">
        <v>0</v>
      </c>
      <c r="AA13" s="265">
        <v>0</v>
      </c>
      <c r="AB13" s="265">
        <v>0</v>
      </c>
      <c r="AC13" s="265">
        <v>0</v>
      </c>
      <c r="AD13" s="265">
        <v>0</v>
      </c>
      <c r="AE13" s="265">
        <v>0</v>
      </c>
      <c r="AF13" s="265">
        <v>0</v>
      </c>
      <c r="AG13" s="265">
        <v>0</v>
      </c>
      <c r="AH13" s="265">
        <v>0</v>
      </c>
      <c r="AI13" s="265">
        <v>365336.95965854888</v>
      </c>
      <c r="AJ13" s="265">
        <v>0</v>
      </c>
      <c r="AK13" s="265">
        <v>0</v>
      </c>
      <c r="AL13" s="265">
        <v>0</v>
      </c>
      <c r="AM13" s="265">
        <v>0</v>
      </c>
      <c r="AN13" s="265">
        <v>0</v>
      </c>
      <c r="AO13" s="265">
        <v>0</v>
      </c>
      <c r="AP13" s="265">
        <v>0</v>
      </c>
      <c r="AQ13" s="265">
        <v>0</v>
      </c>
      <c r="AR13" s="265">
        <v>0</v>
      </c>
      <c r="AS13" s="265">
        <v>0</v>
      </c>
      <c r="AT13" s="265">
        <v>0</v>
      </c>
      <c r="AU13" s="265">
        <v>677164.42406730319</v>
      </c>
      <c r="AV13" s="265">
        <v>0</v>
      </c>
      <c r="AW13" s="265">
        <v>0</v>
      </c>
      <c r="AX13" s="265">
        <v>0</v>
      </c>
      <c r="AY13" s="265">
        <v>0</v>
      </c>
      <c r="AZ13" s="265">
        <v>1772600.4342535697</v>
      </c>
      <c r="BA13" s="265">
        <v>132066.62470843186</v>
      </c>
      <c r="BB13" s="265">
        <v>97013.84339813891</v>
      </c>
      <c r="BC13" s="265">
        <v>759786.17335358891</v>
      </c>
      <c r="BD13" s="265">
        <v>0</v>
      </c>
      <c r="BE13" s="265">
        <v>433325.73981638177</v>
      </c>
      <c r="BF13" s="265">
        <v>1219137.0746549501</v>
      </c>
      <c r="BG13" s="265">
        <v>807655.07570268365</v>
      </c>
      <c r="BH13" s="265">
        <v>627540.89407797076</v>
      </c>
      <c r="BI13" s="265">
        <v>4708118.039989626</v>
      </c>
    </row>
    <row r="14" spans="2:62" x14ac:dyDescent="0.2">
      <c r="B14" s="306"/>
      <c r="C14" s="120"/>
      <c r="D14" s="142" t="s">
        <v>78</v>
      </c>
      <c r="E14" s="264">
        <f t="shared" si="1"/>
        <v>-4727063.4878203925</v>
      </c>
      <c r="F14" s="265">
        <v>0</v>
      </c>
      <c r="G14" s="265">
        <v>0</v>
      </c>
      <c r="H14" s="265">
        <v>0</v>
      </c>
      <c r="I14" s="265">
        <v>0</v>
      </c>
      <c r="J14" s="265">
        <v>0</v>
      </c>
      <c r="K14" s="265">
        <v>0</v>
      </c>
      <c r="L14" s="265">
        <v>0</v>
      </c>
      <c r="M14" s="265">
        <v>0</v>
      </c>
      <c r="N14" s="265">
        <v>0</v>
      </c>
      <c r="O14" s="265">
        <v>0</v>
      </c>
      <c r="P14" s="265">
        <v>0</v>
      </c>
      <c r="Q14" s="265">
        <v>0</v>
      </c>
      <c r="R14" s="265">
        <v>0</v>
      </c>
      <c r="S14" s="265">
        <v>0</v>
      </c>
      <c r="T14" s="265">
        <v>0</v>
      </c>
      <c r="U14" s="265">
        <v>0</v>
      </c>
      <c r="V14" s="265">
        <v>0</v>
      </c>
      <c r="W14" s="265">
        <v>0</v>
      </c>
      <c r="X14" s="265">
        <v>0</v>
      </c>
      <c r="Y14" s="265">
        <v>0</v>
      </c>
      <c r="Z14" s="265">
        <v>0</v>
      </c>
      <c r="AA14" s="265">
        <v>0</v>
      </c>
      <c r="AB14" s="265">
        <v>0</v>
      </c>
      <c r="AC14" s="265">
        <v>0</v>
      </c>
      <c r="AD14" s="265">
        <v>0</v>
      </c>
      <c r="AE14" s="265">
        <v>0</v>
      </c>
      <c r="AF14" s="265">
        <v>0</v>
      </c>
      <c r="AG14" s="265">
        <v>0</v>
      </c>
      <c r="AH14" s="265">
        <v>0</v>
      </c>
      <c r="AI14" s="265">
        <v>0</v>
      </c>
      <c r="AJ14" s="265">
        <v>0</v>
      </c>
      <c r="AK14" s="265">
        <v>0</v>
      </c>
      <c r="AL14" s="265">
        <v>0</v>
      </c>
      <c r="AM14" s="265">
        <v>0</v>
      </c>
      <c r="AN14" s="265">
        <v>0</v>
      </c>
      <c r="AO14" s="265">
        <v>0</v>
      </c>
      <c r="AP14" s="265">
        <v>0</v>
      </c>
      <c r="AQ14" s="265">
        <v>0</v>
      </c>
      <c r="AR14" s="265">
        <v>0</v>
      </c>
      <c r="AS14" s="265">
        <v>-2123.9537663817327</v>
      </c>
      <c r="AT14" s="265">
        <v>-1448793.6123788601</v>
      </c>
      <c r="AU14" s="265">
        <v>-121241.44257129182</v>
      </c>
      <c r="AV14" s="265">
        <v>-561083.15247900458</v>
      </c>
      <c r="AW14" s="265">
        <v>-93270.050832503228</v>
      </c>
      <c r="AX14" s="265">
        <v>-812704.1865524177</v>
      </c>
      <c r="AY14" s="265">
        <v>-1017184.85523049</v>
      </c>
      <c r="AZ14" s="265">
        <v>-46262.210787110525</v>
      </c>
      <c r="BA14" s="265">
        <v>-26513.842582968373</v>
      </c>
      <c r="BB14" s="265">
        <v>-54051.804775732766</v>
      </c>
      <c r="BC14" s="265">
        <v>0</v>
      </c>
      <c r="BD14" s="265">
        <v>-136069.021550815</v>
      </c>
      <c r="BE14" s="265">
        <v>-42905.256305847972</v>
      </c>
      <c r="BF14" s="265">
        <v>0</v>
      </c>
      <c r="BG14" s="265">
        <v>-317870.57830740814</v>
      </c>
      <c r="BH14" s="265">
        <v>-23480.143715987226</v>
      </c>
      <c r="BI14" s="265">
        <v>-23509.37598357461</v>
      </c>
    </row>
    <row r="15" spans="2:62" x14ac:dyDescent="0.2">
      <c r="B15" s="306"/>
      <c r="C15" s="120"/>
      <c r="D15" s="142" t="s">
        <v>316</v>
      </c>
      <c r="E15" s="264">
        <f t="shared" si="1"/>
        <v>2425839.7071199892</v>
      </c>
      <c r="F15" s="265">
        <v>0</v>
      </c>
      <c r="G15" s="265">
        <v>0</v>
      </c>
      <c r="H15" s="265">
        <v>0</v>
      </c>
      <c r="I15" s="265">
        <v>0</v>
      </c>
      <c r="J15" s="265">
        <v>0</v>
      </c>
      <c r="K15" s="265">
        <v>0</v>
      </c>
      <c r="L15" s="265">
        <v>0</v>
      </c>
      <c r="M15" s="265">
        <v>0</v>
      </c>
      <c r="N15" s="265">
        <v>0</v>
      </c>
      <c r="O15" s="265">
        <v>0</v>
      </c>
      <c r="P15" s="265">
        <v>0</v>
      </c>
      <c r="Q15" s="265">
        <v>0</v>
      </c>
      <c r="R15" s="265">
        <v>0</v>
      </c>
      <c r="S15" s="265">
        <v>0</v>
      </c>
      <c r="T15" s="265">
        <v>0</v>
      </c>
      <c r="U15" s="265">
        <v>0</v>
      </c>
      <c r="V15" s="265">
        <v>0</v>
      </c>
      <c r="W15" s="265">
        <v>0</v>
      </c>
      <c r="X15" s="265">
        <v>0</v>
      </c>
      <c r="Y15" s="265">
        <v>0</v>
      </c>
      <c r="Z15" s="265">
        <v>0</v>
      </c>
      <c r="AA15" s="265">
        <v>0</v>
      </c>
      <c r="AB15" s="265">
        <v>0</v>
      </c>
      <c r="AC15" s="265">
        <v>0</v>
      </c>
      <c r="AD15" s="265">
        <v>0</v>
      </c>
      <c r="AE15" s="265">
        <v>0</v>
      </c>
      <c r="AF15" s="265">
        <v>0</v>
      </c>
      <c r="AG15" s="265">
        <v>0</v>
      </c>
      <c r="AH15" s="265">
        <v>0</v>
      </c>
      <c r="AI15" s="265">
        <v>0</v>
      </c>
      <c r="AJ15" s="265">
        <v>0</v>
      </c>
      <c r="AK15" s="265">
        <v>0</v>
      </c>
      <c r="AL15" s="265">
        <v>0</v>
      </c>
      <c r="AM15" s="265">
        <v>0</v>
      </c>
      <c r="AN15" s="265">
        <v>0</v>
      </c>
      <c r="AO15" s="265">
        <v>0</v>
      </c>
      <c r="AP15" s="265">
        <v>0</v>
      </c>
      <c r="AQ15" s="265">
        <v>0</v>
      </c>
      <c r="AR15" s="265">
        <v>0</v>
      </c>
      <c r="AS15" s="265">
        <v>0</v>
      </c>
      <c r="AT15" s="265">
        <v>0</v>
      </c>
      <c r="AU15" s="265">
        <v>0</v>
      </c>
      <c r="AV15" s="265">
        <v>0</v>
      </c>
      <c r="AW15" s="265">
        <v>0</v>
      </c>
      <c r="AX15" s="265">
        <v>0</v>
      </c>
      <c r="AY15" s="265">
        <v>0</v>
      </c>
      <c r="AZ15" s="265">
        <v>0</v>
      </c>
      <c r="BA15" s="265">
        <v>0</v>
      </c>
      <c r="BB15" s="265">
        <v>0</v>
      </c>
      <c r="BC15" s="265">
        <v>648876.41425677296</v>
      </c>
      <c r="BD15" s="265">
        <v>-67863.39319029999</v>
      </c>
      <c r="BE15" s="265">
        <v>420378.78041264135</v>
      </c>
      <c r="BF15" s="265">
        <v>1276842.2997872001</v>
      </c>
      <c r="BG15" s="265">
        <v>147605.60585367508</v>
      </c>
      <c r="BH15" s="265">
        <v>0</v>
      </c>
      <c r="BI15" s="265">
        <v>0</v>
      </c>
    </row>
    <row r="16" spans="2:62" x14ac:dyDescent="0.2">
      <c r="B16" s="306"/>
      <c r="C16" s="120"/>
      <c r="D16" s="143" t="s">
        <v>74</v>
      </c>
      <c r="E16" s="264">
        <f t="shared" si="1"/>
        <v>198292464.76295033</v>
      </c>
      <c r="F16" s="266">
        <f>SUM(F9:F15)</f>
        <v>0</v>
      </c>
      <c r="G16" s="266">
        <f t="shared" ref="G16:BH16" si="2">SUM(G9:G15)</f>
        <v>0</v>
      </c>
      <c r="H16" s="266">
        <f t="shared" si="2"/>
        <v>0</v>
      </c>
      <c r="I16" s="266">
        <f t="shared" si="2"/>
        <v>0</v>
      </c>
      <c r="J16" s="266">
        <f t="shared" si="2"/>
        <v>0</v>
      </c>
      <c r="K16" s="266">
        <f t="shared" si="2"/>
        <v>0</v>
      </c>
      <c r="L16" s="266">
        <f t="shared" si="2"/>
        <v>0</v>
      </c>
      <c r="M16" s="266">
        <f t="shared" si="2"/>
        <v>0</v>
      </c>
      <c r="N16" s="266">
        <f t="shared" si="2"/>
        <v>0</v>
      </c>
      <c r="O16" s="266">
        <f t="shared" si="2"/>
        <v>0</v>
      </c>
      <c r="P16" s="266">
        <f t="shared" si="2"/>
        <v>0</v>
      </c>
      <c r="Q16" s="266">
        <f t="shared" si="2"/>
        <v>0</v>
      </c>
      <c r="R16" s="266">
        <f t="shared" si="2"/>
        <v>0</v>
      </c>
      <c r="S16" s="266">
        <f t="shared" si="2"/>
        <v>0</v>
      </c>
      <c r="T16" s="266">
        <f t="shared" si="2"/>
        <v>0</v>
      </c>
      <c r="U16" s="266">
        <f t="shared" si="2"/>
        <v>0</v>
      </c>
      <c r="V16" s="266">
        <f t="shared" si="2"/>
        <v>0</v>
      </c>
      <c r="W16" s="266">
        <f t="shared" si="2"/>
        <v>0</v>
      </c>
      <c r="X16" s="266">
        <f t="shared" si="2"/>
        <v>0</v>
      </c>
      <c r="Y16" s="266">
        <f t="shared" si="2"/>
        <v>0</v>
      </c>
      <c r="Z16" s="266">
        <f t="shared" si="2"/>
        <v>0</v>
      </c>
      <c r="AA16" s="266">
        <f t="shared" si="2"/>
        <v>0</v>
      </c>
      <c r="AB16" s="266">
        <f t="shared" si="2"/>
        <v>0</v>
      </c>
      <c r="AC16" s="266">
        <f t="shared" si="2"/>
        <v>0</v>
      </c>
      <c r="AD16" s="266">
        <f t="shared" si="2"/>
        <v>0</v>
      </c>
      <c r="AE16" s="266">
        <f t="shared" si="2"/>
        <v>0</v>
      </c>
      <c r="AF16" s="266">
        <f t="shared" si="2"/>
        <v>0</v>
      </c>
      <c r="AG16" s="266">
        <f t="shared" si="2"/>
        <v>0</v>
      </c>
      <c r="AH16" s="266">
        <f t="shared" si="2"/>
        <v>0</v>
      </c>
      <c r="AI16" s="266">
        <f t="shared" si="2"/>
        <v>65586633.876128741</v>
      </c>
      <c r="AJ16" s="266">
        <f t="shared" si="2"/>
        <v>4523050.7361352667</v>
      </c>
      <c r="AK16" s="266">
        <f t="shared" si="2"/>
        <v>209846.62746243092</v>
      </c>
      <c r="AL16" s="266">
        <f t="shared" si="2"/>
        <v>768844.02434175636</v>
      </c>
      <c r="AM16" s="266">
        <f t="shared" si="2"/>
        <v>647754.35366327618</v>
      </c>
      <c r="AN16" s="266">
        <f t="shared" si="2"/>
        <v>2217953.6978247613</v>
      </c>
      <c r="AO16" s="266">
        <f t="shared" si="2"/>
        <v>337712.89737097296</v>
      </c>
      <c r="AP16" s="266">
        <f t="shared" si="2"/>
        <v>4949052.3305163067</v>
      </c>
      <c r="AQ16" s="266">
        <f t="shared" si="2"/>
        <v>7678764.2094009081</v>
      </c>
      <c r="AR16" s="266">
        <f t="shared" si="2"/>
        <v>1667355.9146494069</v>
      </c>
      <c r="AS16" s="266">
        <f t="shared" si="2"/>
        <v>2429660.5458587739</v>
      </c>
      <c r="AT16" s="266">
        <f t="shared" si="2"/>
        <v>-396645.98762454069</v>
      </c>
      <c r="AU16" s="266">
        <f t="shared" si="2"/>
        <v>3328275.3473792928</v>
      </c>
      <c r="AV16" s="266">
        <f t="shared" si="2"/>
        <v>2820024.0548122935</v>
      </c>
      <c r="AW16" s="266">
        <f t="shared" si="2"/>
        <v>3070130.6255448423</v>
      </c>
      <c r="AX16" s="266">
        <f t="shared" si="2"/>
        <v>-334057.73232352122</v>
      </c>
      <c r="AY16" s="266">
        <f t="shared" si="2"/>
        <v>2204528.1123932414</v>
      </c>
      <c r="AZ16" s="266">
        <f t="shared" si="2"/>
        <v>6146835.4382738331</v>
      </c>
      <c r="BA16" s="266">
        <f t="shared" si="2"/>
        <v>3019022.9279337195</v>
      </c>
      <c r="BB16" s="266">
        <f t="shared" si="2"/>
        <v>6530678.4668146493</v>
      </c>
      <c r="BC16" s="266">
        <f t="shared" si="2"/>
        <v>5023778.4964965656</v>
      </c>
      <c r="BD16" s="266">
        <f t="shared" si="2"/>
        <v>3373462.8872339772</v>
      </c>
      <c r="BE16" s="266">
        <f t="shared" si="2"/>
        <v>19918581.770203002</v>
      </c>
      <c r="BF16" s="266">
        <f t="shared" si="2"/>
        <v>12388029.36175992</v>
      </c>
      <c r="BG16" s="266">
        <f t="shared" si="2"/>
        <v>67576184.963620931</v>
      </c>
      <c r="BH16" s="266">
        <f t="shared" si="2"/>
        <v>-36363584.516102076</v>
      </c>
      <c r="BI16" s="266">
        <f t="shared" ref="BI16" si="3">SUM(BI9:BI15)</f>
        <v>8970591.3331815526</v>
      </c>
    </row>
    <row r="17" spans="2:61" x14ac:dyDescent="0.2">
      <c r="B17" s="372" t="s">
        <v>579</v>
      </c>
      <c r="C17" s="146" t="s">
        <v>162</v>
      </c>
      <c r="D17" s="147"/>
      <c r="E17" s="264"/>
      <c r="F17" s="266"/>
      <c r="G17" s="266"/>
      <c r="H17" s="266"/>
      <c r="I17" s="266"/>
      <c r="J17" s="266"/>
      <c r="K17" s="266"/>
      <c r="L17" s="266"/>
      <c r="M17" s="266"/>
      <c r="N17" s="266"/>
      <c r="O17" s="266"/>
      <c r="P17" s="266"/>
      <c r="Q17" s="266"/>
      <c r="R17" s="266"/>
      <c r="S17" s="266"/>
      <c r="T17" s="266"/>
      <c r="U17" s="266"/>
      <c r="V17" s="266"/>
      <c r="W17" s="266"/>
      <c r="X17" s="266"/>
      <c r="Y17" s="266"/>
      <c r="Z17" s="266"/>
      <c r="AA17" s="266"/>
      <c r="AB17" s="266"/>
      <c r="AC17" s="266"/>
      <c r="AD17" s="266"/>
      <c r="AE17" s="266"/>
      <c r="AF17" s="266"/>
      <c r="AG17" s="266"/>
      <c r="AH17" s="266"/>
      <c r="AI17" s="266"/>
      <c r="AJ17" s="266"/>
      <c r="AK17" s="266"/>
      <c r="AL17" s="266"/>
      <c r="AM17" s="266"/>
      <c r="AN17" s="266"/>
      <c r="AO17" s="266"/>
      <c r="AP17" s="266"/>
      <c r="AQ17" s="266"/>
      <c r="AR17" s="266"/>
      <c r="AS17" s="266"/>
      <c r="AT17" s="266"/>
      <c r="AU17" s="266"/>
      <c r="AV17" s="266"/>
      <c r="AW17" s="266"/>
      <c r="AX17" s="266"/>
      <c r="AY17" s="266"/>
      <c r="AZ17" s="266"/>
      <c r="BA17" s="266"/>
      <c r="BB17" s="266"/>
      <c r="BC17" s="266"/>
      <c r="BD17" s="266"/>
      <c r="BE17" s="266"/>
      <c r="BF17" s="266"/>
      <c r="BG17" s="266"/>
      <c r="BH17" s="266"/>
      <c r="BI17" s="266"/>
    </row>
    <row r="18" spans="2:61" ht="25.5" x14ac:dyDescent="0.2">
      <c r="B18" s="306"/>
      <c r="C18" s="120"/>
      <c r="D18" s="142" t="s">
        <v>325</v>
      </c>
      <c r="E18" s="264">
        <f t="shared" si="1"/>
        <v>0</v>
      </c>
      <c r="F18" s="265">
        <v>0</v>
      </c>
      <c r="G18" s="265">
        <v>0</v>
      </c>
      <c r="H18" s="265">
        <v>0</v>
      </c>
      <c r="I18" s="265">
        <v>0</v>
      </c>
      <c r="J18" s="265">
        <v>0</v>
      </c>
      <c r="K18" s="265">
        <v>0</v>
      </c>
      <c r="L18" s="265">
        <v>0</v>
      </c>
      <c r="M18" s="265">
        <v>0</v>
      </c>
      <c r="N18" s="265">
        <v>0</v>
      </c>
      <c r="O18" s="265">
        <v>0</v>
      </c>
      <c r="P18" s="265">
        <v>0</v>
      </c>
      <c r="Q18" s="265">
        <v>0</v>
      </c>
      <c r="R18" s="265">
        <v>0</v>
      </c>
      <c r="S18" s="265">
        <v>0</v>
      </c>
      <c r="T18" s="265">
        <v>0</v>
      </c>
      <c r="U18" s="265">
        <v>0</v>
      </c>
      <c r="V18" s="265">
        <v>0</v>
      </c>
      <c r="W18" s="265">
        <v>0</v>
      </c>
      <c r="X18" s="265">
        <v>0</v>
      </c>
      <c r="Y18" s="265">
        <v>0</v>
      </c>
      <c r="Z18" s="265">
        <v>0</v>
      </c>
      <c r="AA18" s="265">
        <v>0</v>
      </c>
      <c r="AB18" s="265">
        <v>0</v>
      </c>
      <c r="AC18" s="265">
        <v>0</v>
      </c>
      <c r="AD18" s="265">
        <v>0</v>
      </c>
      <c r="AE18" s="265">
        <v>0</v>
      </c>
      <c r="AF18" s="265">
        <v>0</v>
      </c>
      <c r="AG18" s="265">
        <v>0</v>
      </c>
      <c r="AH18" s="265">
        <v>0</v>
      </c>
      <c r="AI18" s="265">
        <v>0</v>
      </c>
      <c r="AJ18" s="265">
        <v>0</v>
      </c>
      <c r="AK18" s="265">
        <v>0</v>
      </c>
      <c r="AL18" s="265">
        <v>0</v>
      </c>
      <c r="AM18" s="265">
        <v>0</v>
      </c>
      <c r="AN18" s="265">
        <v>0</v>
      </c>
      <c r="AO18" s="265">
        <v>0</v>
      </c>
      <c r="AP18" s="265">
        <v>0</v>
      </c>
      <c r="AQ18" s="265">
        <v>0</v>
      </c>
      <c r="AR18" s="265">
        <v>0</v>
      </c>
      <c r="AS18" s="265">
        <v>0</v>
      </c>
      <c r="AT18" s="265">
        <v>0</v>
      </c>
      <c r="AU18" s="265">
        <v>0</v>
      </c>
      <c r="AV18" s="265">
        <v>0</v>
      </c>
      <c r="AW18" s="265">
        <v>0</v>
      </c>
      <c r="AX18" s="265">
        <v>0</v>
      </c>
      <c r="AY18" s="265">
        <v>0</v>
      </c>
      <c r="AZ18" s="265">
        <v>0</v>
      </c>
      <c r="BA18" s="265">
        <v>0</v>
      </c>
      <c r="BB18" s="265">
        <v>0</v>
      </c>
      <c r="BC18" s="265">
        <v>0</v>
      </c>
      <c r="BD18" s="265">
        <v>0</v>
      </c>
      <c r="BE18" s="265">
        <v>0</v>
      </c>
      <c r="BF18" s="265">
        <v>0</v>
      </c>
      <c r="BG18" s="265"/>
      <c r="BH18" s="265">
        <v>0</v>
      </c>
      <c r="BI18" s="265">
        <v>0</v>
      </c>
    </row>
    <row r="19" spans="2:61" x14ac:dyDescent="0.2">
      <c r="B19" s="306"/>
      <c r="C19" s="120"/>
      <c r="D19" s="142" t="s">
        <v>73</v>
      </c>
      <c r="E19" s="264">
        <f t="shared" si="1"/>
        <v>5342687.0494778017</v>
      </c>
      <c r="F19" s="265">
        <v>0</v>
      </c>
      <c r="G19" s="265">
        <v>0</v>
      </c>
      <c r="H19" s="265">
        <v>0</v>
      </c>
      <c r="I19" s="265">
        <v>0</v>
      </c>
      <c r="J19" s="265">
        <v>0</v>
      </c>
      <c r="K19" s="265">
        <v>0</v>
      </c>
      <c r="L19" s="265">
        <v>0</v>
      </c>
      <c r="M19" s="265">
        <v>0</v>
      </c>
      <c r="N19" s="265">
        <v>0</v>
      </c>
      <c r="O19" s="265">
        <v>0</v>
      </c>
      <c r="P19" s="265">
        <v>0</v>
      </c>
      <c r="Q19" s="265">
        <v>0</v>
      </c>
      <c r="R19" s="265">
        <v>0</v>
      </c>
      <c r="S19" s="265">
        <v>0</v>
      </c>
      <c r="T19" s="265">
        <v>0</v>
      </c>
      <c r="U19" s="265">
        <v>0</v>
      </c>
      <c r="V19" s="265">
        <v>0</v>
      </c>
      <c r="W19" s="265">
        <v>0</v>
      </c>
      <c r="X19" s="265">
        <v>0</v>
      </c>
      <c r="Y19" s="265">
        <v>0</v>
      </c>
      <c r="Z19" s="265">
        <v>0</v>
      </c>
      <c r="AA19" s="265">
        <v>0</v>
      </c>
      <c r="AB19" s="265">
        <v>0</v>
      </c>
      <c r="AC19" s="265">
        <v>0</v>
      </c>
      <c r="AD19" s="265">
        <v>0</v>
      </c>
      <c r="AE19" s="265">
        <v>0</v>
      </c>
      <c r="AF19" s="265">
        <v>0</v>
      </c>
      <c r="AG19" s="265">
        <v>0</v>
      </c>
      <c r="AH19" s="265">
        <v>0</v>
      </c>
      <c r="AI19" s="265">
        <v>0</v>
      </c>
      <c r="AJ19" s="265">
        <v>0</v>
      </c>
      <c r="AK19" s="265">
        <v>0</v>
      </c>
      <c r="AL19" s="265">
        <v>0</v>
      </c>
      <c r="AM19" s="265">
        <v>0</v>
      </c>
      <c r="AN19" s="265">
        <v>0</v>
      </c>
      <c r="AO19" s="265">
        <v>12226.850468381426</v>
      </c>
      <c r="AP19" s="265">
        <v>46339.906408922492</v>
      </c>
      <c r="AQ19" s="265">
        <v>113920.8399210964</v>
      </c>
      <c r="AR19" s="265">
        <v>57213.356635253549</v>
      </c>
      <c r="AS19" s="265">
        <v>63017.59019641886</v>
      </c>
      <c r="AT19" s="265">
        <v>247807.25438657386</v>
      </c>
      <c r="AU19" s="265">
        <v>59851.563839220951</v>
      </c>
      <c r="AV19" s="265">
        <v>51750.851791489746</v>
      </c>
      <c r="AW19" s="265">
        <v>32773.120061419628</v>
      </c>
      <c r="AX19" s="265">
        <v>187083.56002344834</v>
      </c>
      <c r="AY19" s="265">
        <v>270271.21846460522</v>
      </c>
      <c r="AZ19" s="265">
        <v>90772.051597047932</v>
      </c>
      <c r="BA19" s="265">
        <v>202345.76839918026</v>
      </c>
      <c r="BB19" s="265">
        <v>307351.46228799614</v>
      </c>
      <c r="BC19" s="265">
        <v>173662.95536971916</v>
      </c>
      <c r="BD19" s="265">
        <v>310129.67397964105</v>
      </c>
      <c r="BE19" s="265">
        <v>895861.80118721223</v>
      </c>
      <c r="BF19" s="265">
        <v>271537.28079154127</v>
      </c>
      <c r="BG19" s="265">
        <v>193377.73482192823</v>
      </c>
      <c r="BH19" s="265">
        <v>1023641.396636227</v>
      </c>
      <c r="BI19" s="265">
        <v>731750.81221047917</v>
      </c>
    </row>
    <row r="20" spans="2:61" x14ac:dyDescent="0.2">
      <c r="B20" s="306"/>
      <c r="C20" s="120"/>
      <c r="D20" s="142" t="s">
        <v>123</v>
      </c>
      <c r="E20" s="264">
        <f t="shared" si="1"/>
        <v>0</v>
      </c>
      <c r="F20" s="265">
        <v>0</v>
      </c>
      <c r="G20" s="265">
        <v>0</v>
      </c>
      <c r="H20" s="265">
        <v>0</v>
      </c>
      <c r="I20" s="265">
        <v>0</v>
      </c>
      <c r="J20" s="265">
        <v>0</v>
      </c>
      <c r="K20" s="265">
        <v>0</v>
      </c>
      <c r="L20" s="265">
        <v>0</v>
      </c>
      <c r="M20" s="265">
        <v>0</v>
      </c>
      <c r="N20" s="265">
        <v>0</v>
      </c>
      <c r="O20" s="265">
        <v>0</v>
      </c>
      <c r="P20" s="265">
        <v>0</v>
      </c>
      <c r="Q20" s="265">
        <v>0</v>
      </c>
      <c r="R20" s="265">
        <v>0</v>
      </c>
      <c r="S20" s="265">
        <v>0</v>
      </c>
      <c r="T20" s="265">
        <v>0</v>
      </c>
      <c r="U20" s="265">
        <v>0</v>
      </c>
      <c r="V20" s="265">
        <v>0</v>
      </c>
      <c r="W20" s="265">
        <v>0</v>
      </c>
      <c r="X20" s="265">
        <v>0</v>
      </c>
      <c r="Y20" s="265">
        <v>0</v>
      </c>
      <c r="Z20" s="265">
        <v>0</v>
      </c>
      <c r="AA20" s="265">
        <v>0</v>
      </c>
      <c r="AB20" s="265">
        <v>0</v>
      </c>
      <c r="AC20" s="265">
        <v>0</v>
      </c>
      <c r="AD20" s="265">
        <v>0</v>
      </c>
      <c r="AE20" s="265">
        <v>0</v>
      </c>
      <c r="AF20" s="265">
        <v>0</v>
      </c>
      <c r="AG20" s="265">
        <v>0</v>
      </c>
      <c r="AH20" s="265">
        <v>0</v>
      </c>
      <c r="AI20" s="265">
        <v>0</v>
      </c>
      <c r="AJ20" s="265">
        <v>0</v>
      </c>
      <c r="AK20" s="265">
        <v>0</v>
      </c>
      <c r="AL20" s="265">
        <v>0</v>
      </c>
      <c r="AM20" s="265">
        <v>0</v>
      </c>
      <c r="AN20" s="265">
        <v>0</v>
      </c>
      <c r="AO20" s="265">
        <v>0</v>
      </c>
      <c r="AP20" s="265">
        <v>0</v>
      </c>
      <c r="AQ20" s="265">
        <v>0</v>
      </c>
      <c r="AR20" s="265">
        <v>0</v>
      </c>
      <c r="AS20" s="265">
        <v>0</v>
      </c>
      <c r="AT20" s="265">
        <v>0</v>
      </c>
      <c r="AU20" s="265">
        <v>0</v>
      </c>
      <c r="AV20" s="265">
        <v>0</v>
      </c>
      <c r="AW20" s="265">
        <v>0</v>
      </c>
      <c r="AX20" s="265">
        <v>0</v>
      </c>
      <c r="AY20" s="265">
        <v>0</v>
      </c>
      <c r="AZ20" s="265">
        <v>0</v>
      </c>
      <c r="BA20" s="265">
        <v>0</v>
      </c>
      <c r="BB20" s="265">
        <v>0</v>
      </c>
      <c r="BC20" s="265">
        <v>0</v>
      </c>
      <c r="BD20" s="265">
        <v>0</v>
      </c>
      <c r="BE20" s="265">
        <v>0</v>
      </c>
      <c r="BF20" s="265">
        <v>0</v>
      </c>
      <c r="BG20" s="265">
        <v>0</v>
      </c>
      <c r="BH20" s="265">
        <v>0</v>
      </c>
      <c r="BI20" s="265">
        <v>0</v>
      </c>
    </row>
    <row r="21" spans="2:61" x14ac:dyDescent="0.2">
      <c r="B21" s="306"/>
      <c r="C21" s="120"/>
      <c r="D21" s="142" t="s">
        <v>78</v>
      </c>
      <c r="E21" s="264">
        <f t="shared" si="1"/>
        <v>-529686.32459508523</v>
      </c>
      <c r="F21" s="265">
        <v>0</v>
      </c>
      <c r="G21" s="265">
        <v>0</v>
      </c>
      <c r="H21" s="265">
        <v>0</v>
      </c>
      <c r="I21" s="265">
        <v>0</v>
      </c>
      <c r="J21" s="265">
        <v>0</v>
      </c>
      <c r="K21" s="265">
        <v>0</v>
      </c>
      <c r="L21" s="265">
        <v>0</v>
      </c>
      <c r="M21" s="265">
        <v>0</v>
      </c>
      <c r="N21" s="265">
        <v>0</v>
      </c>
      <c r="O21" s="265">
        <v>0</v>
      </c>
      <c r="P21" s="265">
        <v>0</v>
      </c>
      <c r="Q21" s="265">
        <v>0</v>
      </c>
      <c r="R21" s="265">
        <v>0</v>
      </c>
      <c r="S21" s="265">
        <v>0</v>
      </c>
      <c r="T21" s="265">
        <v>0</v>
      </c>
      <c r="U21" s="265">
        <v>0</v>
      </c>
      <c r="V21" s="265">
        <v>0</v>
      </c>
      <c r="W21" s="265">
        <v>0</v>
      </c>
      <c r="X21" s="265">
        <v>0</v>
      </c>
      <c r="Y21" s="265">
        <v>0</v>
      </c>
      <c r="Z21" s="265">
        <v>0</v>
      </c>
      <c r="AA21" s="265">
        <v>0</v>
      </c>
      <c r="AB21" s="265">
        <v>0</v>
      </c>
      <c r="AC21" s="265">
        <v>0</v>
      </c>
      <c r="AD21" s="265">
        <v>0</v>
      </c>
      <c r="AE21" s="265">
        <v>0</v>
      </c>
      <c r="AF21" s="265">
        <v>0</v>
      </c>
      <c r="AG21" s="265">
        <v>0</v>
      </c>
      <c r="AH21" s="265">
        <v>0</v>
      </c>
      <c r="AI21" s="265">
        <v>0</v>
      </c>
      <c r="AJ21" s="265">
        <v>0</v>
      </c>
      <c r="AK21" s="265">
        <v>0</v>
      </c>
      <c r="AL21" s="265">
        <v>0</v>
      </c>
      <c r="AM21" s="265">
        <v>0</v>
      </c>
      <c r="AN21" s="265">
        <v>0</v>
      </c>
      <c r="AO21" s="265">
        <v>0</v>
      </c>
      <c r="AP21" s="265">
        <v>0</v>
      </c>
      <c r="AQ21" s="265">
        <v>0</v>
      </c>
      <c r="AR21" s="265">
        <v>0</v>
      </c>
      <c r="AS21" s="265">
        <v>0</v>
      </c>
      <c r="AT21" s="265">
        <v>0</v>
      </c>
      <c r="AU21" s="265">
        <v>0</v>
      </c>
      <c r="AV21" s="265">
        <v>0</v>
      </c>
      <c r="AW21" s="265">
        <v>0</v>
      </c>
      <c r="AX21" s="265">
        <v>0</v>
      </c>
      <c r="AY21" s="265">
        <v>0</v>
      </c>
      <c r="AZ21" s="265">
        <v>0</v>
      </c>
      <c r="BA21" s="265">
        <v>0</v>
      </c>
      <c r="BB21" s="265">
        <v>0</v>
      </c>
      <c r="BC21" s="265">
        <v>-3881.3295461769267</v>
      </c>
      <c r="BD21" s="265">
        <v>-33734.726865442157</v>
      </c>
      <c r="BE21" s="265">
        <v>-173872.03576605147</v>
      </c>
      <c r="BF21" s="265">
        <v>-1031.9215561475228</v>
      </c>
      <c r="BG21" s="265">
        <v>-31785.786709377458</v>
      </c>
      <c r="BH21" s="265">
        <v>-13507.238812000893</v>
      </c>
      <c r="BI21" s="265">
        <v>-271873.28533988883</v>
      </c>
    </row>
    <row r="22" spans="2:61" x14ac:dyDescent="0.2">
      <c r="B22" s="306"/>
      <c r="C22" s="120"/>
      <c r="D22" s="142" t="s">
        <v>316</v>
      </c>
      <c r="E22" s="264">
        <f t="shared" si="1"/>
        <v>1039830.2161679531</v>
      </c>
      <c r="F22" s="265">
        <v>0</v>
      </c>
      <c r="G22" s="265">
        <v>0</v>
      </c>
      <c r="H22" s="265">
        <v>0</v>
      </c>
      <c r="I22" s="265">
        <v>0</v>
      </c>
      <c r="J22" s="265">
        <v>0</v>
      </c>
      <c r="K22" s="265">
        <v>0</v>
      </c>
      <c r="L22" s="265">
        <v>0</v>
      </c>
      <c r="M22" s="265">
        <v>0</v>
      </c>
      <c r="N22" s="265">
        <v>0</v>
      </c>
      <c r="O22" s="265">
        <v>0</v>
      </c>
      <c r="P22" s="265">
        <v>0</v>
      </c>
      <c r="Q22" s="265">
        <v>0</v>
      </c>
      <c r="R22" s="265">
        <v>0</v>
      </c>
      <c r="S22" s="265">
        <v>0</v>
      </c>
      <c r="T22" s="265">
        <v>0</v>
      </c>
      <c r="U22" s="265">
        <v>0</v>
      </c>
      <c r="V22" s="265">
        <v>0</v>
      </c>
      <c r="W22" s="265">
        <v>0</v>
      </c>
      <c r="X22" s="265">
        <v>0</v>
      </c>
      <c r="Y22" s="265">
        <v>0</v>
      </c>
      <c r="Z22" s="265">
        <v>0</v>
      </c>
      <c r="AA22" s="265">
        <v>0</v>
      </c>
      <c r="AB22" s="265">
        <v>0</v>
      </c>
      <c r="AC22" s="265">
        <v>0</v>
      </c>
      <c r="AD22" s="265">
        <v>0</v>
      </c>
      <c r="AE22" s="265">
        <v>0</v>
      </c>
      <c r="AF22" s="265">
        <v>0</v>
      </c>
      <c r="AG22" s="265">
        <v>0</v>
      </c>
      <c r="AH22" s="265">
        <v>0</v>
      </c>
      <c r="AI22" s="265">
        <v>0</v>
      </c>
      <c r="AJ22" s="265">
        <v>0</v>
      </c>
      <c r="AK22" s="265">
        <v>0</v>
      </c>
      <c r="AL22" s="265">
        <v>0</v>
      </c>
      <c r="AM22" s="265">
        <v>0</v>
      </c>
      <c r="AN22" s="265">
        <v>0</v>
      </c>
      <c r="AO22" s="265">
        <v>0</v>
      </c>
      <c r="AP22" s="265">
        <v>0</v>
      </c>
      <c r="AQ22" s="265">
        <v>0</v>
      </c>
      <c r="AR22" s="265">
        <v>0</v>
      </c>
      <c r="AS22" s="265">
        <v>0</v>
      </c>
      <c r="AT22" s="265">
        <v>0</v>
      </c>
      <c r="AU22" s="265">
        <v>0</v>
      </c>
      <c r="AV22" s="265">
        <v>0</v>
      </c>
      <c r="AW22" s="265">
        <v>0</v>
      </c>
      <c r="AX22" s="265">
        <v>0</v>
      </c>
      <c r="AY22" s="265">
        <v>0</v>
      </c>
      <c r="AZ22" s="265">
        <v>0</v>
      </c>
      <c r="BA22" s="265">
        <v>0</v>
      </c>
      <c r="BB22" s="265">
        <v>0</v>
      </c>
      <c r="BC22" s="265">
        <v>140801.52174600505</v>
      </c>
      <c r="BD22" s="265">
        <v>97974.87529006663</v>
      </c>
      <c r="BE22" s="265">
        <v>67738.718631652024</v>
      </c>
      <c r="BF22" s="265">
        <v>64078.431608690538</v>
      </c>
      <c r="BG22" s="265">
        <v>164043.19674274058</v>
      </c>
      <c r="BH22" s="265">
        <v>136373.81989919214</v>
      </c>
      <c r="BI22" s="265">
        <v>368819.65224960609</v>
      </c>
    </row>
    <row r="23" spans="2:61" x14ac:dyDescent="0.2">
      <c r="B23" s="306"/>
      <c r="C23" s="120"/>
      <c r="D23" s="143" t="s">
        <v>74</v>
      </c>
      <c r="E23" s="264">
        <f t="shared" si="1"/>
        <v>5852830.9410506692</v>
      </c>
      <c r="F23" s="266">
        <f>SUM(F18:F22)</f>
        <v>0</v>
      </c>
      <c r="G23" s="266">
        <f t="shared" ref="G23:BH23" si="4">SUM(G18:G22)</f>
        <v>0</v>
      </c>
      <c r="H23" s="266">
        <f t="shared" si="4"/>
        <v>0</v>
      </c>
      <c r="I23" s="266">
        <f t="shared" si="4"/>
        <v>0</v>
      </c>
      <c r="J23" s="266">
        <f t="shared" si="4"/>
        <v>0</v>
      </c>
      <c r="K23" s="266">
        <f t="shared" si="4"/>
        <v>0</v>
      </c>
      <c r="L23" s="266">
        <f t="shared" si="4"/>
        <v>0</v>
      </c>
      <c r="M23" s="266">
        <f t="shared" si="4"/>
        <v>0</v>
      </c>
      <c r="N23" s="266">
        <f t="shared" si="4"/>
        <v>0</v>
      </c>
      <c r="O23" s="266">
        <f t="shared" si="4"/>
        <v>0</v>
      </c>
      <c r="P23" s="266">
        <f t="shared" si="4"/>
        <v>0</v>
      </c>
      <c r="Q23" s="266">
        <f t="shared" si="4"/>
        <v>0</v>
      </c>
      <c r="R23" s="266">
        <f t="shared" si="4"/>
        <v>0</v>
      </c>
      <c r="S23" s="266">
        <f t="shared" si="4"/>
        <v>0</v>
      </c>
      <c r="T23" s="266">
        <f t="shared" si="4"/>
        <v>0</v>
      </c>
      <c r="U23" s="266">
        <f t="shared" si="4"/>
        <v>0</v>
      </c>
      <c r="V23" s="266">
        <f t="shared" si="4"/>
        <v>0</v>
      </c>
      <c r="W23" s="266">
        <f t="shared" si="4"/>
        <v>0</v>
      </c>
      <c r="X23" s="266">
        <f t="shared" si="4"/>
        <v>0</v>
      </c>
      <c r="Y23" s="266">
        <f t="shared" si="4"/>
        <v>0</v>
      </c>
      <c r="Z23" s="266">
        <f t="shared" si="4"/>
        <v>0</v>
      </c>
      <c r="AA23" s="266">
        <f t="shared" si="4"/>
        <v>0</v>
      </c>
      <c r="AB23" s="266">
        <f t="shared" si="4"/>
        <v>0</v>
      </c>
      <c r="AC23" s="266">
        <f t="shared" si="4"/>
        <v>0</v>
      </c>
      <c r="AD23" s="266">
        <f t="shared" si="4"/>
        <v>0</v>
      </c>
      <c r="AE23" s="266">
        <f t="shared" si="4"/>
        <v>0</v>
      </c>
      <c r="AF23" s="266">
        <f t="shared" si="4"/>
        <v>0</v>
      </c>
      <c r="AG23" s="266">
        <f t="shared" si="4"/>
        <v>0</v>
      </c>
      <c r="AH23" s="266">
        <f t="shared" si="4"/>
        <v>0</v>
      </c>
      <c r="AI23" s="266">
        <f t="shared" si="4"/>
        <v>0</v>
      </c>
      <c r="AJ23" s="266">
        <f t="shared" si="4"/>
        <v>0</v>
      </c>
      <c r="AK23" s="266">
        <f t="shared" si="4"/>
        <v>0</v>
      </c>
      <c r="AL23" s="266">
        <f t="shared" si="4"/>
        <v>0</v>
      </c>
      <c r="AM23" s="266">
        <f t="shared" si="4"/>
        <v>0</v>
      </c>
      <c r="AN23" s="266">
        <f t="shared" si="4"/>
        <v>0</v>
      </c>
      <c r="AO23" s="266">
        <f t="shared" si="4"/>
        <v>12226.850468381426</v>
      </c>
      <c r="AP23" s="266">
        <f t="shared" si="4"/>
        <v>46339.906408922492</v>
      </c>
      <c r="AQ23" s="266">
        <f t="shared" si="4"/>
        <v>113920.8399210964</v>
      </c>
      <c r="AR23" s="266">
        <f t="shared" si="4"/>
        <v>57213.356635253549</v>
      </c>
      <c r="AS23" s="266">
        <f t="shared" si="4"/>
        <v>63017.59019641886</v>
      </c>
      <c r="AT23" s="266">
        <f t="shared" si="4"/>
        <v>247807.25438657386</v>
      </c>
      <c r="AU23" s="266">
        <f t="shared" si="4"/>
        <v>59851.563839220951</v>
      </c>
      <c r="AV23" s="266">
        <f t="shared" si="4"/>
        <v>51750.851791489746</v>
      </c>
      <c r="AW23" s="266">
        <f t="shared" si="4"/>
        <v>32773.120061419628</v>
      </c>
      <c r="AX23" s="266">
        <f t="shared" si="4"/>
        <v>187083.56002344834</v>
      </c>
      <c r="AY23" s="266">
        <f t="shared" si="4"/>
        <v>270271.21846460522</v>
      </c>
      <c r="AZ23" s="266">
        <f t="shared" si="4"/>
        <v>90772.051597047932</v>
      </c>
      <c r="BA23" s="266">
        <f t="shared" si="4"/>
        <v>202345.76839918026</v>
      </c>
      <c r="BB23" s="266">
        <f t="shared" si="4"/>
        <v>307351.46228799614</v>
      </c>
      <c r="BC23" s="266">
        <f t="shared" si="4"/>
        <v>310583.14756954729</v>
      </c>
      <c r="BD23" s="266">
        <f t="shared" si="4"/>
        <v>374369.82240426552</v>
      </c>
      <c r="BE23" s="266">
        <f t="shared" si="4"/>
        <v>789728.4840528128</v>
      </c>
      <c r="BF23" s="266">
        <f t="shared" si="4"/>
        <v>334583.79084408429</v>
      </c>
      <c r="BG23" s="266">
        <f t="shared" si="4"/>
        <v>325635.14485529135</v>
      </c>
      <c r="BH23" s="266">
        <f t="shared" si="4"/>
        <v>1146507.9777234183</v>
      </c>
      <c r="BI23" s="266">
        <f t="shared" ref="BI23" si="5">SUM(BI18:BI22)</f>
        <v>828697.1791201965</v>
      </c>
    </row>
    <row r="24" spans="2:61" x14ac:dyDescent="0.2">
      <c r="B24" s="306"/>
      <c r="C24" s="120"/>
      <c r="D24" s="143" t="s">
        <v>95</v>
      </c>
      <c r="E24" s="264">
        <f>E16+E23</f>
        <v>204145295.70400101</v>
      </c>
      <c r="F24" s="266">
        <f t="shared" ref="F24:BH24" si="6">F16+F23</f>
        <v>0</v>
      </c>
      <c r="G24" s="266">
        <f t="shared" si="6"/>
        <v>0</v>
      </c>
      <c r="H24" s="266">
        <f t="shared" si="6"/>
        <v>0</v>
      </c>
      <c r="I24" s="266">
        <f t="shared" si="6"/>
        <v>0</v>
      </c>
      <c r="J24" s="266">
        <f t="shared" si="6"/>
        <v>0</v>
      </c>
      <c r="K24" s="266">
        <f t="shared" si="6"/>
        <v>0</v>
      </c>
      <c r="L24" s="266">
        <f t="shared" si="6"/>
        <v>0</v>
      </c>
      <c r="M24" s="266">
        <f t="shared" si="6"/>
        <v>0</v>
      </c>
      <c r="N24" s="266">
        <f t="shared" si="6"/>
        <v>0</v>
      </c>
      <c r="O24" s="266">
        <f t="shared" si="6"/>
        <v>0</v>
      </c>
      <c r="P24" s="266">
        <f t="shared" si="6"/>
        <v>0</v>
      </c>
      <c r="Q24" s="266">
        <f t="shared" si="6"/>
        <v>0</v>
      </c>
      <c r="R24" s="266">
        <f t="shared" si="6"/>
        <v>0</v>
      </c>
      <c r="S24" s="266">
        <f t="shared" si="6"/>
        <v>0</v>
      </c>
      <c r="T24" s="266">
        <f t="shared" si="6"/>
        <v>0</v>
      </c>
      <c r="U24" s="266">
        <f t="shared" si="6"/>
        <v>0</v>
      </c>
      <c r="V24" s="266">
        <f t="shared" si="6"/>
        <v>0</v>
      </c>
      <c r="W24" s="266">
        <f t="shared" si="6"/>
        <v>0</v>
      </c>
      <c r="X24" s="266">
        <f t="shared" si="6"/>
        <v>0</v>
      </c>
      <c r="Y24" s="266">
        <f t="shared" si="6"/>
        <v>0</v>
      </c>
      <c r="Z24" s="266">
        <f t="shared" si="6"/>
        <v>0</v>
      </c>
      <c r="AA24" s="266">
        <f t="shared" si="6"/>
        <v>0</v>
      </c>
      <c r="AB24" s="266">
        <f t="shared" si="6"/>
        <v>0</v>
      </c>
      <c r="AC24" s="266">
        <f t="shared" si="6"/>
        <v>0</v>
      </c>
      <c r="AD24" s="266">
        <f t="shared" si="6"/>
        <v>0</v>
      </c>
      <c r="AE24" s="266">
        <f t="shared" si="6"/>
        <v>0</v>
      </c>
      <c r="AF24" s="266">
        <f t="shared" si="6"/>
        <v>0</v>
      </c>
      <c r="AG24" s="266">
        <f t="shared" si="6"/>
        <v>0</v>
      </c>
      <c r="AH24" s="266">
        <f t="shared" si="6"/>
        <v>0</v>
      </c>
      <c r="AI24" s="266">
        <f t="shared" si="6"/>
        <v>65586633.876128741</v>
      </c>
      <c r="AJ24" s="266">
        <f t="shared" si="6"/>
        <v>4523050.7361352667</v>
      </c>
      <c r="AK24" s="266">
        <f t="shared" si="6"/>
        <v>209846.62746243092</v>
      </c>
      <c r="AL24" s="266">
        <f t="shared" si="6"/>
        <v>768844.02434175636</v>
      </c>
      <c r="AM24" s="266">
        <f t="shared" si="6"/>
        <v>647754.35366327618</v>
      </c>
      <c r="AN24" s="266">
        <f t="shared" si="6"/>
        <v>2217953.6978247613</v>
      </c>
      <c r="AO24" s="266">
        <f t="shared" si="6"/>
        <v>349939.74783935439</v>
      </c>
      <c r="AP24" s="266">
        <f t="shared" si="6"/>
        <v>4995392.2369252294</v>
      </c>
      <c r="AQ24" s="266">
        <f t="shared" si="6"/>
        <v>7792685.0493220044</v>
      </c>
      <c r="AR24" s="266">
        <f t="shared" si="6"/>
        <v>1724569.2712846606</v>
      </c>
      <c r="AS24" s="266">
        <f t="shared" si="6"/>
        <v>2492678.1360551929</v>
      </c>
      <c r="AT24" s="266">
        <f t="shared" si="6"/>
        <v>-148838.73323796684</v>
      </c>
      <c r="AU24" s="266">
        <f t="shared" si="6"/>
        <v>3388126.9112185137</v>
      </c>
      <c r="AV24" s="266">
        <f t="shared" si="6"/>
        <v>2871774.9066037834</v>
      </c>
      <c r="AW24" s="266">
        <f t="shared" si="6"/>
        <v>3102903.7456062618</v>
      </c>
      <c r="AX24" s="266">
        <f t="shared" si="6"/>
        <v>-146974.17230007288</v>
      </c>
      <c r="AY24" s="266">
        <f t="shared" si="6"/>
        <v>2474799.3308578464</v>
      </c>
      <c r="AZ24" s="266">
        <f t="shared" si="6"/>
        <v>6237607.4898708807</v>
      </c>
      <c r="BA24" s="266">
        <f t="shared" si="6"/>
        <v>3221368.6963328999</v>
      </c>
      <c r="BB24" s="266">
        <f t="shared" si="6"/>
        <v>6838029.9291026453</v>
      </c>
      <c r="BC24" s="266">
        <f t="shared" si="6"/>
        <v>5334361.644066113</v>
      </c>
      <c r="BD24" s="266">
        <f t="shared" si="6"/>
        <v>3747832.7096382426</v>
      </c>
      <c r="BE24" s="266">
        <f t="shared" si="6"/>
        <v>20708310.254255816</v>
      </c>
      <c r="BF24" s="266">
        <f t="shared" si="6"/>
        <v>12722613.152604004</v>
      </c>
      <c r="BG24" s="266">
        <f t="shared" si="6"/>
        <v>67901820.108476222</v>
      </c>
      <c r="BH24" s="266">
        <f t="shared" si="6"/>
        <v>-35217076.538378656</v>
      </c>
      <c r="BI24" s="266">
        <f t="shared" ref="BI24" si="7">BI16+BI23</f>
        <v>9799288.5123017486</v>
      </c>
    </row>
    <row r="25" spans="2:61" x14ac:dyDescent="0.2">
      <c r="B25" s="306"/>
      <c r="C25" s="146" t="s">
        <v>203</v>
      </c>
      <c r="D25" s="147"/>
      <c r="E25" s="264"/>
      <c r="F25" s="291"/>
      <c r="G25" s="291"/>
      <c r="H25" s="291"/>
      <c r="I25" s="291"/>
      <c r="J25" s="291"/>
      <c r="K25" s="291"/>
      <c r="L25" s="291"/>
      <c r="M25" s="291"/>
      <c r="N25" s="291"/>
      <c r="O25" s="291"/>
      <c r="P25" s="291"/>
      <c r="Q25" s="291"/>
      <c r="R25" s="291"/>
      <c r="S25" s="291"/>
      <c r="T25" s="291"/>
      <c r="U25" s="291"/>
      <c r="V25" s="291"/>
      <c r="W25" s="291"/>
      <c r="X25" s="291"/>
      <c r="Y25" s="291"/>
      <c r="Z25" s="291"/>
      <c r="AA25" s="291"/>
      <c r="AB25" s="291"/>
      <c r="AC25" s="291"/>
      <c r="AD25" s="291"/>
      <c r="AE25" s="291"/>
      <c r="AF25" s="291"/>
      <c r="AG25" s="291"/>
      <c r="AH25" s="291"/>
      <c r="AI25" s="291"/>
      <c r="AJ25" s="291"/>
      <c r="AK25" s="291"/>
      <c r="AL25" s="291"/>
      <c r="AM25" s="291"/>
      <c r="AN25" s="291"/>
      <c r="AO25" s="291"/>
      <c r="AP25" s="291"/>
      <c r="AQ25" s="291"/>
      <c r="AR25" s="291"/>
      <c r="AS25" s="291"/>
      <c r="AT25" s="291"/>
      <c r="AU25" s="291"/>
      <c r="AV25" s="291"/>
      <c r="AW25" s="291"/>
      <c r="AX25" s="291"/>
      <c r="AY25" s="291"/>
      <c r="AZ25" s="291"/>
      <c r="BA25" s="291"/>
      <c r="BB25" s="291"/>
      <c r="BC25" s="291"/>
      <c r="BD25" s="291"/>
      <c r="BE25" s="291"/>
      <c r="BF25" s="291"/>
      <c r="BG25" s="291"/>
      <c r="BH25" s="291"/>
      <c r="BI25" s="291"/>
    </row>
    <row r="26" spans="2:61" x14ac:dyDescent="0.2">
      <c r="B26" s="372" t="s">
        <v>580</v>
      </c>
      <c r="C26" s="120"/>
      <c r="D26" s="144" t="s">
        <v>116</v>
      </c>
      <c r="E26" s="264">
        <f t="shared" ref="E26:E32" si="8">SUM(F26:BI26)</f>
        <v>299410889.90344036</v>
      </c>
      <c r="F26" s="265">
        <v>0</v>
      </c>
      <c r="G26" s="265">
        <v>0</v>
      </c>
      <c r="H26" s="265">
        <v>0</v>
      </c>
      <c r="I26" s="265">
        <v>0</v>
      </c>
      <c r="J26" s="265">
        <v>0</v>
      </c>
      <c r="K26" s="265">
        <v>0</v>
      </c>
      <c r="L26" s="265">
        <v>0</v>
      </c>
      <c r="M26" s="265">
        <v>0</v>
      </c>
      <c r="N26" s="265">
        <v>0</v>
      </c>
      <c r="O26" s="265">
        <v>0</v>
      </c>
      <c r="P26" s="265">
        <v>0</v>
      </c>
      <c r="Q26" s="265">
        <v>0</v>
      </c>
      <c r="R26" s="265">
        <v>0</v>
      </c>
      <c r="S26" s="265">
        <v>0</v>
      </c>
      <c r="T26" s="265">
        <v>0</v>
      </c>
      <c r="U26" s="265">
        <v>0</v>
      </c>
      <c r="V26" s="265">
        <v>0</v>
      </c>
      <c r="W26" s="265">
        <v>0</v>
      </c>
      <c r="X26" s="265">
        <v>0</v>
      </c>
      <c r="Y26" s="265">
        <v>0</v>
      </c>
      <c r="Z26" s="265">
        <v>0</v>
      </c>
      <c r="AA26" s="265">
        <v>0</v>
      </c>
      <c r="AB26" s="265">
        <v>0</v>
      </c>
      <c r="AC26" s="265">
        <v>0</v>
      </c>
      <c r="AD26" s="265">
        <v>0</v>
      </c>
      <c r="AE26" s="265">
        <v>0</v>
      </c>
      <c r="AF26" s="265">
        <v>0</v>
      </c>
      <c r="AG26" s="265">
        <v>0</v>
      </c>
      <c r="AH26" s="265">
        <v>0</v>
      </c>
      <c r="AI26" s="265">
        <v>7643408.5858984692</v>
      </c>
      <c r="AJ26" s="265">
        <v>7860547.4411764704</v>
      </c>
      <c r="AK26" s="265">
        <v>8098569.926470588</v>
      </c>
      <c r="AL26" s="265">
        <v>8290149</v>
      </c>
      <c r="AM26" s="265">
        <v>9793327.7800000012</v>
      </c>
      <c r="AN26" s="265">
        <v>6962002.2399999984</v>
      </c>
      <c r="AO26" s="265">
        <v>12288716.640000001</v>
      </c>
      <c r="AP26" s="265">
        <v>11221201.540000001</v>
      </c>
      <c r="AQ26" s="265">
        <v>13126390.270000001</v>
      </c>
      <c r="AR26" s="265">
        <v>13320331.999999996</v>
      </c>
      <c r="AS26" s="265">
        <v>12141619.660000002</v>
      </c>
      <c r="AT26" s="265">
        <v>14152399.75</v>
      </c>
      <c r="AU26" s="265">
        <v>6817160.8900000006</v>
      </c>
      <c r="AV26" s="265">
        <v>9902768.1900000013</v>
      </c>
      <c r="AW26" s="265">
        <v>8700029.4800000004</v>
      </c>
      <c r="AX26" s="265">
        <v>7915563.3699999992</v>
      </c>
      <c r="AY26" s="265">
        <v>8942622.4899999984</v>
      </c>
      <c r="AZ26" s="265">
        <v>7127347.879999999</v>
      </c>
      <c r="BA26" s="265">
        <v>9567495.7199999988</v>
      </c>
      <c r="BB26" s="265">
        <v>10660135.1</v>
      </c>
      <c r="BC26" s="265">
        <v>8048214.6699999999</v>
      </c>
      <c r="BD26" s="265">
        <v>19047487.696130715</v>
      </c>
      <c r="BE26" s="265">
        <v>11778128.190000001</v>
      </c>
      <c r="BF26" s="265">
        <v>10603836.52</v>
      </c>
      <c r="BG26" s="265">
        <v>16526073.609999999</v>
      </c>
      <c r="BH26" s="265">
        <v>18875057.18</v>
      </c>
      <c r="BI26" s="265">
        <v>20000304.08376414</v>
      </c>
    </row>
    <row r="27" spans="2:61" x14ac:dyDescent="0.2">
      <c r="B27" s="372" t="s">
        <v>580</v>
      </c>
      <c r="C27" s="120"/>
      <c r="D27" s="144" t="s">
        <v>117</v>
      </c>
      <c r="E27" s="264">
        <f t="shared" si="8"/>
        <v>-231409268.85897785</v>
      </c>
      <c r="F27" s="265">
        <v>0</v>
      </c>
      <c r="G27" s="265">
        <v>0</v>
      </c>
      <c r="H27" s="265">
        <v>0</v>
      </c>
      <c r="I27" s="265">
        <v>0</v>
      </c>
      <c r="J27" s="265">
        <v>0</v>
      </c>
      <c r="K27" s="265">
        <v>0</v>
      </c>
      <c r="L27" s="265">
        <v>0</v>
      </c>
      <c r="M27" s="265">
        <v>0</v>
      </c>
      <c r="N27" s="265">
        <v>0</v>
      </c>
      <c r="O27" s="265">
        <v>0</v>
      </c>
      <c r="P27" s="265">
        <v>0</v>
      </c>
      <c r="Q27" s="265">
        <v>0</v>
      </c>
      <c r="R27" s="265">
        <v>0</v>
      </c>
      <c r="S27" s="265">
        <v>0</v>
      </c>
      <c r="T27" s="265">
        <v>0</v>
      </c>
      <c r="U27" s="265">
        <v>0</v>
      </c>
      <c r="V27" s="265">
        <v>0</v>
      </c>
      <c r="W27" s="265">
        <v>0</v>
      </c>
      <c r="X27" s="265">
        <v>0</v>
      </c>
      <c r="Y27" s="265">
        <v>0</v>
      </c>
      <c r="Z27" s="265">
        <v>0</v>
      </c>
      <c r="AA27" s="265">
        <v>0</v>
      </c>
      <c r="AB27" s="265">
        <v>0</v>
      </c>
      <c r="AC27" s="265">
        <v>0</v>
      </c>
      <c r="AD27" s="265">
        <v>0</v>
      </c>
      <c r="AE27" s="265">
        <v>0</v>
      </c>
      <c r="AF27" s="265">
        <v>0</v>
      </c>
      <c r="AG27" s="265">
        <v>0</v>
      </c>
      <c r="AH27" s="265">
        <v>0</v>
      </c>
      <c r="AI27" s="265">
        <v>-10991821.518418325</v>
      </c>
      <c r="AJ27" s="265">
        <v>-11304084.236694677</v>
      </c>
      <c r="AK27" s="265">
        <v>-11646379.25420168</v>
      </c>
      <c r="AL27" s="265">
        <v>-11921885</v>
      </c>
      <c r="AM27" s="265">
        <v>-14212026.229999999</v>
      </c>
      <c r="AN27" s="265">
        <v>-10402647.34</v>
      </c>
      <c r="AO27" s="265">
        <v>-10843232.33</v>
      </c>
      <c r="AP27" s="265">
        <v>-7853993.3599999985</v>
      </c>
      <c r="AQ27" s="265">
        <v>-7834400.2199999997</v>
      </c>
      <c r="AR27" s="265">
        <v>-7843411.5800000001</v>
      </c>
      <c r="AS27" s="265">
        <v>-9375873.1781837121</v>
      </c>
      <c r="AT27" s="265">
        <v>-7449312.7047500489</v>
      </c>
      <c r="AU27" s="265">
        <v>-6877832.2632676121</v>
      </c>
      <c r="AV27" s="265">
        <v>-6652865.040000001</v>
      </c>
      <c r="AW27" s="265">
        <v>-6366842.7799999984</v>
      </c>
      <c r="AX27" s="265">
        <v>-6747237.1400000025</v>
      </c>
      <c r="AY27" s="265">
        <v>-6603885.3001311002</v>
      </c>
      <c r="AZ27" s="265">
        <v>-6603472.8033145852</v>
      </c>
      <c r="BA27" s="265">
        <v>-6442939.3924952354</v>
      </c>
      <c r="BB27" s="265">
        <v>-7178668.1897606021</v>
      </c>
      <c r="BC27" s="265">
        <v>-6173871.0051315688</v>
      </c>
      <c r="BD27" s="265">
        <v>-6960596.7869124748</v>
      </c>
      <c r="BE27" s="265">
        <v>-7896845.6171727963</v>
      </c>
      <c r="BF27" s="265">
        <v>-7791364.1260986086</v>
      </c>
      <c r="BG27" s="265">
        <v>-8838487.1012192946</v>
      </c>
      <c r="BH27" s="265">
        <v>-9380228.5883608609</v>
      </c>
      <c r="BI27" s="265">
        <v>-9215065.7728646472</v>
      </c>
    </row>
    <row r="28" spans="2:61" x14ac:dyDescent="0.2">
      <c r="B28" s="372" t="s">
        <v>581</v>
      </c>
      <c r="C28" s="120"/>
      <c r="D28" s="144" t="s">
        <v>118</v>
      </c>
      <c r="E28" s="264">
        <f t="shared" si="8"/>
        <v>0</v>
      </c>
      <c r="F28" s="265">
        <v>0</v>
      </c>
      <c r="G28" s="265">
        <v>0</v>
      </c>
      <c r="H28" s="265">
        <v>0</v>
      </c>
      <c r="I28" s="265">
        <v>0</v>
      </c>
      <c r="J28" s="265">
        <v>0</v>
      </c>
      <c r="K28" s="265">
        <v>0</v>
      </c>
      <c r="L28" s="265">
        <v>0</v>
      </c>
      <c r="M28" s="265">
        <v>0</v>
      </c>
      <c r="N28" s="265">
        <v>0</v>
      </c>
      <c r="O28" s="265">
        <v>0</v>
      </c>
      <c r="P28" s="265">
        <v>0</v>
      </c>
      <c r="Q28" s="265">
        <v>0</v>
      </c>
      <c r="R28" s="265">
        <v>0</v>
      </c>
      <c r="S28" s="265">
        <v>0</v>
      </c>
      <c r="T28" s="265">
        <v>0</v>
      </c>
      <c r="U28" s="265">
        <v>0</v>
      </c>
      <c r="V28" s="265">
        <v>0</v>
      </c>
      <c r="W28" s="265">
        <v>0</v>
      </c>
      <c r="X28" s="265">
        <v>0</v>
      </c>
      <c r="Y28" s="265">
        <v>0</v>
      </c>
      <c r="Z28" s="265">
        <v>0</v>
      </c>
      <c r="AA28" s="265">
        <v>0</v>
      </c>
      <c r="AB28" s="265">
        <v>0</v>
      </c>
      <c r="AC28" s="265">
        <v>0</v>
      </c>
      <c r="AD28" s="265">
        <v>0</v>
      </c>
      <c r="AE28" s="265">
        <v>0</v>
      </c>
      <c r="AF28" s="265">
        <v>0</v>
      </c>
      <c r="AG28" s="265">
        <v>0</v>
      </c>
      <c r="AH28" s="265">
        <v>0</v>
      </c>
      <c r="AI28" s="265">
        <v>0</v>
      </c>
      <c r="AJ28" s="265">
        <v>0</v>
      </c>
      <c r="AK28" s="265">
        <v>0</v>
      </c>
      <c r="AL28" s="265">
        <v>0</v>
      </c>
      <c r="AM28" s="265">
        <v>0</v>
      </c>
      <c r="AN28" s="265">
        <v>0</v>
      </c>
      <c r="AO28" s="265">
        <v>0</v>
      </c>
      <c r="AP28" s="265">
        <v>0</v>
      </c>
      <c r="AQ28" s="265">
        <v>0</v>
      </c>
      <c r="AR28" s="265">
        <v>0</v>
      </c>
      <c r="AS28" s="265">
        <v>0</v>
      </c>
      <c r="AT28" s="265">
        <v>0</v>
      </c>
      <c r="AU28" s="265">
        <v>0</v>
      </c>
      <c r="AV28" s="265">
        <v>0</v>
      </c>
      <c r="AW28" s="265">
        <v>0</v>
      </c>
      <c r="AX28" s="265">
        <v>0</v>
      </c>
      <c r="AY28" s="265">
        <v>0</v>
      </c>
      <c r="AZ28" s="265">
        <v>0</v>
      </c>
      <c r="BA28" s="265">
        <v>0</v>
      </c>
      <c r="BB28" s="265">
        <v>0</v>
      </c>
      <c r="BC28" s="265">
        <v>0</v>
      </c>
      <c r="BD28" s="265">
        <v>0</v>
      </c>
      <c r="BE28" s="265">
        <v>0</v>
      </c>
      <c r="BF28" s="265">
        <v>0</v>
      </c>
      <c r="BG28" s="265">
        <v>0</v>
      </c>
      <c r="BH28" s="265">
        <v>0</v>
      </c>
      <c r="BI28" s="265">
        <v>0</v>
      </c>
    </row>
    <row r="29" spans="2:61" x14ac:dyDescent="0.2">
      <c r="B29" s="372"/>
      <c r="C29" s="120"/>
      <c r="D29" s="144" t="s">
        <v>317</v>
      </c>
      <c r="E29" s="264">
        <f t="shared" si="8"/>
        <v>-146278.27905466332</v>
      </c>
      <c r="F29" s="265">
        <v>0</v>
      </c>
      <c r="G29" s="265">
        <v>0</v>
      </c>
      <c r="H29" s="265">
        <v>0</v>
      </c>
      <c r="I29" s="265">
        <v>0</v>
      </c>
      <c r="J29" s="265">
        <v>0</v>
      </c>
      <c r="K29" s="265">
        <v>0</v>
      </c>
      <c r="L29" s="265">
        <v>0</v>
      </c>
      <c r="M29" s="265">
        <v>0</v>
      </c>
      <c r="N29" s="265">
        <v>0</v>
      </c>
      <c r="O29" s="265">
        <v>0</v>
      </c>
      <c r="P29" s="265">
        <v>0</v>
      </c>
      <c r="Q29" s="265">
        <v>0</v>
      </c>
      <c r="R29" s="265">
        <v>0</v>
      </c>
      <c r="S29" s="265">
        <v>0</v>
      </c>
      <c r="T29" s="265">
        <v>0</v>
      </c>
      <c r="U29" s="265">
        <v>0</v>
      </c>
      <c r="V29" s="265">
        <v>0</v>
      </c>
      <c r="W29" s="265">
        <v>0</v>
      </c>
      <c r="X29" s="265">
        <v>0</v>
      </c>
      <c r="Y29" s="265">
        <v>0</v>
      </c>
      <c r="Z29" s="265">
        <v>0</v>
      </c>
      <c r="AA29" s="265">
        <v>0</v>
      </c>
      <c r="AB29" s="265">
        <v>0</v>
      </c>
      <c r="AC29" s="265">
        <v>0</v>
      </c>
      <c r="AD29" s="265">
        <v>0</v>
      </c>
      <c r="AE29" s="265">
        <v>0</v>
      </c>
      <c r="AF29" s="265">
        <v>0</v>
      </c>
      <c r="AG29" s="265">
        <v>0</v>
      </c>
      <c r="AH29" s="265">
        <v>0</v>
      </c>
      <c r="AI29" s="265">
        <v>0</v>
      </c>
      <c r="AJ29" s="265">
        <v>0</v>
      </c>
      <c r="AK29" s="265">
        <v>0</v>
      </c>
      <c r="AL29" s="265">
        <v>0</v>
      </c>
      <c r="AM29" s="265">
        <v>0</v>
      </c>
      <c r="AN29" s="265">
        <v>0</v>
      </c>
      <c r="AO29" s="265">
        <v>0</v>
      </c>
      <c r="AP29" s="265">
        <v>0</v>
      </c>
      <c r="AQ29" s="265">
        <v>0</v>
      </c>
      <c r="AR29" s="265">
        <v>0</v>
      </c>
      <c r="AS29" s="265">
        <v>0</v>
      </c>
      <c r="AT29" s="265">
        <v>0</v>
      </c>
      <c r="AU29" s="265">
        <v>0</v>
      </c>
      <c r="AV29" s="265">
        <v>0</v>
      </c>
      <c r="AW29" s="265">
        <v>0</v>
      </c>
      <c r="AX29" s="265">
        <v>0</v>
      </c>
      <c r="AY29" s="265">
        <v>0</v>
      </c>
      <c r="AZ29" s="265">
        <v>0</v>
      </c>
      <c r="BA29" s="265">
        <v>0</v>
      </c>
      <c r="BB29" s="265">
        <v>0</v>
      </c>
      <c r="BC29" s="265">
        <v>-24298.108546341002</v>
      </c>
      <c r="BD29" s="265">
        <v>-20223.399460062399</v>
      </c>
      <c r="BE29" s="265">
        <v>-8717.7795858077407</v>
      </c>
      <c r="BF29" s="265">
        <v>-27208.57906660538</v>
      </c>
      <c r="BG29" s="265">
        <v>-28995.769593037749</v>
      </c>
      <c r="BH29" s="265">
        <v>-18417.321401404519</v>
      </c>
      <c r="BI29" s="265">
        <v>-18417.321401404519</v>
      </c>
    </row>
    <row r="30" spans="2:61" x14ac:dyDescent="0.2">
      <c r="B30" s="372" t="s">
        <v>582</v>
      </c>
      <c r="C30" s="120"/>
      <c r="D30" s="144" t="s">
        <v>164</v>
      </c>
      <c r="E30" s="264">
        <f t="shared" si="8"/>
        <v>-966439384.90662098</v>
      </c>
      <c r="F30" s="265">
        <v>0</v>
      </c>
      <c r="G30" s="265">
        <v>0</v>
      </c>
      <c r="H30" s="265">
        <v>0</v>
      </c>
      <c r="I30" s="265">
        <v>0</v>
      </c>
      <c r="J30" s="265">
        <v>0</v>
      </c>
      <c r="K30" s="265">
        <v>0</v>
      </c>
      <c r="L30" s="265">
        <v>0</v>
      </c>
      <c r="M30" s="265">
        <v>0</v>
      </c>
      <c r="N30" s="265">
        <v>0</v>
      </c>
      <c r="O30" s="265">
        <v>0</v>
      </c>
      <c r="P30" s="265">
        <v>0</v>
      </c>
      <c r="Q30" s="265">
        <v>0</v>
      </c>
      <c r="R30" s="265">
        <v>0</v>
      </c>
      <c r="S30" s="265">
        <v>0</v>
      </c>
      <c r="T30" s="265">
        <v>0</v>
      </c>
      <c r="U30" s="265">
        <v>0</v>
      </c>
      <c r="V30" s="265">
        <v>0</v>
      </c>
      <c r="W30" s="265">
        <v>0</v>
      </c>
      <c r="X30" s="265">
        <v>0</v>
      </c>
      <c r="Y30" s="265">
        <v>0</v>
      </c>
      <c r="Z30" s="265">
        <v>0</v>
      </c>
      <c r="AA30" s="265">
        <v>0</v>
      </c>
      <c r="AB30" s="265">
        <v>0</v>
      </c>
      <c r="AC30" s="265">
        <v>0</v>
      </c>
      <c r="AD30" s="265">
        <v>0</v>
      </c>
      <c r="AE30" s="265">
        <v>0</v>
      </c>
      <c r="AF30" s="265">
        <v>0</v>
      </c>
      <c r="AG30" s="265">
        <v>0</v>
      </c>
      <c r="AH30" s="265">
        <v>0</v>
      </c>
      <c r="AI30" s="265">
        <v>-6636936.3909294829</v>
      </c>
      <c r="AJ30" s="265">
        <v>-8119236.7793633901</v>
      </c>
      <c r="AK30" s="265">
        <v>-9497090.9495392907</v>
      </c>
      <c r="AL30" s="265">
        <v>-11166136.458812095</v>
      </c>
      <c r="AM30" s="265">
        <v>-12750789.216342272</v>
      </c>
      <c r="AN30" s="265">
        <v>-7343162.8158064261</v>
      </c>
      <c r="AO30" s="265">
        <v>-16776815.566879507</v>
      </c>
      <c r="AP30" s="265">
        <v>-19125675.961803015</v>
      </c>
      <c r="AQ30" s="265">
        <v>-18506598.13323155</v>
      </c>
      <c r="AR30" s="265">
        <v>-23408519.661091328</v>
      </c>
      <c r="AS30" s="265">
        <v>-25525600.816683177</v>
      </c>
      <c r="AT30" s="265">
        <v>-24936645.370274261</v>
      </c>
      <c r="AU30" s="265">
        <v>-25858294.167116653</v>
      </c>
      <c r="AV30" s="265">
        <v>-30975933.901253954</v>
      </c>
      <c r="AW30" s="265">
        <v>-30263124.348466717</v>
      </c>
      <c r="AX30" s="265">
        <v>-33267093.935868137</v>
      </c>
      <c r="AY30" s="265">
        <v>-35816527.841947116</v>
      </c>
      <c r="AZ30" s="265">
        <v>-38537796.388644539</v>
      </c>
      <c r="BA30" s="265">
        <v>-43064275.498014808</v>
      </c>
      <c r="BB30" s="265">
        <v>-40327029.157198876</v>
      </c>
      <c r="BC30" s="265">
        <v>-41096264.915584609</v>
      </c>
      <c r="BD30" s="265">
        <v>-46996879.508074529</v>
      </c>
      <c r="BE30" s="265">
        <v>-62782211.77142711</v>
      </c>
      <c r="BF30" s="265">
        <v>-71270101.809181601</v>
      </c>
      <c r="BG30" s="265">
        <v>-81636263.04460977</v>
      </c>
      <c r="BH30" s="265">
        <v>-94433820.314932212</v>
      </c>
      <c r="BI30" s="265">
        <v>-106320560.18354449</v>
      </c>
    </row>
    <row r="31" spans="2:61" x14ac:dyDescent="0.2">
      <c r="B31" s="306"/>
      <c r="C31" s="120"/>
      <c r="D31" s="143" t="s">
        <v>165</v>
      </c>
      <c r="E31" s="264">
        <f t="shared" si="8"/>
        <v>-898584042.14121306</v>
      </c>
      <c r="F31" s="266">
        <f>SUM(F26:F30)</f>
        <v>0</v>
      </c>
      <c r="G31" s="266">
        <f t="shared" ref="G31:BH31" si="9">SUM(G26:G30)</f>
        <v>0</v>
      </c>
      <c r="H31" s="266">
        <f t="shared" si="9"/>
        <v>0</v>
      </c>
      <c r="I31" s="266">
        <f t="shared" si="9"/>
        <v>0</v>
      </c>
      <c r="J31" s="266">
        <f t="shared" si="9"/>
        <v>0</v>
      </c>
      <c r="K31" s="266">
        <f t="shared" si="9"/>
        <v>0</v>
      </c>
      <c r="L31" s="266">
        <f t="shared" si="9"/>
        <v>0</v>
      </c>
      <c r="M31" s="266">
        <f t="shared" si="9"/>
        <v>0</v>
      </c>
      <c r="N31" s="266">
        <f t="shared" si="9"/>
        <v>0</v>
      </c>
      <c r="O31" s="266">
        <f t="shared" si="9"/>
        <v>0</v>
      </c>
      <c r="P31" s="266">
        <f t="shared" si="9"/>
        <v>0</v>
      </c>
      <c r="Q31" s="266">
        <f t="shared" si="9"/>
        <v>0</v>
      </c>
      <c r="R31" s="266">
        <f t="shared" si="9"/>
        <v>0</v>
      </c>
      <c r="S31" s="266">
        <f t="shared" si="9"/>
        <v>0</v>
      </c>
      <c r="T31" s="266">
        <f t="shared" si="9"/>
        <v>0</v>
      </c>
      <c r="U31" s="266">
        <f t="shared" si="9"/>
        <v>0</v>
      </c>
      <c r="V31" s="266">
        <f t="shared" si="9"/>
        <v>0</v>
      </c>
      <c r="W31" s="266">
        <f t="shared" si="9"/>
        <v>0</v>
      </c>
      <c r="X31" s="266">
        <f t="shared" si="9"/>
        <v>0</v>
      </c>
      <c r="Y31" s="266">
        <f t="shared" si="9"/>
        <v>0</v>
      </c>
      <c r="Z31" s="266">
        <f t="shared" si="9"/>
        <v>0</v>
      </c>
      <c r="AA31" s="266">
        <f t="shared" si="9"/>
        <v>0</v>
      </c>
      <c r="AB31" s="266">
        <f t="shared" si="9"/>
        <v>0</v>
      </c>
      <c r="AC31" s="266">
        <f t="shared" si="9"/>
        <v>0</v>
      </c>
      <c r="AD31" s="266">
        <f t="shared" si="9"/>
        <v>0</v>
      </c>
      <c r="AE31" s="266">
        <f t="shared" si="9"/>
        <v>0</v>
      </c>
      <c r="AF31" s="266">
        <f t="shared" si="9"/>
        <v>0</v>
      </c>
      <c r="AG31" s="266">
        <f t="shared" si="9"/>
        <v>0</v>
      </c>
      <c r="AH31" s="266">
        <f t="shared" si="9"/>
        <v>0</v>
      </c>
      <c r="AI31" s="266">
        <f t="shared" si="9"/>
        <v>-9985349.3234493397</v>
      </c>
      <c r="AJ31" s="266">
        <f t="shared" si="9"/>
        <v>-11562773.574881596</v>
      </c>
      <c r="AK31" s="266">
        <f t="shared" si="9"/>
        <v>-13044900.277270384</v>
      </c>
      <c r="AL31" s="266">
        <f t="shared" si="9"/>
        <v>-14797872.458812095</v>
      </c>
      <c r="AM31" s="266">
        <f t="shared" si="9"/>
        <v>-17169487.66634227</v>
      </c>
      <c r="AN31" s="266">
        <f t="shared" si="9"/>
        <v>-10783807.915806428</v>
      </c>
      <c r="AO31" s="266">
        <f t="shared" si="9"/>
        <v>-15331331.256879507</v>
      </c>
      <c r="AP31" s="266">
        <f t="shared" si="9"/>
        <v>-15758467.781803012</v>
      </c>
      <c r="AQ31" s="266">
        <f t="shared" si="9"/>
        <v>-13214608.08323155</v>
      </c>
      <c r="AR31" s="266">
        <f t="shared" si="9"/>
        <v>-17931599.241091333</v>
      </c>
      <c r="AS31" s="266">
        <f t="shared" si="9"/>
        <v>-22759854.334866889</v>
      </c>
      <c r="AT31" s="266">
        <f t="shared" si="9"/>
        <v>-18233558.32502431</v>
      </c>
      <c r="AU31" s="266">
        <f t="shared" si="9"/>
        <v>-25918965.540384263</v>
      </c>
      <c r="AV31" s="266">
        <f t="shared" si="9"/>
        <v>-27726030.751253955</v>
      </c>
      <c r="AW31" s="266">
        <f t="shared" si="9"/>
        <v>-27929937.648466714</v>
      </c>
      <c r="AX31" s="266">
        <f t="shared" si="9"/>
        <v>-32098767.70586814</v>
      </c>
      <c r="AY31" s="266">
        <f t="shared" si="9"/>
        <v>-33477790.652078219</v>
      </c>
      <c r="AZ31" s="266">
        <f t="shared" si="9"/>
        <v>-38013921.311959125</v>
      </c>
      <c r="BA31" s="266">
        <f t="shared" si="9"/>
        <v>-39939719.170510046</v>
      </c>
      <c r="BB31" s="266">
        <f t="shared" si="9"/>
        <v>-36845562.246959478</v>
      </c>
      <c r="BC31" s="266">
        <f t="shared" si="9"/>
        <v>-39246219.359262519</v>
      </c>
      <c r="BD31" s="266">
        <f t="shared" si="9"/>
        <v>-34930211.998316348</v>
      </c>
      <c r="BE31" s="266">
        <f t="shared" si="9"/>
        <v>-58909646.978185713</v>
      </c>
      <c r="BF31" s="266">
        <f t="shared" si="9"/>
        <v>-68484837.994346812</v>
      </c>
      <c r="BG31" s="266">
        <f t="shared" si="9"/>
        <v>-73977672.305422097</v>
      </c>
      <c r="BH31" s="266">
        <f t="shared" si="9"/>
        <v>-84957409.044694483</v>
      </c>
      <c r="BI31" s="266">
        <f t="shared" ref="BI31" si="10">SUM(BI26:BI30)</f>
        <v>-95553739.194046393</v>
      </c>
    </row>
    <row r="32" spans="2:61" ht="31.5" x14ac:dyDescent="0.2">
      <c r="B32" s="306"/>
      <c r="C32" s="34"/>
      <c r="D32" s="50" t="s">
        <v>204</v>
      </c>
      <c r="E32" s="264">
        <f t="shared" si="8"/>
        <v>1102729337.8452141</v>
      </c>
      <c r="F32" s="266">
        <f>F16+F23-F31</f>
        <v>0</v>
      </c>
      <c r="G32" s="266">
        <f t="shared" ref="G32:BH32" si="11">G16+G23-G31</f>
        <v>0</v>
      </c>
      <c r="H32" s="266">
        <f t="shared" si="11"/>
        <v>0</v>
      </c>
      <c r="I32" s="266">
        <f t="shared" si="11"/>
        <v>0</v>
      </c>
      <c r="J32" s="266">
        <f t="shared" si="11"/>
        <v>0</v>
      </c>
      <c r="K32" s="266">
        <f t="shared" si="11"/>
        <v>0</v>
      </c>
      <c r="L32" s="266">
        <f t="shared" si="11"/>
        <v>0</v>
      </c>
      <c r="M32" s="266">
        <f t="shared" si="11"/>
        <v>0</v>
      </c>
      <c r="N32" s="266">
        <f t="shared" si="11"/>
        <v>0</v>
      </c>
      <c r="O32" s="266">
        <f t="shared" si="11"/>
        <v>0</v>
      </c>
      <c r="P32" s="266">
        <f t="shared" si="11"/>
        <v>0</v>
      </c>
      <c r="Q32" s="266">
        <f t="shared" si="11"/>
        <v>0</v>
      </c>
      <c r="R32" s="266">
        <f t="shared" si="11"/>
        <v>0</v>
      </c>
      <c r="S32" s="266">
        <f t="shared" si="11"/>
        <v>0</v>
      </c>
      <c r="T32" s="266">
        <f t="shared" si="11"/>
        <v>0</v>
      </c>
      <c r="U32" s="266">
        <f t="shared" si="11"/>
        <v>0</v>
      </c>
      <c r="V32" s="266">
        <f t="shared" si="11"/>
        <v>0</v>
      </c>
      <c r="W32" s="266">
        <f t="shared" si="11"/>
        <v>0</v>
      </c>
      <c r="X32" s="266">
        <f t="shared" si="11"/>
        <v>0</v>
      </c>
      <c r="Y32" s="266">
        <f t="shared" si="11"/>
        <v>0</v>
      </c>
      <c r="Z32" s="266">
        <f t="shared" si="11"/>
        <v>0</v>
      </c>
      <c r="AA32" s="266">
        <f t="shared" si="11"/>
        <v>0</v>
      </c>
      <c r="AB32" s="266">
        <f t="shared" si="11"/>
        <v>0</v>
      </c>
      <c r="AC32" s="266">
        <f t="shared" si="11"/>
        <v>0</v>
      </c>
      <c r="AD32" s="266">
        <f t="shared" si="11"/>
        <v>0</v>
      </c>
      <c r="AE32" s="266">
        <f t="shared" si="11"/>
        <v>0</v>
      </c>
      <c r="AF32" s="266">
        <f t="shared" si="11"/>
        <v>0</v>
      </c>
      <c r="AG32" s="266">
        <f t="shared" si="11"/>
        <v>0</v>
      </c>
      <c r="AH32" s="266">
        <f t="shared" si="11"/>
        <v>0</v>
      </c>
      <c r="AI32" s="266">
        <f t="shared" si="11"/>
        <v>75571983.199578077</v>
      </c>
      <c r="AJ32" s="266">
        <f t="shared" si="11"/>
        <v>16085824.311016863</v>
      </c>
      <c r="AK32" s="266">
        <f t="shared" si="11"/>
        <v>13254746.904732816</v>
      </c>
      <c r="AL32" s="266">
        <f t="shared" si="11"/>
        <v>15566716.483153852</v>
      </c>
      <c r="AM32" s="266">
        <f t="shared" si="11"/>
        <v>17817242.020005547</v>
      </c>
      <c r="AN32" s="266">
        <f t="shared" si="11"/>
        <v>13001761.613631189</v>
      </c>
      <c r="AO32" s="266">
        <f t="shared" si="11"/>
        <v>15681271.004718861</v>
      </c>
      <c r="AP32" s="266">
        <f t="shared" si="11"/>
        <v>20753860.018728241</v>
      </c>
      <c r="AQ32" s="266">
        <f t="shared" si="11"/>
        <v>21007293.132553555</v>
      </c>
      <c r="AR32" s="266">
        <f t="shared" si="11"/>
        <v>19656168.512375996</v>
      </c>
      <c r="AS32" s="266">
        <f t="shared" si="11"/>
        <v>25252532.470922083</v>
      </c>
      <c r="AT32" s="266">
        <f t="shared" si="11"/>
        <v>18084719.591786344</v>
      </c>
      <c r="AU32" s="266">
        <f t="shared" si="11"/>
        <v>29307092.451602776</v>
      </c>
      <c r="AV32" s="266">
        <f t="shared" si="11"/>
        <v>30597805.657857738</v>
      </c>
      <c r="AW32" s="266">
        <f t="shared" si="11"/>
        <v>31032841.394072976</v>
      </c>
      <c r="AX32" s="266">
        <f t="shared" si="11"/>
        <v>31951793.533568066</v>
      </c>
      <c r="AY32" s="266">
        <f t="shared" si="11"/>
        <v>35952589.982936062</v>
      </c>
      <c r="AZ32" s="266">
        <f t="shared" si="11"/>
        <v>44251528.801830009</v>
      </c>
      <c r="BA32" s="266">
        <f t="shared" si="11"/>
        <v>43161087.866842948</v>
      </c>
      <c r="BB32" s="266">
        <f t="shared" si="11"/>
        <v>43683592.176062122</v>
      </c>
      <c r="BC32" s="266">
        <f t="shared" si="11"/>
        <v>44580581.003328629</v>
      </c>
      <c r="BD32" s="266">
        <f t="shared" si="11"/>
        <v>38678044.707954593</v>
      </c>
      <c r="BE32" s="266">
        <f t="shared" si="11"/>
        <v>79617957.23244153</v>
      </c>
      <c r="BF32" s="266">
        <f t="shared" si="11"/>
        <v>81207451.146950811</v>
      </c>
      <c r="BG32" s="266">
        <f t="shared" si="11"/>
        <v>141879492.41389832</v>
      </c>
      <c r="BH32" s="266">
        <f t="shared" si="11"/>
        <v>49740332.506315827</v>
      </c>
      <c r="BI32" s="266">
        <f t="shared" ref="BI32" si="12">BI16+BI23-BI31</f>
        <v>105353027.70634814</v>
      </c>
    </row>
    <row r="33" spans="2:61" ht="14.25" customHeight="1" x14ac:dyDescent="0.2">
      <c r="B33" s="307"/>
      <c r="C33" s="34" t="s">
        <v>502</v>
      </c>
      <c r="D33" s="323" t="s">
        <v>444</v>
      </c>
      <c r="E33" s="264"/>
      <c r="F33" s="266"/>
      <c r="G33" s="264">
        <f t="shared" ref="G33:AL33" si="13">F24+F33-F31</f>
        <v>0</v>
      </c>
      <c r="H33" s="264">
        <f t="shared" si="13"/>
        <v>0</v>
      </c>
      <c r="I33" s="264">
        <f t="shared" si="13"/>
        <v>0</v>
      </c>
      <c r="J33" s="264">
        <f t="shared" si="13"/>
        <v>0</v>
      </c>
      <c r="K33" s="264">
        <f t="shared" si="13"/>
        <v>0</v>
      </c>
      <c r="L33" s="264">
        <f t="shared" si="13"/>
        <v>0</v>
      </c>
      <c r="M33" s="264">
        <f t="shared" si="13"/>
        <v>0</v>
      </c>
      <c r="N33" s="264">
        <f t="shared" si="13"/>
        <v>0</v>
      </c>
      <c r="O33" s="264">
        <f t="shared" si="13"/>
        <v>0</v>
      </c>
      <c r="P33" s="264">
        <f t="shared" si="13"/>
        <v>0</v>
      </c>
      <c r="Q33" s="264">
        <f t="shared" si="13"/>
        <v>0</v>
      </c>
      <c r="R33" s="264">
        <f t="shared" si="13"/>
        <v>0</v>
      </c>
      <c r="S33" s="264">
        <f t="shared" si="13"/>
        <v>0</v>
      </c>
      <c r="T33" s="264">
        <f t="shared" si="13"/>
        <v>0</v>
      </c>
      <c r="U33" s="264">
        <f t="shared" si="13"/>
        <v>0</v>
      </c>
      <c r="V33" s="264">
        <f t="shared" si="13"/>
        <v>0</v>
      </c>
      <c r="W33" s="264">
        <f t="shared" si="13"/>
        <v>0</v>
      </c>
      <c r="X33" s="264">
        <f t="shared" si="13"/>
        <v>0</v>
      </c>
      <c r="Y33" s="264">
        <f t="shared" si="13"/>
        <v>0</v>
      </c>
      <c r="Z33" s="264">
        <f t="shared" si="13"/>
        <v>0</v>
      </c>
      <c r="AA33" s="264">
        <f t="shared" si="13"/>
        <v>0</v>
      </c>
      <c r="AB33" s="264">
        <f t="shared" si="13"/>
        <v>0</v>
      </c>
      <c r="AC33" s="264">
        <f t="shared" si="13"/>
        <v>0</v>
      </c>
      <c r="AD33" s="264">
        <f t="shared" si="13"/>
        <v>0</v>
      </c>
      <c r="AE33" s="264">
        <f t="shared" si="13"/>
        <v>0</v>
      </c>
      <c r="AF33" s="264">
        <f t="shared" si="13"/>
        <v>0</v>
      </c>
      <c r="AG33" s="264">
        <f t="shared" si="13"/>
        <v>0</v>
      </c>
      <c r="AH33" s="264">
        <f t="shared" si="13"/>
        <v>0</v>
      </c>
      <c r="AI33" s="264">
        <f t="shared" si="13"/>
        <v>0</v>
      </c>
      <c r="AJ33" s="264">
        <f t="shared" si="13"/>
        <v>75571983.199578077</v>
      </c>
      <c r="AK33" s="264">
        <f t="shared" si="13"/>
        <v>91657807.510594949</v>
      </c>
      <c r="AL33" s="264">
        <f t="shared" si="13"/>
        <v>104912554.41532776</v>
      </c>
      <c r="AM33" s="264">
        <f t="shared" ref="AM33:BI33" si="14">AL24+AL33-AL31</f>
        <v>120479270.89848161</v>
      </c>
      <c r="AN33" s="264">
        <f t="shared" si="14"/>
        <v>138296512.91848716</v>
      </c>
      <c r="AO33" s="264">
        <f t="shared" si="14"/>
        <v>151298274.53211832</v>
      </c>
      <c r="AP33" s="264">
        <f t="shared" si="14"/>
        <v>166979545.53683719</v>
      </c>
      <c r="AQ33" s="264">
        <f t="shared" si="14"/>
        <v>187733405.55556542</v>
      </c>
      <c r="AR33" s="264">
        <f t="shared" si="14"/>
        <v>208740698.68811896</v>
      </c>
      <c r="AS33" s="264">
        <f t="shared" si="14"/>
        <v>228396867.20049497</v>
      </c>
      <c r="AT33" s="264">
        <f t="shared" si="14"/>
        <v>253649399.67141706</v>
      </c>
      <c r="AU33" s="264">
        <f t="shared" si="14"/>
        <v>271734119.26320344</v>
      </c>
      <c r="AV33" s="264">
        <f t="shared" si="14"/>
        <v>301041211.7148062</v>
      </c>
      <c r="AW33" s="264">
        <f t="shared" si="14"/>
        <v>331639017.37266397</v>
      </c>
      <c r="AX33" s="264">
        <f t="shared" si="14"/>
        <v>362671858.76673692</v>
      </c>
      <c r="AY33" s="264">
        <f t="shared" si="14"/>
        <v>394623652.30030495</v>
      </c>
      <c r="AZ33" s="264">
        <f t="shared" si="14"/>
        <v>430576242.28324103</v>
      </c>
      <c r="BA33" s="264">
        <f t="shared" si="14"/>
        <v>474827771.08507109</v>
      </c>
      <c r="BB33" s="264">
        <f t="shared" si="14"/>
        <v>517988858.95191401</v>
      </c>
      <c r="BC33" s="264">
        <f t="shared" si="14"/>
        <v>561672451.12797618</v>
      </c>
      <c r="BD33" s="264">
        <f t="shared" si="14"/>
        <v>606253032.13130474</v>
      </c>
      <c r="BE33" s="264">
        <f t="shared" si="14"/>
        <v>644931076.83925939</v>
      </c>
      <c r="BF33" s="264">
        <f t="shared" si="14"/>
        <v>724549034.07170081</v>
      </c>
      <c r="BG33" s="264">
        <f t="shared" si="14"/>
        <v>805756485.21865165</v>
      </c>
      <c r="BH33" s="264">
        <f t="shared" si="14"/>
        <v>947635977.63255</v>
      </c>
      <c r="BI33" s="264">
        <f t="shared" si="14"/>
        <v>997376310.13886571</v>
      </c>
    </row>
    <row r="34" spans="2:61" ht="14.25" customHeight="1" x14ac:dyDescent="0.2">
      <c r="B34" s="307"/>
      <c r="C34" s="34" t="s">
        <v>502</v>
      </c>
      <c r="D34" s="323" t="s">
        <v>445</v>
      </c>
      <c r="E34" s="264"/>
      <c r="F34" s="390" t="s">
        <v>564</v>
      </c>
      <c r="G34" s="390" t="s">
        <v>564</v>
      </c>
      <c r="H34" s="390" t="s">
        <v>564</v>
      </c>
      <c r="I34" s="390" t="s">
        <v>564</v>
      </c>
      <c r="J34" s="390" t="s">
        <v>564</v>
      </c>
      <c r="K34" s="390" t="s">
        <v>564</v>
      </c>
      <c r="L34" s="390" t="s">
        <v>564</v>
      </c>
      <c r="M34" s="390" t="s">
        <v>564</v>
      </c>
      <c r="N34" s="390" t="s">
        <v>564</v>
      </c>
      <c r="O34" s="390" t="s">
        <v>564</v>
      </c>
      <c r="P34" s="390" t="s">
        <v>564</v>
      </c>
      <c r="Q34" s="390" t="s">
        <v>564</v>
      </c>
      <c r="R34" s="390" t="s">
        <v>564</v>
      </c>
      <c r="S34" s="390" t="s">
        <v>564</v>
      </c>
      <c r="T34" s="390" t="s">
        <v>564</v>
      </c>
      <c r="U34" s="390" t="s">
        <v>564</v>
      </c>
      <c r="V34" s="390" t="s">
        <v>564</v>
      </c>
      <c r="W34" s="390" t="s">
        <v>564</v>
      </c>
      <c r="X34" s="390" t="s">
        <v>564</v>
      </c>
      <c r="Y34" s="390" t="s">
        <v>564</v>
      </c>
      <c r="Z34" s="390" t="s">
        <v>564</v>
      </c>
      <c r="AA34" s="390" t="s">
        <v>564</v>
      </c>
      <c r="AB34" s="390" t="s">
        <v>564</v>
      </c>
      <c r="AC34" s="390" t="s">
        <v>564</v>
      </c>
      <c r="AD34" s="390" t="s">
        <v>564</v>
      </c>
      <c r="AE34" s="390" t="s">
        <v>564</v>
      </c>
      <c r="AF34" s="390" t="s">
        <v>564</v>
      </c>
      <c r="AG34" s="390" t="s">
        <v>564</v>
      </c>
      <c r="AH34" s="390" t="s">
        <v>564</v>
      </c>
      <c r="AI34" s="390" t="s">
        <v>564</v>
      </c>
      <c r="AJ34" s="390">
        <v>0.10743712730048774</v>
      </c>
      <c r="AK34" s="390">
        <v>0.10361464241266626</v>
      </c>
      <c r="AL34" s="390">
        <v>0.10643279558905411</v>
      </c>
      <c r="AM34" s="390">
        <v>0.10583388429604922</v>
      </c>
      <c r="AN34" s="390">
        <v>0.10619447534638177</v>
      </c>
      <c r="AO34" s="390">
        <v>0.1108857032161199</v>
      </c>
      <c r="AP34" s="390">
        <v>0.11453903470819853</v>
      </c>
      <c r="AQ34" s="390">
        <v>9.8579142473149015E-2</v>
      </c>
      <c r="AR34" s="390">
        <v>0.11214161784552694</v>
      </c>
      <c r="AS34" s="390">
        <v>0.11175985524475643</v>
      </c>
      <c r="AT34" s="390">
        <v>9.8311470094460035E-2</v>
      </c>
      <c r="AU34" s="390">
        <v>9.5160277396266701E-2</v>
      </c>
      <c r="AV34" s="390">
        <v>0.10289599129902272</v>
      </c>
      <c r="AW34" s="390">
        <v>9.125320834749652E-2</v>
      </c>
      <c r="AX34" s="390">
        <v>9.1727806091690317E-2</v>
      </c>
      <c r="AY34" s="390">
        <v>9.0761229422434808E-2</v>
      </c>
      <c r="AZ34" s="390">
        <v>8.9502839692891523E-2</v>
      </c>
      <c r="BA34" s="390">
        <v>9.0694517297513613E-2</v>
      </c>
      <c r="BB34" s="390">
        <v>7.7853082089054199E-2</v>
      </c>
      <c r="BC34" s="390">
        <v>7.3167670646928168E-2</v>
      </c>
      <c r="BD34" s="390">
        <v>7.7520238278817807E-2</v>
      </c>
      <c r="BE34" s="390">
        <v>9.7347164722029297E-2</v>
      </c>
      <c r="BF34" s="390">
        <v>9.836477375267437E-2</v>
      </c>
      <c r="BG34" s="390">
        <v>0.10131629660102182</v>
      </c>
      <c r="BH34" s="390">
        <v>9.9651999864814489E-2</v>
      </c>
      <c r="BI34" s="390">
        <v>0.10660024616861148</v>
      </c>
    </row>
    <row r="35" spans="2:61" ht="29.25" customHeight="1" x14ac:dyDescent="0.2"/>
    <row r="36" spans="2:61" ht="15.75" x14ac:dyDescent="0.25">
      <c r="B36" s="348" t="s">
        <v>221</v>
      </c>
      <c r="C36" s="349"/>
    </row>
    <row r="37" spans="2:61" x14ac:dyDescent="0.2">
      <c r="B37" s="350"/>
      <c r="C37" s="351"/>
    </row>
    <row r="38" spans="2:61" x14ac:dyDescent="0.2">
      <c r="B38" s="86" t="s">
        <v>136</v>
      </c>
      <c r="C38" s="121">
        <v>25934</v>
      </c>
    </row>
    <row r="39" spans="2:61" ht="25.5" x14ac:dyDescent="0.2">
      <c r="B39" s="86" t="s">
        <v>166</v>
      </c>
      <c r="C39" s="404">
        <f>E11</f>
        <v>21156903.537422404</v>
      </c>
    </row>
  </sheetData>
  <mergeCells count="1">
    <mergeCell ref="F7:BH7"/>
  </mergeCells>
  <pageMargins left="0.75" right="0.75" top="1" bottom="1" header="0.5" footer="0.5"/>
  <pageSetup paperSize="9" scale="30" orientation="landscape" r:id="rId1"/>
  <headerFooter alignWithMargins="0"/>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2">
    <tabColor rgb="FF009999"/>
  </sheetPr>
  <dimension ref="B1:E34"/>
  <sheetViews>
    <sheetView zoomScaleNormal="100" workbookViewId="0"/>
  </sheetViews>
  <sheetFormatPr defaultColWidth="9.42578125" defaultRowHeight="12.75" x14ac:dyDescent="0.2"/>
  <cols>
    <col min="1" max="1" width="12.42578125" style="28" customWidth="1"/>
    <col min="2" max="2" width="21" style="28" customWidth="1"/>
    <col min="3" max="3" width="123" style="28" customWidth="1"/>
    <col min="4" max="4" width="15" style="28" bestFit="1" customWidth="1"/>
    <col min="5" max="5" width="22" style="28" bestFit="1" customWidth="1"/>
    <col min="6" max="6" width="9.42578125" style="28" customWidth="1"/>
    <col min="7" max="7" width="25.42578125" style="28" customWidth="1"/>
    <col min="8" max="16384" width="9.42578125" style="28"/>
  </cols>
  <sheetData>
    <row r="1" spans="2:5" ht="20.25" x14ac:dyDescent="0.3">
      <c r="B1" s="566" t="s">
        <v>199</v>
      </c>
      <c r="C1" s="566"/>
      <c r="D1" s="15"/>
      <c r="E1" s="15"/>
    </row>
    <row r="2" spans="2:5" ht="20.25" x14ac:dyDescent="0.3">
      <c r="B2" s="45" t="str">
        <f>Tradingname</f>
        <v>APT PARMELIA PTY LTD</v>
      </c>
      <c r="C2" s="46"/>
      <c r="D2" s="29"/>
      <c r="E2" s="29"/>
    </row>
    <row r="3" spans="2:5" ht="15.75" customHeight="1" x14ac:dyDescent="0.45">
      <c r="B3" s="47" t="s">
        <v>239</v>
      </c>
      <c r="C3" s="48" t="str">
        <f>TEXT(Yearstart,"dd/mm/yyyy")&amp;" to "&amp;TEXT(Yearending,"dd/mm/yyyy")</f>
        <v>01/07/2025 to 30/06/2026</v>
      </c>
      <c r="E3" s="41"/>
    </row>
    <row r="4" spans="2:5" ht="20.25" x14ac:dyDescent="0.3">
      <c r="B4" s="14"/>
    </row>
    <row r="5" spans="2:5" ht="15.75" x14ac:dyDescent="0.25">
      <c r="B5" s="32" t="s">
        <v>225</v>
      </c>
      <c r="C5" s="30"/>
      <c r="D5" s="30"/>
      <c r="E5" s="30"/>
    </row>
    <row r="6" spans="2:5" ht="15.75" x14ac:dyDescent="0.25">
      <c r="B6" s="32"/>
      <c r="C6" s="30"/>
      <c r="D6" s="30"/>
      <c r="E6" s="30"/>
    </row>
    <row r="7" spans="2:5" ht="25.5" x14ac:dyDescent="0.2">
      <c r="B7" s="101" t="s">
        <v>222</v>
      </c>
      <c r="C7" s="101" t="s">
        <v>172</v>
      </c>
      <c r="D7" s="101" t="s">
        <v>173</v>
      </c>
      <c r="E7" s="101" t="s">
        <v>209</v>
      </c>
    </row>
    <row r="8" spans="2:5" x14ac:dyDescent="0.2">
      <c r="B8" s="372" t="s">
        <v>603</v>
      </c>
      <c r="C8" s="371" t="s">
        <v>709</v>
      </c>
      <c r="D8" s="505" t="s">
        <v>596</v>
      </c>
      <c r="E8" s="295">
        <v>4156710.4299999997</v>
      </c>
    </row>
    <row r="9" spans="2:5" x14ac:dyDescent="0.2">
      <c r="B9" s="372" t="s">
        <v>603</v>
      </c>
      <c r="C9" s="371" t="s">
        <v>708</v>
      </c>
      <c r="D9" s="505" t="s">
        <v>597</v>
      </c>
      <c r="E9" s="295">
        <v>4648698.3599999994</v>
      </c>
    </row>
    <row r="10" spans="2:5" x14ac:dyDescent="0.2">
      <c r="B10" s="372" t="s">
        <v>603</v>
      </c>
      <c r="C10" s="371" t="s">
        <v>707</v>
      </c>
      <c r="D10" s="505" t="s">
        <v>598</v>
      </c>
      <c r="E10" s="295">
        <v>7277049.5099999998</v>
      </c>
    </row>
    <row r="11" spans="2:5" x14ac:dyDescent="0.2">
      <c r="B11" s="372" t="s">
        <v>603</v>
      </c>
      <c r="C11" s="371" t="s">
        <v>711</v>
      </c>
      <c r="D11" s="505" t="s">
        <v>599</v>
      </c>
      <c r="E11" s="295">
        <v>3221575.74</v>
      </c>
    </row>
    <row r="12" spans="2:5" x14ac:dyDescent="0.2">
      <c r="B12" s="372" t="s">
        <v>603</v>
      </c>
      <c r="C12" s="371" t="s">
        <v>705</v>
      </c>
      <c r="D12" s="505" t="s">
        <v>600</v>
      </c>
      <c r="E12" s="295">
        <v>3149392.58</v>
      </c>
    </row>
    <row r="13" spans="2:5" x14ac:dyDescent="0.2">
      <c r="B13" s="372" t="s">
        <v>603</v>
      </c>
      <c r="C13" s="371" t="s">
        <v>710</v>
      </c>
      <c r="D13" s="505" t="s">
        <v>595</v>
      </c>
      <c r="E13" s="295">
        <v>5854237.2300000004</v>
      </c>
    </row>
    <row r="14" spans="2:5" x14ac:dyDescent="0.2">
      <c r="B14" s="372" t="s">
        <v>603</v>
      </c>
      <c r="C14" s="371" t="s">
        <v>706</v>
      </c>
      <c r="D14" s="505" t="s">
        <v>593</v>
      </c>
      <c r="E14" s="295">
        <v>6255104.9999999991</v>
      </c>
    </row>
    <row r="15" spans="2:5" x14ac:dyDescent="0.2">
      <c r="B15" s="372" t="s">
        <v>603</v>
      </c>
      <c r="C15" s="371" t="s">
        <v>705</v>
      </c>
      <c r="D15" s="505" t="s">
        <v>590</v>
      </c>
      <c r="E15" s="295">
        <v>4131812.2799999993</v>
      </c>
    </row>
    <row r="16" spans="2:5" x14ac:dyDescent="0.2">
      <c r="B16" s="372" t="s">
        <v>603</v>
      </c>
      <c r="C16" s="371" t="s">
        <v>705</v>
      </c>
      <c r="D16" s="505" t="s">
        <v>601</v>
      </c>
      <c r="E16" s="295">
        <v>3360699.59</v>
      </c>
    </row>
    <row r="17" spans="2:5" x14ac:dyDescent="0.2">
      <c r="B17" s="372" t="s">
        <v>603</v>
      </c>
      <c r="C17" s="371" t="s">
        <v>802</v>
      </c>
      <c r="D17" s="505" t="s">
        <v>796</v>
      </c>
      <c r="E17" s="295">
        <v>18581813.497798443</v>
      </c>
    </row>
    <row r="18" spans="2:5" x14ac:dyDescent="0.2">
      <c r="B18" s="372" t="s">
        <v>603</v>
      </c>
      <c r="C18" s="371" t="s">
        <v>815</v>
      </c>
      <c r="D18" s="505" t="s">
        <v>807</v>
      </c>
      <c r="E18" s="295">
        <v>10446618.460000001</v>
      </c>
    </row>
    <row r="19" spans="2:5" x14ac:dyDescent="0.2">
      <c r="B19" s="502" t="s">
        <v>603</v>
      </c>
      <c r="C19" s="503" t="s">
        <v>1708</v>
      </c>
      <c r="D19" s="506" t="s">
        <v>1591</v>
      </c>
      <c r="E19" s="504">
        <v>9275443.379999999</v>
      </c>
    </row>
    <row r="20" spans="2:5" x14ac:dyDescent="0.2">
      <c r="B20" s="502" t="s">
        <v>603</v>
      </c>
      <c r="C20" s="503" t="s">
        <v>2457</v>
      </c>
      <c r="D20" s="507" t="s">
        <v>2456</v>
      </c>
      <c r="E20" s="295">
        <v>5966033.4699999997</v>
      </c>
    </row>
    <row r="21" spans="2:5" x14ac:dyDescent="0.2">
      <c r="B21" s="502" t="s">
        <v>603</v>
      </c>
      <c r="C21" s="503" t="s">
        <v>2498</v>
      </c>
      <c r="D21" s="507" t="s">
        <v>2491</v>
      </c>
      <c r="E21" s="295">
        <v>7876604.5899999989</v>
      </c>
    </row>
    <row r="22" spans="2:5" x14ac:dyDescent="0.2">
      <c r="B22" s="136"/>
      <c r="C22" s="136"/>
      <c r="D22" s="259"/>
      <c r="E22" s="295"/>
    </row>
    <row r="23" spans="2:5" x14ac:dyDescent="0.2">
      <c r="B23" s="136"/>
      <c r="C23" s="136"/>
      <c r="D23" s="259"/>
      <c r="E23" s="295"/>
    </row>
    <row r="24" spans="2:5" x14ac:dyDescent="0.2">
      <c r="B24" s="136"/>
      <c r="C24" s="136"/>
      <c r="D24" s="259"/>
      <c r="E24" s="295"/>
    </row>
    <row r="25" spans="2:5" x14ac:dyDescent="0.2">
      <c r="B25" s="136"/>
      <c r="C25" s="136"/>
      <c r="D25" s="259"/>
      <c r="E25" s="295"/>
    </row>
    <row r="26" spans="2:5" x14ac:dyDescent="0.2">
      <c r="B26" s="136"/>
      <c r="C26" s="136"/>
      <c r="D26" s="259"/>
      <c r="E26" s="295"/>
    </row>
    <row r="27" spans="2:5" x14ac:dyDescent="0.2">
      <c r="B27" s="136"/>
      <c r="C27" s="136"/>
      <c r="D27" s="259"/>
      <c r="E27" s="295"/>
    </row>
    <row r="28" spans="2:5" x14ac:dyDescent="0.2">
      <c r="B28" s="136"/>
      <c r="C28" s="136"/>
      <c r="D28" s="259"/>
      <c r="E28" s="295"/>
    </row>
    <row r="29" spans="2:5" x14ac:dyDescent="0.2">
      <c r="B29" s="136"/>
      <c r="C29" s="136"/>
      <c r="D29" s="259"/>
      <c r="E29" s="295"/>
    </row>
    <row r="30" spans="2:5" x14ac:dyDescent="0.2">
      <c r="B30" s="136"/>
      <c r="C30" s="136"/>
      <c r="D30" s="259"/>
      <c r="E30" s="295"/>
    </row>
    <row r="31" spans="2:5" x14ac:dyDescent="0.2">
      <c r="B31" s="136"/>
      <c r="C31" s="136"/>
      <c r="D31" s="259"/>
      <c r="E31" s="295"/>
    </row>
    <row r="32" spans="2:5" x14ac:dyDescent="0.2">
      <c r="B32" s="136"/>
      <c r="C32" s="136"/>
      <c r="D32" s="259"/>
      <c r="E32" s="295"/>
    </row>
    <row r="33" spans="2:5" x14ac:dyDescent="0.2">
      <c r="B33" s="136"/>
      <c r="C33" s="136"/>
      <c r="D33" s="259"/>
      <c r="E33" s="295"/>
    </row>
    <row r="34" spans="2:5" x14ac:dyDescent="0.2">
      <c r="B34" s="136"/>
      <c r="C34" s="136"/>
      <c r="D34" s="259"/>
      <c r="E34" s="295"/>
    </row>
  </sheetData>
  <mergeCells count="1">
    <mergeCell ref="B1:C1"/>
  </mergeCells>
  <pageMargins left="0.75" right="0.75" top="1" bottom="1" header="0.5" footer="0.5"/>
  <pageSetup paperSize="9" scale="30" orientation="landscape" r:id="rId1"/>
  <headerFooter alignWithMargins="0"/>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3">
    <tabColor rgb="FFFFE9D9"/>
  </sheetPr>
  <dimension ref="A1"/>
  <sheetViews>
    <sheetView zoomScaleNormal="100" workbookViewId="0"/>
  </sheetViews>
  <sheetFormatPr defaultColWidth="9" defaultRowHeight="12.75" x14ac:dyDescent="0.2"/>
  <cols>
    <col min="1" max="16384" width="9" style="344"/>
  </cols>
  <sheetData/>
  <pageMargins left="0.7" right="0.7" top="0.75" bottom="0.75" header="0.3" footer="0.3"/>
  <pageSetup paperSize="9" orientation="portrait"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4">
    <tabColor rgb="FF009999"/>
    <pageSetUpPr fitToPage="1"/>
  </sheetPr>
  <dimension ref="B1:BJ111"/>
  <sheetViews>
    <sheetView zoomScaleNormal="100" workbookViewId="0"/>
  </sheetViews>
  <sheetFormatPr defaultColWidth="9.42578125" defaultRowHeight="12.75" x14ac:dyDescent="0.2"/>
  <cols>
    <col min="1" max="1" width="11.5703125" style="16" customWidth="1"/>
    <col min="2" max="2" width="24.5703125" style="16" customWidth="1"/>
    <col min="3" max="3" width="35.5703125" style="16" customWidth="1"/>
    <col min="4" max="4" width="18.42578125" style="16" customWidth="1"/>
    <col min="5" max="5" width="24.5703125" style="16" customWidth="1"/>
    <col min="6" max="6" width="10.5703125" style="16" customWidth="1"/>
    <col min="7" max="8" width="9.42578125" style="16"/>
    <col min="9" max="9" width="9.5703125" style="16" customWidth="1"/>
    <col min="10" max="11" width="9.42578125" style="16"/>
    <col min="12" max="12" width="13.42578125" style="16" customWidth="1"/>
    <col min="13" max="13" width="10" style="16" customWidth="1"/>
    <col min="14" max="15" width="9.42578125" style="16"/>
    <col min="16" max="16" width="10.5703125" style="16" customWidth="1"/>
    <col min="17" max="18" width="9.42578125" style="16"/>
    <col min="19" max="19" width="14" style="16" customWidth="1"/>
    <col min="20" max="20" width="10" style="16" customWidth="1"/>
    <col min="21" max="21" width="9.5703125" style="16" customWidth="1"/>
    <col min="22" max="22" width="9.42578125" style="16"/>
    <col min="23" max="23" width="10.42578125" style="16" customWidth="1"/>
    <col min="24" max="25" width="9.42578125" style="16"/>
    <col min="26" max="26" width="9.5703125" style="16" customWidth="1"/>
    <col min="27" max="28" width="9.42578125" style="16"/>
    <col min="29" max="29" width="9.5703125" style="16" customWidth="1"/>
    <col min="30" max="31" width="9.42578125" style="16"/>
    <col min="32" max="32" width="11" style="16" customWidth="1"/>
    <col min="33" max="34" width="9.42578125" style="16"/>
    <col min="35" max="35" width="9.5703125" style="16" customWidth="1"/>
    <col min="36" max="37" width="9.42578125" style="16"/>
    <col min="38" max="38" width="14" style="16" customWidth="1"/>
    <col min="39" max="39" width="10" style="16" customWidth="1"/>
    <col min="40" max="41" width="9.42578125" style="16"/>
    <col min="42" max="42" width="10.42578125" style="16" customWidth="1"/>
    <col min="43" max="44" width="9.42578125" style="16"/>
    <col min="45" max="45" width="10.42578125" style="16" customWidth="1"/>
    <col min="46" max="47" width="9.42578125" style="16"/>
    <col min="48" max="48" width="10.42578125" style="16" customWidth="1"/>
    <col min="49" max="50" width="9.42578125" style="16"/>
    <col min="51" max="51" width="10.42578125" style="16" customWidth="1"/>
    <col min="52" max="53" width="9.42578125" style="16"/>
    <col min="54" max="54" width="10.42578125" style="16" customWidth="1"/>
    <col min="55" max="56" width="9.42578125" style="16"/>
    <col min="57" max="57" width="10.5703125" style="16" customWidth="1"/>
    <col min="58" max="59" width="9.42578125" style="16"/>
    <col min="60" max="60" width="9.5703125" style="16" customWidth="1"/>
    <col min="61" max="16384" width="9.42578125" style="16"/>
  </cols>
  <sheetData>
    <row r="1" spans="2:62" ht="20.25" x14ac:dyDescent="0.3">
      <c r="B1" s="568" t="s">
        <v>200</v>
      </c>
      <c r="C1" s="568"/>
      <c r="D1" s="586"/>
    </row>
    <row r="2" spans="2:62" ht="15" x14ac:dyDescent="0.25">
      <c r="B2" s="335" t="str">
        <f>Tradingname</f>
        <v>APT PARMELIA PTY LTD</v>
      </c>
      <c r="C2" s="336"/>
    </row>
    <row r="3" spans="2:62" ht="15" x14ac:dyDescent="0.25">
      <c r="B3" s="337" t="s">
        <v>239</v>
      </c>
      <c r="C3" s="338" t="str">
        <f>TEXT(Yearstart,"dd/mm/yyyy")&amp;" to "&amp;TEXT(Yearending,"dd/mm/yyyy")</f>
        <v>01/07/2025 to 30/06/2026</v>
      </c>
    </row>
    <row r="4" spans="2:62" x14ac:dyDescent="0.2">
      <c r="B4" s="23"/>
      <c r="C4" s="23"/>
    </row>
    <row r="5" spans="2:62" ht="15.75" x14ac:dyDescent="0.2">
      <c r="B5" s="558" t="s">
        <v>202</v>
      </c>
      <c r="C5" s="558"/>
      <c r="D5" s="558"/>
      <c r="E5" s="191"/>
    </row>
    <row r="7" spans="2:62" s="24" customFormat="1" ht="13.35" customHeight="1" x14ac:dyDescent="0.2">
      <c r="B7" s="591" t="s">
        <v>504</v>
      </c>
      <c r="C7" s="591" t="s">
        <v>32</v>
      </c>
      <c r="D7" s="208"/>
      <c r="E7" s="594" t="s">
        <v>503</v>
      </c>
      <c r="F7" s="597" t="s">
        <v>100</v>
      </c>
      <c r="G7" s="598"/>
      <c r="H7" s="598"/>
      <c r="I7" s="598"/>
      <c r="J7" s="598"/>
      <c r="K7" s="599"/>
      <c r="L7" s="603" t="s">
        <v>101</v>
      </c>
      <c r="M7" s="604"/>
      <c r="N7" s="604"/>
      <c r="O7" s="604"/>
      <c r="P7" s="604"/>
      <c r="Q7" s="604"/>
      <c r="R7" s="605"/>
      <c r="S7" s="587" t="s">
        <v>102</v>
      </c>
      <c r="T7" s="583"/>
      <c r="U7" s="583"/>
      <c r="V7" s="583"/>
      <c r="W7" s="583"/>
      <c r="X7" s="583"/>
      <c r="Y7" s="583"/>
      <c r="Z7" s="583"/>
      <c r="AA7" s="583"/>
      <c r="AB7" s="583"/>
      <c r="AC7" s="583"/>
      <c r="AD7" s="583"/>
      <c r="AE7" s="583"/>
      <c r="AF7" s="583"/>
      <c r="AG7" s="583"/>
      <c r="AH7" s="583"/>
      <c r="AI7" s="583"/>
      <c r="AJ7" s="583"/>
      <c r="AK7" s="584"/>
      <c r="AL7" s="588" t="s">
        <v>103</v>
      </c>
      <c r="AM7" s="589"/>
      <c r="AN7" s="589"/>
      <c r="AO7" s="589"/>
      <c r="AP7" s="589"/>
      <c r="AQ7" s="589"/>
      <c r="AR7" s="589"/>
      <c r="AS7" s="589"/>
      <c r="AT7" s="589"/>
      <c r="AU7" s="589"/>
      <c r="AV7" s="589"/>
      <c r="AW7" s="589"/>
      <c r="AX7" s="589"/>
      <c r="AY7" s="589"/>
      <c r="AZ7" s="589"/>
      <c r="BA7" s="589"/>
      <c r="BB7" s="589"/>
      <c r="BC7" s="589"/>
      <c r="BD7" s="589"/>
      <c r="BE7" s="589"/>
      <c r="BF7" s="589"/>
      <c r="BG7" s="589"/>
      <c r="BH7" s="589"/>
      <c r="BI7" s="589"/>
      <c r="BJ7" s="590"/>
    </row>
    <row r="8" spans="2:62" s="23" customFormat="1" ht="15" x14ac:dyDescent="0.2">
      <c r="B8" s="592"/>
      <c r="C8" s="592"/>
      <c r="D8" s="209"/>
      <c r="E8" s="595"/>
      <c r="F8" s="600"/>
      <c r="G8" s="601"/>
      <c r="H8" s="601"/>
      <c r="I8" s="601"/>
      <c r="J8" s="601"/>
      <c r="K8" s="602"/>
      <c r="L8" s="606"/>
      <c r="M8" s="607"/>
      <c r="N8" s="607"/>
      <c r="O8" s="607"/>
      <c r="P8" s="607"/>
      <c r="Q8" s="607"/>
      <c r="R8" s="607"/>
      <c r="S8" s="212"/>
      <c r="T8" s="583" t="s">
        <v>104</v>
      </c>
      <c r="U8" s="583"/>
      <c r="V8" s="583"/>
      <c r="W8" s="583"/>
      <c r="X8" s="583"/>
      <c r="Y8" s="584"/>
      <c r="Z8" s="580" t="s">
        <v>105</v>
      </c>
      <c r="AA8" s="580"/>
      <c r="AB8" s="580"/>
      <c r="AC8" s="580"/>
      <c r="AD8" s="580"/>
      <c r="AE8" s="581"/>
      <c r="AF8" s="579" t="s">
        <v>106</v>
      </c>
      <c r="AG8" s="580"/>
      <c r="AH8" s="580"/>
      <c r="AI8" s="580"/>
      <c r="AJ8" s="580"/>
      <c r="AK8" s="581"/>
      <c r="AL8" s="213"/>
      <c r="AM8" s="608" t="s">
        <v>107</v>
      </c>
      <c r="AN8" s="609"/>
      <c r="AO8" s="609"/>
      <c r="AP8" s="609"/>
      <c r="AQ8" s="609"/>
      <c r="AR8" s="610"/>
      <c r="AS8" s="608" t="s">
        <v>108</v>
      </c>
      <c r="AT8" s="609"/>
      <c r="AU8" s="609"/>
      <c r="AV8" s="609"/>
      <c r="AW8" s="609"/>
      <c r="AX8" s="610"/>
      <c r="AY8" s="608" t="s">
        <v>109</v>
      </c>
      <c r="AZ8" s="609"/>
      <c r="BA8" s="609"/>
      <c r="BB8" s="609"/>
      <c r="BC8" s="609"/>
      <c r="BD8" s="610"/>
      <c r="BE8" s="608" t="s">
        <v>110</v>
      </c>
      <c r="BF8" s="609"/>
      <c r="BG8" s="609"/>
      <c r="BH8" s="609"/>
      <c r="BI8" s="609"/>
      <c r="BJ8" s="610"/>
    </row>
    <row r="9" spans="2:62" s="23" customFormat="1" ht="36" x14ac:dyDescent="0.2">
      <c r="B9" s="592"/>
      <c r="C9" s="592"/>
      <c r="D9" s="209" t="s">
        <v>21</v>
      </c>
      <c r="E9" s="595"/>
      <c r="F9" s="585" t="s">
        <v>111</v>
      </c>
      <c r="G9" s="585"/>
      <c r="H9" s="585"/>
      <c r="I9" s="582" t="s">
        <v>112</v>
      </c>
      <c r="J9" s="582"/>
      <c r="K9" s="582"/>
      <c r="L9" s="211" t="s">
        <v>113</v>
      </c>
      <c r="M9" s="585" t="s">
        <v>91</v>
      </c>
      <c r="N9" s="585"/>
      <c r="O9" s="585"/>
      <c r="P9" s="582" t="s">
        <v>92</v>
      </c>
      <c r="Q9" s="582"/>
      <c r="R9" s="582"/>
      <c r="S9" s="211" t="s">
        <v>114</v>
      </c>
      <c r="T9" s="585" t="s">
        <v>91</v>
      </c>
      <c r="U9" s="585"/>
      <c r="V9" s="585"/>
      <c r="W9" s="582" t="s">
        <v>92</v>
      </c>
      <c r="X9" s="582"/>
      <c r="Y9" s="582"/>
      <c r="Z9" s="585" t="s">
        <v>91</v>
      </c>
      <c r="AA9" s="585"/>
      <c r="AB9" s="585"/>
      <c r="AC9" s="582" t="s">
        <v>92</v>
      </c>
      <c r="AD9" s="582"/>
      <c r="AE9" s="582"/>
      <c r="AF9" s="585" t="s">
        <v>91</v>
      </c>
      <c r="AG9" s="585"/>
      <c r="AH9" s="585"/>
      <c r="AI9" s="582" t="s">
        <v>92</v>
      </c>
      <c r="AJ9" s="582"/>
      <c r="AK9" s="582"/>
      <c r="AL9" s="211" t="s">
        <v>115</v>
      </c>
      <c r="AM9" s="585" t="s">
        <v>91</v>
      </c>
      <c r="AN9" s="585"/>
      <c r="AO9" s="585"/>
      <c r="AP9" s="582" t="s">
        <v>92</v>
      </c>
      <c r="AQ9" s="582"/>
      <c r="AR9" s="582"/>
      <c r="AS9" s="585" t="s">
        <v>91</v>
      </c>
      <c r="AT9" s="585"/>
      <c r="AU9" s="585"/>
      <c r="AV9" s="582" t="s">
        <v>92</v>
      </c>
      <c r="AW9" s="582"/>
      <c r="AX9" s="582"/>
      <c r="AY9" s="585" t="s">
        <v>91</v>
      </c>
      <c r="AZ9" s="585"/>
      <c r="BA9" s="585"/>
      <c r="BB9" s="582" t="s">
        <v>92</v>
      </c>
      <c r="BC9" s="582"/>
      <c r="BD9" s="582"/>
      <c r="BE9" s="585" t="s">
        <v>91</v>
      </c>
      <c r="BF9" s="585"/>
      <c r="BG9" s="585"/>
      <c r="BH9" s="582" t="s">
        <v>92</v>
      </c>
      <c r="BI9" s="582"/>
      <c r="BJ9" s="582"/>
    </row>
    <row r="10" spans="2:62" s="23" customFormat="1" ht="40.5" customHeight="1" x14ac:dyDescent="0.2">
      <c r="B10" s="593"/>
      <c r="C10" s="593"/>
      <c r="D10" s="210" t="s">
        <v>175</v>
      </c>
      <c r="E10" s="596"/>
      <c r="F10" s="209" t="s">
        <v>505</v>
      </c>
      <c r="G10" s="209" t="s">
        <v>506</v>
      </c>
      <c r="H10" s="209" t="s">
        <v>450</v>
      </c>
      <c r="I10" s="209" t="s">
        <v>505</v>
      </c>
      <c r="J10" s="209" t="s">
        <v>451</v>
      </c>
      <c r="K10" s="209" t="s">
        <v>450</v>
      </c>
      <c r="L10" s="324" t="s">
        <v>507</v>
      </c>
      <c r="M10" s="325" t="s">
        <v>448</v>
      </c>
      <c r="N10" s="325" t="s">
        <v>506</v>
      </c>
      <c r="O10" s="325" t="s">
        <v>450</v>
      </c>
      <c r="P10" s="325" t="s">
        <v>448</v>
      </c>
      <c r="Q10" s="325" t="s">
        <v>451</v>
      </c>
      <c r="R10" s="325" t="s">
        <v>450</v>
      </c>
      <c r="S10" s="326" t="s">
        <v>175</v>
      </c>
      <c r="T10" s="326" t="s">
        <v>448</v>
      </c>
      <c r="U10" s="326" t="s">
        <v>506</v>
      </c>
      <c r="V10" s="326" t="s">
        <v>450</v>
      </c>
      <c r="W10" s="326" t="s">
        <v>448</v>
      </c>
      <c r="X10" s="326" t="s">
        <v>176</v>
      </c>
      <c r="Y10" s="326" t="s">
        <v>450</v>
      </c>
      <c r="Z10" s="326" t="s">
        <v>505</v>
      </c>
      <c r="AA10" s="326" t="s">
        <v>506</v>
      </c>
      <c r="AB10" s="326" t="s">
        <v>450</v>
      </c>
      <c r="AC10" s="326" t="s">
        <v>505</v>
      </c>
      <c r="AD10" s="326" t="s">
        <v>176</v>
      </c>
      <c r="AE10" s="326" t="s">
        <v>450</v>
      </c>
      <c r="AF10" s="326" t="s">
        <v>448</v>
      </c>
      <c r="AG10" s="326" t="s">
        <v>506</v>
      </c>
      <c r="AH10" s="326" t="s">
        <v>450</v>
      </c>
      <c r="AI10" s="326" t="s">
        <v>448</v>
      </c>
      <c r="AJ10" s="326" t="s">
        <v>176</v>
      </c>
      <c r="AK10" s="326" t="s">
        <v>450</v>
      </c>
      <c r="AL10" s="327" t="s">
        <v>175</v>
      </c>
      <c r="AM10" s="327" t="s">
        <v>505</v>
      </c>
      <c r="AN10" s="327" t="s">
        <v>506</v>
      </c>
      <c r="AO10" s="327" t="s">
        <v>450</v>
      </c>
      <c r="AP10" s="327" t="s">
        <v>505</v>
      </c>
      <c r="AQ10" s="327" t="s">
        <v>451</v>
      </c>
      <c r="AR10" s="327" t="s">
        <v>450</v>
      </c>
      <c r="AS10" s="327" t="s">
        <v>448</v>
      </c>
      <c r="AT10" s="327" t="s">
        <v>506</v>
      </c>
      <c r="AU10" s="327" t="s">
        <v>450</v>
      </c>
      <c r="AV10" s="327" t="s">
        <v>448</v>
      </c>
      <c r="AW10" s="327" t="s">
        <v>451</v>
      </c>
      <c r="AX10" s="327" t="s">
        <v>450</v>
      </c>
      <c r="AY10" s="327" t="s">
        <v>448</v>
      </c>
      <c r="AZ10" s="327" t="s">
        <v>506</v>
      </c>
      <c r="BA10" s="327" t="s">
        <v>450</v>
      </c>
      <c r="BB10" s="327" t="s">
        <v>448</v>
      </c>
      <c r="BC10" s="327" t="s">
        <v>451</v>
      </c>
      <c r="BD10" s="327" t="s">
        <v>450</v>
      </c>
      <c r="BE10" s="327" t="s">
        <v>505</v>
      </c>
      <c r="BF10" s="327" t="s">
        <v>506</v>
      </c>
      <c r="BG10" s="327" t="s">
        <v>450</v>
      </c>
      <c r="BH10" s="327" t="s">
        <v>505</v>
      </c>
      <c r="BI10" s="327" t="s">
        <v>176</v>
      </c>
      <c r="BJ10" s="327" t="s">
        <v>450</v>
      </c>
    </row>
    <row r="11" spans="2:62" s="23" customFormat="1" ht="13.35" customHeight="1" x14ac:dyDescent="0.2">
      <c r="B11" s="216"/>
      <c r="C11" s="123" t="s">
        <v>33</v>
      </c>
      <c r="D11" s="122"/>
      <c r="E11" s="122"/>
      <c r="F11" s="576"/>
      <c r="G11" s="577"/>
      <c r="H11" s="577"/>
      <c r="I11" s="577"/>
      <c r="J11" s="577"/>
      <c r="K11" s="578"/>
      <c r="L11" s="328"/>
      <c r="M11" s="328"/>
      <c r="N11" s="328"/>
      <c r="O11" s="328"/>
      <c r="P11" s="328"/>
      <c r="Q11" s="328"/>
      <c r="R11" s="328"/>
      <c r="S11" s="329"/>
      <c r="T11" s="330"/>
      <c r="U11" s="329"/>
      <c r="V11" s="329"/>
      <c r="W11" s="329"/>
      <c r="X11" s="329"/>
      <c r="Y11" s="331"/>
      <c r="Z11" s="330"/>
      <c r="AA11" s="329"/>
      <c r="AB11" s="329"/>
      <c r="AC11" s="329"/>
      <c r="AD11" s="329"/>
      <c r="AE11" s="331"/>
      <c r="AF11" s="330"/>
      <c r="AG11" s="329"/>
      <c r="AH11" s="329"/>
      <c r="AI11" s="329"/>
      <c r="AJ11" s="329"/>
      <c r="AK11" s="331"/>
      <c r="AL11" s="332"/>
      <c r="AM11" s="333"/>
      <c r="AN11" s="332"/>
      <c r="AO11" s="332"/>
      <c r="AP11" s="332"/>
      <c r="AQ11" s="332"/>
      <c r="AR11" s="334"/>
      <c r="AS11" s="333"/>
      <c r="AT11" s="332"/>
      <c r="AU11" s="332"/>
      <c r="AV11" s="332"/>
      <c r="AW11" s="332"/>
      <c r="AX11" s="334"/>
      <c r="AY11" s="333"/>
      <c r="AZ11" s="332"/>
      <c r="BA11" s="332"/>
      <c r="BB11" s="332"/>
      <c r="BC11" s="332"/>
      <c r="BD11" s="334"/>
      <c r="BE11" s="333"/>
      <c r="BF11" s="332"/>
      <c r="BG11" s="332"/>
      <c r="BH11" s="332"/>
      <c r="BI11" s="332"/>
      <c r="BJ11" s="334"/>
    </row>
    <row r="12" spans="2:62" s="23" customFormat="1" ht="25.5" x14ac:dyDescent="0.2">
      <c r="B12" s="395" t="s">
        <v>772</v>
      </c>
      <c r="C12" s="145" t="s">
        <v>153</v>
      </c>
      <c r="D12" s="283">
        <f>L12+S12+AL12</f>
        <v>13135.665219999999</v>
      </c>
      <c r="E12" s="214"/>
      <c r="F12" s="297"/>
      <c r="G12" s="297"/>
      <c r="H12" s="297"/>
      <c r="I12" s="297"/>
      <c r="J12" s="297"/>
      <c r="K12" s="297"/>
      <c r="L12" s="283">
        <f>M12+P12</f>
        <v>13135.665219999999</v>
      </c>
      <c r="M12" s="294">
        <v>12508.113989999998</v>
      </c>
      <c r="N12" s="294">
        <v>20423.974999999999</v>
      </c>
      <c r="O12" s="300">
        <f>IFERROR(M12/N12,0)</f>
        <v>0.61242309540625661</v>
      </c>
      <c r="P12" s="294">
        <v>627.55123000000003</v>
      </c>
      <c r="Q12" s="294">
        <v>3217.6683820000007</v>
      </c>
      <c r="R12" s="300">
        <f>IFERROR(P12/Q12,0)</f>
        <v>0.1950329106351022</v>
      </c>
      <c r="S12" s="283">
        <f>T12+W12+Z12+AC12+AF12+AI12</f>
        <v>0</v>
      </c>
      <c r="T12" s="294"/>
      <c r="U12" s="294"/>
      <c r="V12" s="300">
        <f>IFERROR(T12/U12,0)</f>
        <v>0</v>
      </c>
      <c r="W12" s="294"/>
      <c r="X12" s="294"/>
      <c r="Y12" s="300">
        <f>IFERROR(W12/X12,0)</f>
        <v>0</v>
      </c>
      <c r="Z12" s="294"/>
      <c r="AA12" s="294"/>
      <c r="AB12" s="300">
        <f>IFERROR(Z12/AA12,0)</f>
        <v>0</v>
      </c>
      <c r="AC12" s="294"/>
      <c r="AD12" s="294"/>
      <c r="AE12" s="300">
        <f>IFERROR(AC12/AD12,0)</f>
        <v>0</v>
      </c>
      <c r="AF12" s="294"/>
      <c r="AG12" s="294"/>
      <c r="AH12" s="300">
        <f>IFERROR(AF12/AG12,0)</f>
        <v>0</v>
      </c>
      <c r="AI12" s="294"/>
      <c r="AJ12" s="294"/>
      <c r="AK12" s="300">
        <f>IFERROR(AI12/AJ12,0)</f>
        <v>0</v>
      </c>
      <c r="AL12" s="283">
        <f>AM12+AP12+AS12+AV12+AY12+BB12+BE12+BH12</f>
        <v>0</v>
      </c>
      <c r="AM12" s="294"/>
      <c r="AN12" s="294"/>
      <c r="AO12" s="300">
        <f>IFERROR(AM12/AN12,0)</f>
        <v>0</v>
      </c>
      <c r="AP12" s="294"/>
      <c r="AQ12" s="294"/>
      <c r="AR12" s="300">
        <f>IFERROR(AP12/AQ12,0)</f>
        <v>0</v>
      </c>
      <c r="AS12" s="294"/>
      <c r="AT12" s="294"/>
      <c r="AU12" s="300">
        <f>IFERROR(AS12/AT12,0)</f>
        <v>0</v>
      </c>
      <c r="AV12" s="294"/>
      <c r="AW12" s="294"/>
      <c r="AX12" s="300">
        <f>IFERROR(AV12/AW12,0)</f>
        <v>0</v>
      </c>
      <c r="AY12" s="294"/>
      <c r="AZ12" s="294"/>
      <c r="BA12" s="300">
        <f>IFERROR(AY12/AZ12,0)</f>
        <v>0</v>
      </c>
      <c r="BB12" s="294"/>
      <c r="BC12" s="294"/>
      <c r="BD12" s="300">
        <f>IFERROR(BB12/BC12,0)</f>
        <v>0</v>
      </c>
      <c r="BE12" s="294"/>
      <c r="BF12" s="294"/>
      <c r="BG12" s="300">
        <f>IFERROR(BE12/BF12,0)</f>
        <v>0</v>
      </c>
      <c r="BH12" s="294"/>
      <c r="BI12" s="294"/>
      <c r="BJ12" s="300">
        <f>IFERROR(BH12/BI12,0)</f>
        <v>0</v>
      </c>
    </row>
    <row r="13" spans="2:62" s="23" customFormat="1" ht="25.5" x14ac:dyDescent="0.2">
      <c r="B13" s="395" t="s">
        <v>772</v>
      </c>
      <c r="C13" s="145" t="s">
        <v>201</v>
      </c>
      <c r="D13" s="283">
        <f>L13+S13+AL13</f>
        <v>1181.1903199999997</v>
      </c>
      <c r="E13" s="214"/>
      <c r="F13" s="297"/>
      <c r="G13" s="297"/>
      <c r="H13" s="297"/>
      <c r="I13" s="297"/>
      <c r="J13" s="297"/>
      <c r="K13" s="297"/>
      <c r="L13" s="283">
        <f>M13+P13</f>
        <v>1181.1903199999997</v>
      </c>
      <c r="M13" s="294"/>
      <c r="N13" s="294"/>
      <c r="O13" s="300">
        <f>IFERROR(M13/N13,0)</f>
        <v>0</v>
      </c>
      <c r="P13" s="294">
        <v>1181.1903199999997</v>
      </c>
      <c r="Q13" s="294">
        <v>1790.9516439999998</v>
      </c>
      <c r="R13" s="300">
        <f>IFERROR(P13/Q13,0)</f>
        <v>0.65953222352886698</v>
      </c>
      <c r="S13" s="283">
        <f>T13+W13+Z13+AC13+AF13+AI13</f>
        <v>0</v>
      </c>
      <c r="T13" s="294"/>
      <c r="U13" s="294"/>
      <c r="V13" s="300">
        <f>IFERROR(T13/U13,0)</f>
        <v>0</v>
      </c>
      <c r="W13" s="294"/>
      <c r="X13" s="294"/>
      <c r="Y13" s="300">
        <f>IFERROR(W13/X13,0)</f>
        <v>0</v>
      </c>
      <c r="Z13" s="294"/>
      <c r="AA13" s="294"/>
      <c r="AB13" s="300">
        <f>IFERROR(Z13/AA13,0)</f>
        <v>0</v>
      </c>
      <c r="AC13" s="294"/>
      <c r="AD13" s="294"/>
      <c r="AE13" s="300">
        <f>IFERROR(AC13/AD13,0)</f>
        <v>0</v>
      </c>
      <c r="AF13" s="294"/>
      <c r="AG13" s="294"/>
      <c r="AH13" s="300">
        <f>IFERROR(AF13/AG13,0)</f>
        <v>0</v>
      </c>
      <c r="AI13" s="294"/>
      <c r="AJ13" s="294"/>
      <c r="AK13" s="300">
        <f>IFERROR(AI13/AJ13,0)</f>
        <v>0</v>
      </c>
      <c r="AL13" s="283">
        <f>AM13+AP13+AS13+AV13+AY13+BB13+BE13+BH13</f>
        <v>0</v>
      </c>
      <c r="AM13" s="294"/>
      <c r="AN13" s="294"/>
      <c r="AO13" s="300">
        <f>IFERROR(AM13/AN13,0)</f>
        <v>0</v>
      </c>
      <c r="AP13" s="294"/>
      <c r="AQ13" s="294"/>
      <c r="AR13" s="300">
        <f>IFERROR(AP13/AQ13,0)</f>
        <v>0</v>
      </c>
      <c r="AS13" s="294"/>
      <c r="AT13" s="294"/>
      <c r="AU13" s="300">
        <f>IFERROR(AS13/AT13,0)</f>
        <v>0</v>
      </c>
      <c r="AV13" s="294"/>
      <c r="AW13" s="294"/>
      <c r="AX13" s="300">
        <f>IFERROR(AV13/AW13,0)</f>
        <v>0</v>
      </c>
      <c r="AY13" s="294"/>
      <c r="AZ13" s="294"/>
      <c r="BA13" s="300">
        <f>IFERROR(AY13/AZ13,0)</f>
        <v>0</v>
      </c>
      <c r="BB13" s="294"/>
      <c r="BC13" s="294"/>
      <c r="BD13" s="300">
        <f>IFERROR(BB13/BC13,0)</f>
        <v>0</v>
      </c>
      <c r="BE13" s="294"/>
      <c r="BF13" s="294"/>
      <c r="BG13" s="300">
        <f>IFERROR(BE13/BF13,0)</f>
        <v>0</v>
      </c>
      <c r="BH13" s="294"/>
      <c r="BI13" s="294"/>
      <c r="BJ13" s="300">
        <f>IFERROR(BH13/BI13,0)</f>
        <v>0</v>
      </c>
    </row>
    <row r="14" spans="2:62" s="23" customFormat="1" x14ac:dyDescent="0.2">
      <c r="B14" s="395" t="s">
        <v>772</v>
      </c>
      <c r="C14" s="145" t="s">
        <v>35</v>
      </c>
      <c r="D14" s="283">
        <f>L14+S14+AL14</f>
        <v>0</v>
      </c>
      <c r="E14" s="214"/>
      <c r="F14" s="297"/>
      <c r="G14" s="297"/>
      <c r="H14" s="297"/>
      <c r="I14" s="297"/>
      <c r="J14" s="297"/>
      <c r="K14" s="297"/>
      <c r="L14" s="283">
        <f>M14+P14</f>
        <v>0</v>
      </c>
      <c r="M14" s="294">
        <v>0</v>
      </c>
      <c r="N14" s="294">
        <v>0</v>
      </c>
      <c r="O14" s="300">
        <f>IFERROR(M14/N14,0)</f>
        <v>0</v>
      </c>
      <c r="P14" s="294">
        <v>0</v>
      </c>
      <c r="Q14" s="294">
        <v>0</v>
      </c>
      <c r="R14" s="300">
        <f>IFERROR(P14/Q14,0)</f>
        <v>0</v>
      </c>
      <c r="S14" s="283">
        <f>T14+W14+Z14+AC14+AF14+AI14</f>
        <v>0</v>
      </c>
      <c r="T14" s="294"/>
      <c r="U14" s="294"/>
      <c r="V14" s="300">
        <f>IFERROR(T14/U14,0)</f>
        <v>0</v>
      </c>
      <c r="W14" s="294"/>
      <c r="X14" s="294"/>
      <c r="Y14" s="300">
        <f>IFERROR(W14/X14,0)</f>
        <v>0</v>
      </c>
      <c r="Z14" s="294"/>
      <c r="AA14" s="294"/>
      <c r="AB14" s="300">
        <f>IFERROR(Z14/AA14,0)</f>
        <v>0</v>
      </c>
      <c r="AC14" s="294"/>
      <c r="AD14" s="294"/>
      <c r="AE14" s="300">
        <f>IFERROR(AC14/AD14,0)</f>
        <v>0</v>
      </c>
      <c r="AF14" s="294"/>
      <c r="AG14" s="294"/>
      <c r="AH14" s="300">
        <f>IFERROR(AF14/AG14,0)</f>
        <v>0</v>
      </c>
      <c r="AI14" s="294"/>
      <c r="AJ14" s="294"/>
      <c r="AK14" s="300">
        <f>IFERROR(AI14/AJ14,0)</f>
        <v>0</v>
      </c>
      <c r="AL14" s="283">
        <f>AM14+AP14+AS14+AV14+AY14+BB14+BE14+BH14</f>
        <v>0</v>
      </c>
      <c r="AM14" s="294"/>
      <c r="AN14" s="294"/>
      <c r="AO14" s="300">
        <f>IFERROR(AM14/AN14,0)</f>
        <v>0</v>
      </c>
      <c r="AP14" s="294"/>
      <c r="AQ14" s="294"/>
      <c r="AR14" s="300">
        <f>IFERROR(AP14/AQ14,0)</f>
        <v>0</v>
      </c>
      <c r="AS14" s="294"/>
      <c r="AT14" s="294"/>
      <c r="AU14" s="300">
        <f>IFERROR(AS14/AT14,0)</f>
        <v>0</v>
      </c>
      <c r="AV14" s="294"/>
      <c r="AW14" s="294"/>
      <c r="AX14" s="300">
        <f>IFERROR(AV14/AW14,0)</f>
        <v>0</v>
      </c>
      <c r="AY14" s="294"/>
      <c r="AZ14" s="294"/>
      <c r="BA14" s="300">
        <f>IFERROR(AY14/AZ14,0)</f>
        <v>0</v>
      </c>
      <c r="BB14" s="294"/>
      <c r="BC14" s="294"/>
      <c r="BD14" s="300">
        <f>IFERROR(BB14/BC14,0)</f>
        <v>0</v>
      </c>
      <c r="BE14" s="294"/>
      <c r="BF14" s="294"/>
      <c r="BG14" s="300">
        <f>IFERROR(BE14/BF14,0)</f>
        <v>0</v>
      </c>
      <c r="BH14" s="294"/>
      <c r="BI14" s="294"/>
      <c r="BJ14" s="300">
        <f>IFERROR(BH14/BI14,0)</f>
        <v>0</v>
      </c>
    </row>
    <row r="15" spans="2:62" s="23" customFormat="1" x14ac:dyDescent="0.2">
      <c r="B15" s="395"/>
      <c r="C15" s="123" t="s">
        <v>228</v>
      </c>
      <c r="D15" s="296"/>
      <c r="E15" s="215"/>
      <c r="F15" s="296"/>
      <c r="G15" s="296"/>
      <c r="H15" s="296"/>
      <c r="I15" s="296"/>
      <c r="J15" s="296"/>
      <c r="K15" s="298"/>
      <c r="L15" s="297"/>
      <c r="M15" s="297"/>
      <c r="N15" s="297"/>
      <c r="O15" s="297"/>
      <c r="P15" s="297"/>
      <c r="Q15" s="297"/>
      <c r="R15" s="297"/>
      <c r="S15" s="297"/>
      <c r="T15" s="297"/>
      <c r="U15" s="297"/>
      <c r="V15" s="297"/>
      <c r="W15" s="297"/>
      <c r="X15" s="297"/>
      <c r="Y15" s="297"/>
      <c r="Z15" s="297"/>
      <c r="AA15" s="297"/>
      <c r="AB15" s="297"/>
      <c r="AC15" s="297"/>
      <c r="AD15" s="297"/>
      <c r="AE15" s="297"/>
      <c r="AF15" s="297"/>
      <c r="AG15" s="297"/>
      <c r="AH15" s="297"/>
      <c r="AI15" s="297"/>
      <c r="AJ15" s="297"/>
      <c r="AK15" s="297"/>
      <c r="AL15" s="297"/>
      <c r="AM15" s="297"/>
      <c r="AN15" s="297"/>
      <c r="AO15" s="297"/>
      <c r="AP15" s="297"/>
      <c r="AQ15" s="297"/>
      <c r="AR15" s="297"/>
      <c r="AS15" s="297"/>
      <c r="AT15" s="297"/>
      <c r="AU15" s="297"/>
      <c r="AV15" s="297"/>
      <c r="AW15" s="297"/>
      <c r="AX15" s="297"/>
      <c r="AY15" s="297"/>
      <c r="AZ15" s="297"/>
      <c r="BA15" s="297"/>
      <c r="BB15" s="297"/>
      <c r="BC15" s="297"/>
      <c r="BD15" s="297"/>
      <c r="BE15" s="297"/>
      <c r="BF15" s="297"/>
      <c r="BG15" s="297"/>
      <c r="BH15" s="297"/>
      <c r="BI15" s="297"/>
      <c r="BJ15" s="299"/>
    </row>
    <row r="16" spans="2:62" s="23" customFormat="1" ht="25.5" x14ac:dyDescent="0.2">
      <c r="B16" s="395" t="s">
        <v>773</v>
      </c>
      <c r="C16" s="145" t="s">
        <v>226</v>
      </c>
      <c r="D16" s="283">
        <f>F16+I16</f>
        <v>0</v>
      </c>
      <c r="E16" s="214"/>
      <c r="F16" s="265">
        <v>0</v>
      </c>
      <c r="G16" s="265">
        <v>0</v>
      </c>
      <c r="H16" s="300">
        <f>IFERROR(F16/G16,0)</f>
        <v>0</v>
      </c>
      <c r="I16" s="265">
        <v>0</v>
      </c>
      <c r="J16" s="265">
        <v>0</v>
      </c>
      <c r="K16" s="300">
        <f>IFERROR(I16/J16,0)</f>
        <v>0</v>
      </c>
      <c r="L16" s="297"/>
      <c r="M16" s="297"/>
      <c r="N16" s="297"/>
      <c r="O16" s="297"/>
      <c r="P16" s="297"/>
      <c r="Q16" s="297"/>
      <c r="R16" s="297"/>
      <c r="S16" s="297"/>
      <c r="T16" s="297"/>
      <c r="U16" s="297"/>
      <c r="V16" s="297"/>
      <c r="W16" s="297"/>
      <c r="X16" s="297"/>
      <c r="Y16" s="297"/>
      <c r="Z16" s="297"/>
      <c r="AA16" s="297"/>
      <c r="AB16" s="297"/>
      <c r="AC16" s="297"/>
      <c r="AD16" s="297"/>
      <c r="AE16" s="297"/>
      <c r="AF16" s="297"/>
      <c r="AG16" s="297"/>
      <c r="AH16" s="297"/>
      <c r="AI16" s="297"/>
      <c r="AJ16" s="297"/>
      <c r="AK16" s="297"/>
      <c r="AL16" s="297"/>
      <c r="AM16" s="297"/>
      <c r="AN16" s="297"/>
      <c r="AO16" s="297"/>
      <c r="AP16" s="297"/>
      <c r="AQ16" s="297"/>
      <c r="AR16" s="297"/>
      <c r="AS16" s="297"/>
      <c r="AT16" s="297"/>
      <c r="AU16" s="297"/>
      <c r="AV16" s="297"/>
      <c r="AW16" s="297"/>
      <c r="AX16" s="297"/>
      <c r="AY16" s="297"/>
      <c r="AZ16" s="297"/>
      <c r="BA16" s="297"/>
      <c r="BB16" s="297"/>
      <c r="BC16" s="297"/>
      <c r="BD16" s="297"/>
      <c r="BE16" s="297"/>
      <c r="BF16" s="297"/>
      <c r="BG16" s="297"/>
      <c r="BH16" s="297"/>
      <c r="BI16" s="297"/>
      <c r="BJ16" s="299"/>
    </row>
    <row r="17" spans="2:62" s="23" customFormat="1" x14ac:dyDescent="0.2">
      <c r="B17" s="395"/>
      <c r="C17" s="123" t="s">
        <v>36</v>
      </c>
      <c r="D17" s="296"/>
      <c r="E17" s="215"/>
      <c r="F17" s="296"/>
      <c r="G17" s="296"/>
      <c r="H17" s="296"/>
      <c r="I17" s="296"/>
      <c r="J17" s="296"/>
      <c r="K17" s="298"/>
      <c r="L17" s="297"/>
      <c r="M17" s="297"/>
      <c r="N17" s="297"/>
      <c r="O17" s="297"/>
      <c r="P17" s="297"/>
      <c r="Q17" s="297"/>
      <c r="R17" s="297"/>
      <c r="S17" s="297"/>
      <c r="T17" s="297"/>
      <c r="U17" s="297"/>
      <c r="V17" s="297"/>
      <c r="W17" s="297"/>
      <c r="X17" s="297"/>
      <c r="Y17" s="297"/>
      <c r="Z17" s="297"/>
      <c r="AA17" s="297"/>
      <c r="AB17" s="297"/>
      <c r="AC17" s="297"/>
      <c r="AD17" s="297"/>
      <c r="AE17" s="297"/>
      <c r="AF17" s="297"/>
      <c r="AG17" s="297"/>
      <c r="AH17" s="297"/>
      <c r="AI17" s="297"/>
      <c r="AJ17" s="297"/>
      <c r="AK17" s="297"/>
      <c r="AL17" s="297"/>
      <c r="AM17" s="297"/>
      <c r="AN17" s="297"/>
      <c r="AO17" s="297"/>
      <c r="AP17" s="297"/>
      <c r="AQ17" s="297"/>
      <c r="AR17" s="297"/>
      <c r="AS17" s="297"/>
      <c r="AT17" s="297"/>
      <c r="AU17" s="297"/>
      <c r="AV17" s="297"/>
      <c r="AW17" s="297"/>
      <c r="AX17" s="297"/>
      <c r="AY17" s="297"/>
      <c r="AZ17" s="297"/>
      <c r="BA17" s="297"/>
      <c r="BB17" s="297"/>
      <c r="BC17" s="297"/>
      <c r="BD17" s="297"/>
      <c r="BE17" s="297"/>
      <c r="BF17" s="297"/>
      <c r="BG17" s="297"/>
      <c r="BH17" s="297"/>
      <c r="BI17" s="297"/>
      <c r="BJ17" s="299"/>
    </row>
    <row r="18" spans="2:62" s="23" customFormat="1" x14ac:dyDescent="0.2">
      <c r="B18" s="395" t="s">
        <v>774</v>
      </c>
      <c r="C18" s="145" t="s">
        <v>227</v>
      </c>
      <c r="D18" s="283">
        <f>F18+I18</f>
        <v>0</v>
      </c>
      <c r="E18" s="214"/>
      <c r="F18" s="265">
        <v>0</v>
      </c>
      <c r="G18" s="265">
        <v>0</v>
      </c>
      <c r="H18" s="300">
        <f>IFERROR(F18/G18,0)</f>
        <v>0</v>
      </c>
      <c r="I18" s="265">
        <v>0</v>
      </c>
      <c r="J18" s="265">
        <v>0</v>
      </c>
      <c r="K18" s="300">
        <f>IFERROR(I18/J18,0)</f>
        <v>0</v>
      </c>
      <c r="L18" s="297"/>
      <c r="M18" s="297"/>
      <c r="N18" s="297"/>
      <c r="O18" s="297"/>
      <c r="P18" s="297"/>
      <c r="Q18" s="297"/>
      <c r="R18" s="297"/>
      <c r="S18" s="297"/>
      <c r="T18" s="297"/>
      <c r="U18" s="297"/>
      <c r="V18" s="297"/>
      <c r="W18" s="297"/>
      <c r="X18" s="297"/>
      <c r="Y18" s="297"/>
      <c r="Z18" s="297"/>
      <c r="AA18" s="297"/>
      <c r="AB18" s="297"/>
      <c r="AC18" s="297"/>
      <c r="AD18" s="297"/>
      <c r="AE18" s="297"/>
      <c r="AF18" s="297"/>
      <c r="AG18" s="297"/>
      <c r="AH18" s="297"/>
      <c r="AI18" s="297"/>
      <c r="AJ18" s="297"/>
      <c r="AK18" s="297"/>
      <c r="AL18" s="297"/>
      <c r="AM18" s="297"/>
      <c r="AN18" s="297"/>
      <c r="AO18" s="297"/>
      <c r="AP18" s="297"/>
      <c r="AQ18" s="297"/>
      <c r="AR18" s="297"/>
      <c r="AS18" s="297"/>
      <c r="AT18" s="297"/>
      <c r="AU18" s="297"/>
      <c r="AV18" s="297"/>
      <c r="AW18" s="297"/>
      <c r="AX18" s="297"/>
      <c r="AY18" s="297"/>
      <c r="AZ18" s="297"/>
      <c r="BA18" s="297"/>
      <c r="BB18" s="297"/>
      <c r="BC18" s="297"/>
      <c r="BD18" s="297"/>
      <c r="BE18" s="297"/>
      <c r="BF18" s="297"/>
      <c r="BG18" s="297"/>
      <c r="BH18" s="297"/>
      <c r="BI18" s="297"/>
      <c r="BJ18" s="299"/>
    </row>
    <row r="19" spans="2:62" s="23" customFormat="1" x14ac:dyDescent="0.2">
      <c r="B19" s="396">
        <v>4.7</v>
      </c>
      <c r="C19" s="218" t="s">
        <v>90</v>
      </c>
      <c r="D19" s="283">
        <f>F19+I19</f>
        <v>0.17008999999999999</v>
      </c>
      <c r="E19" s="214"/>
      <c r="F19" s="265">
        <v>0</v>
      </c>
      <c r="G19" s="297"/>
      <c r="H19" s="297"/>
      <c r="I19" s="294">
        <v>0.17008999999999999</v>
      </c>
      <c r="J19" s="297"/>
      <c r="K19" s="297"/>
      <c r="L19" s="297"/>
      <c r="M19" s="297"/>
      <c r="N19" s="297"/>
      <c r="O19" s="297"/>
      <c r="P19" s="297"/>
      <c r="Q19" s="297"/>
      <c r="R19" s="297"/>
      <c r="S19" s="297"/>
      <c r="T19" s="297"/>
      <c r="U19" s="297"/>
      <c r="V19" s="297"/>
      <c r="W19" s="297"/>
      <c r="X19" s="297"/>
      <c r="Y19" s="297"/>
      <c r="Z19" s="297"/>
      <c r="AA19" s="297"/>
      <c r="AB19" s="297"/>
      <c r="AC19" s="297"/>
      <c r="AD19" s="297"/>
      <c r="AE19" s="297"/>
      <c r="AF19" s="297"/>
      <c r="AG19" s="297"/>
      <c r="AH19" s="297"/>
      <c r="AI19" s="297"/>
      <c r="AJ19" s="297"/>
      <c r="AK19" s="297"/>
      <c r="AL19" s="297"/>
      <c r="AM19" s="297"/>
      <c r="AN19" s="297"/>
      <c r="AO19" s="297"/>
      <c r="AP19" s="297"/>
      <c r="AQ19" s="297"/>
      <c r="AR19" s="297"/>
      <c r="AS19" s="297"/>
      <c r="AT19" s="297"/>
      <c r="AU19" s="297"/>
      <c r="AV19" s="297"/>
      <c r="AW19" s="297"/>
      <c r="AX19" s="297"/>
      <c r="AY19" s="297"/>
      <c r="AZ19" s="297"/>
      <c r="BA19" s="297"/>
      <c r="BB19" s="297"/>
      <c r="BC19" s="297"/>
      <c r="BD19" s="297"/>
      <c r="BE19" s="297"/>
      <c r="BF19" s="297"/>
      <c r="BG19" s="297"/>
      <c r="BH19" s="297"/>
      <c r="BI19" s="297"/>
      <c r="BJ19" s="299"/>
    </row>
    <row r="20" spans="2:62" s="23" customFormat="1" x14ac:dyDescent="0.2">
      <c r="B20" s="216"/>
      <c r="C20" s="217" t="s">
        <v>24</v>
      </c>
      <c r="D20" s="288">
        <f>SUM(D12:D19)</f>
        <v>14317.025629999998</v>
      </c>
      <c r="E20" s="214"/>
      <c r="F20" s="288">
        <f>SUM(F12:F19)</f>
        <v>0</v>
      </c>
      <c r="G20" s="288">
        <f>SUM(G12:G19)</f>
        <v>0</v>
      </c>
      <c r="H20" s="288"/>
      <c r="I20" s="288">
        <f>SUM(I12:I19)</f>
        <v>0.17008999999999999</v>
      </c>
      <c r="J20" s="288">
        <f>SUM(J12:J19)</f>
        <v>0</v>
      </c>
      <c r="K20" s="288"/>
      <c r="L20" s="288">
        <f>SUM(L12:L19)</f>
        <v>14316.855539999999</v>
      </c>
      <c r="M20" s="288">
        <f>SUM(M12:M19)</f>
        <v>12508.113989999998</v>
      </c>
      <c r="N20" s="288">
        <f>SUM(N12:N19)</f>
        <v>20423.974999999999</v>
      </c>
      <c r="O20" s="288"/>
      <c r="P20" s="288">
        <f>SUM(P12:P19)</f>
        <v>1808.7415499999997</v>
      </c>
      <c r="Q20" s="288">
        <f>SUM(Q12:Q19)</f>
        <v>5008.6200260000005</v>
      </c>
      <c r="R20" s="288"/>
      <c r="S20" s="288">
        <f>SUM(S12:S19)</f>
        <v>0</v>
      </c>
      <c r="T20" s="288">
        <f>SUM(T12:T19)</f>
        <v>0</v>
      </c>
      <c r="U20" s="288">
        <f>SUM(U12:U19)</f>
        <v>0</v>
      </c>
      <c r="V20" s="288"/>
      <c r="W20" s="288">
        <f>SUM(W12:W19)</f>
        <v>0</v>
      </c>
      <c r="X20" s="288">
        <f>SUM(X12:X19)</f>
        <v>0</v>
      </c>
      <c r="Y20" s="288"/>
      <c r="Z20" s="288">
        <f>SUM(Z12:Z19)</f>
        <v>0</v>
      </c>
      <c r="AA20" s="288">
        <f>SUM(AA12:AA19)</f>
        <v>0</v>
      </c>
      <c r="AB20" s="288"/>
      <c r="AC20" s="288">
        <f>SUM(AC12:AC19)</f>
        <v>0</v>
      </c>
      <c r="AD20" s="288">
        <f>SUM(AD12:AD19)</f>
        <v>0</v>
      </c>
      <c r="AE20" s="288"/>
      <c r="AF20" s="288">
        <f>SUM(AF12:AF19)</f>
        <v>0</v>
      </c>
      <c r="AG20" s="288">
        <f>SUM(AG12:AG19)</f>
        <v>0</v>
      </c>
      <c r="AH20" s="288"/>
      <c r="AI20" s="288">
        <f>SUM(AI12:AI19)</f>
        <v>0</v>
      </c>
      <c r="AJ20" s="288">
        <f>SUM(AJ12:AJ19)</f>
        <v>0</v>
      </c>
      <c r="AK20" s="288"/>
      <c r="AL20" s="288">
        <f>SUM(AL12:AL19)</f>
        <v>0</v>
      </c>
      <c r="AM20" s="288">
        <f>SUM(AM12:AM19)</f>
        <v>0</v>
      </c>
      <c r="AN20" s="288">
        <f>SUM(AN12:AN19)</f>
        <v>0</v>
      </c>
      <c r="AO20" s="288"/>
      <c r="AP20" s="288">
        <f>SUM(AP12:AP19)</f>
        <v>0</v>
      </c>
      <c r="AQ20" s="288">
        <f>SUM(AQ12:AQ19)</f>
        <v>0</v>
      </c>
      <c r="AR20" s="288"/>
      <c r="AS20" s="288">
        <f>SUM(AS12:AS19)</f>
        <v>0</v>
      </c>
      <c r="AT20" s="288">
        <f>SUM(AT12:AT19)</f>
        <v>0</v>
      </c>
      <c r="AU20" s="288"/>
      <c r="AV20" s="288">
        <f>SUM(AV12:AV19)</f>
        <v>0</v>
      </c>
      <c r="AW20" s="288">
        <f>SUM(AW12:AW19)</f>
        <v>0</v>
      </c>
      <c r="AX20" s="288"/>
      <c r="AY20" s="288">
        <f>SUM(AY12:AY19)</f>
        <v>0</v>
      </c>
      <c r="AZ20" s="288">
        <f>SUM(AZ12:AZ19)</f>
        <v>0</v>
      </c>
      <c r="BA20" s="288"/>
      <c r="BB20" s="288">
        <f>SUM(BB12:BB19)</f>
        <v>0</v>
      </c>
      <c r="BC20" s="288">
        <f>SUM(BC12:BC19)</f>
        <v>0</v>
      </c>
      <c r="BD20" s="288"/>
      <c r="BE20" s="288">
        <f>SUM(BE12:BE19)</f>
        <v>0</v>
      </c>
      <c r="BF20" s="288">
        <f>SUM(BF12:BF19)</f>
        <v>0</v>
      </c>
      <c r="BG20" s="288"/>
      <c r="BH20" s="288">
        <f>SUM(BH12:BH19)</f>
        <v>0</v>
      </c>
      <c r="BI20" s="288">
        <f>SUM(BI12:BI19)</f>
        <v>0</v>
      </c>
      <c r="BJ20" s="288"/>
    </row>
    <row r="21" spans="2:62" x14ac:dyDescent="0.2">
      <c r="B21" s="23"/>
      <c r="C21" s="23"/>
      <c r="D21" s="23"/>
      <c r="E21" s="23"/>
    </row>
    <row r="22" spans="2:62" x14ac:dyDescent="0.2">
      <c r="B22" s="339" t="s">
        <v>508</v>
      </c>
      <c r="C22" s="23"/>
      <c r="D22" s="23"/>
      <c r="E22" s="23"/>
    </row>
    <row r="23" spans="2:62" x14ac:dyDescent="0.2">
      <c r="B23" s="23"/>
      <c r="C23" s="23"/>
      <c r="D23" s="23"/>
      <c r="E23" s="23"/>
    </row>
    <row r="24" spans="2:62" x14ac:dyDescent="0.2">
      <c r="B24" s="23"/>
      <c r="C24" s="23"/>
      <c r="D24" s="23"/>
      <c r="E24" s="23"/>
    </row>
    <row r="25" spans="2:62" x14ac:dyDescent="0.2">
      <c r="B25" s="23"/>
      <c r="C25" s="23"/>
      <c r="D25" s="23"/>
      <c r="E25" s="23"/>
    </row>
    <row r="26" spans="2:62" x14ac:dyDescent="0.2">
      <c r="B26" s="23"/>
      <c r="C26" s="23"/>
      <c r="D26" s="23"/>
      <c r="E26" s="23"/>
    </row>
    <row r="27" spans="2:62" x14ac:dyDescent="0.2">
      <c r="B27" s="23"/>
      <c r="C27" s="23"/>
      <c r="D27" s="23"/>
      <c r="E27" s="23"/>
    </row>
    <row r="28" spans="2:62" x14ac:dyDescent="0.2">
      <c r="B28" s="23"/>
      <c r="C28" s="23"/>
      <c r="D28" s="23"/>
      <c r="E28" s="23"/>
    </row>
    <row r="29" spans="2:62" x14ac:dyDescent="0.2">
      <c r="B29" s="23"/>
      <c r="C29" s="23"/>
      <c r="D29" s="23"/>
      <c r="E29" s="23"/>
    </row>
    <row r="30" spans="2:62" x14ac:dyDescent="0.2">
      <c r="B30" s="23"/>
      <c r="C30" s="23"/>
      <c r="D30" s="23"/>
      <c r="E30" s="23"/>
    </row>
    <row r="31" spans="2:62" x14ac:dyDescent="0.2">
      <c r="B31" s="23"/>
      <c r="C31" s="23"/>
      <c r="D31" s="23"/>
      <c r="E31" s="23"/>
    </row>
    <row r="32" spans="2:62" ht="15" x14ac:dyDescent="0.2">
      <c r="B32" s="25"/>
      <c r="C32" s="23"/>
      <c r="D32" s="23"/>
      <c r="E32" s="23"/>
    </row>
    <row r="33" spans="2:5" ht="15" x14ac:dyDescent="0.2">
      <c r="B33" s="25"/>
      <c r="C33" s="25"/>
      <c r="D33" s="25"/>
      <c r="E33" s="25"/>
    </row>
    <row r="34" spans="2:5" ht="15" x14ac:dyDescent="0.2">
      <c r="B34" s="25"/>
      <c r="C34" s="25"/>
      <c r="D34" s="25"/>
      <c r="E34" s="25"/>
    </row>
    <row r="35" spans="2:5" ht="15" x14ac:dyDescent="0.2">
      <c r="B35" s="25"/>
      <c r="C35" s="25"/>
      <c r="D35" s="25"/>
      <c r="E35" s="25"/>
    </row>
    <row r="36" spans="2:5" ht="15" x14ac:dyDescent="0.2">
      <c r="B36" s="25"/>
      <c r="C36" s="25"/>
      <c r="D36" s="25"/>
      <c r="E36" s="25"/>
    </row>
    <row r="37" spans="2:5" ht="15" x14ac:dyDescent="0.2">
      <c r="B37" s="25"/>
      <c r="C37" s="25"/>
      <c r="D37" s="25"/>
      <c r="E37" s="25"/>
    </row>
    <row r="38" spans="2:5" ht="15" x14ac:dyDescent="0.2">
      <c r="B38" s="25"/>
      <c r="C38" s="25"/>
      <c r="D38" s="25"/>
      <c r="E38" s="25"/>
    </row>
    <row r="39" spans="2:5" ht="15" x14ac:dyDescent="0.2">
      <c r="B39" s="25"/>
      <c r="C39" s="25"/>
      <c r="D39" s="25"/>
      <c r="E39" s="25"/>
    </row>
    <row r="40" spans="2:5" ht="15" x14ac:dyDescent="0.2">
      <c r="B40" s="25"/>
      <c r="C40" s="25"/>
      <c r="D40" s="25"/>
      <c r="E40" s="25"/>
    </row>
    <row r="41" spans="2:5" ht="15" x14ac:dyDescent="0.2">
      <c r="B41" s="25"/>
      <c r="C41" s="25"/>
      <c r="D41" s="25"/>
      <c r="E41" s="25"/>
    </row>
    <row r="42" spans="2:5" ht="15" x14ac:dyDescent="0.2">
      <c r="B42" s="25"/>
      <c r="C42" s="25"/>
      <c r="D42" s="25"/>
      <c r="E42" s="25"/>
    </row>
    <row r="43" spans="2:5" ht="15" x14ac:dyDescent="0.2">
      <c r="B43" s="25"/>
      <c r="C43" s="25"/>
      <c r="D43" s="25"/>
      <c r="E43" s="25"/>
    </row>
    <row r="44" spans="2:5" ht="15" x14ac:dyDescent="0.2">
      <c r="B44" s="25"/>
      <c r="C44" s="25"/>
      <c r="D44" s="25"/>
      <c r="E44" s="25"/>
    </row>
    <row r="45" spans="2:5" ht="15" x14ac:dyDescent="0.2">
      <c r="B45" s="25"/>
      <c r="C45" s="25"/>
      <c r="D45" s="25"/>
      <c r="E45" s="25"/>
    </row>
    <row r="46" spans="2:5" ht="15" x14ac:dyDescent="0.2">
      <c r="B46" s="25"/>
      <c r="C46" s="25"/>
      <c r="D46" s="25"/>
      <c r="E46" s="25"/>
    </row>
    <row r="47" spans="2:5" ht="15" x14ac:dyDescent="0.2">
      <c r="B47" s="25"/>
      <c r="C47" s="25"/>
      <c r="D47" s="25"/>
      <c r="E47" s="25"/>
    </row>
    <row r="48" spans="2:5" ht="15" x14ac:dyDescent="0.2">
      <c r="B48" s="25"/>
      <c r="C48" s="25"/>
      <c r="D48" s="25"/>
      <c r="E48" s="25"/>
    </row>
    <row r="49" spans="2:5" ht="15" x14ac:dyDescent="0.2">
      <c r="B49" s="25"/>
      <c r="C49" s="25"/>
      <c r="D49" s="25"/>
      <c r="E49" s="25"/>
    </row>
    <row r="50" spans="2:5" ht="15" x14ac:dyDescent="0.2">
      <c r="B50" s="25"/>
      <c r="C50" s="25"/>
      <c r="D50" s="25"/>
      <c r="E50" s="25"/>
    </row>
    <row r="51" spans="2:5" ht="15" x14ac:dyDescent="0.2">
      <c r="B51" s="25"/>
      <c r="C51" s="25"/>
      <c r="D51" s="25"/>
      <c r="E51" s="25"/>
    </row>
    <row r="52" spans="2:5" ht="15" x14ac:dyDescent="0.2">
      <c r="B52" s="25"/>
      <c r="C52" s="25"/>
      <c r="D52" s="25"/>
      <c r="E52" s="25"/>
    </row>
    <row r="53" spans="2:5" ht="15" x14ac:dyDescent="0.2">
      <c r="B53" s="25"/>
      <c r="C53" s="25"/>
      <c r="D53" s="25"/>
      <c r="E53" s="25"/>
    </row>
    <row r="54" spans="2:5" ht="15" x14ac:dyDescent="0.2">
      <c r="B54" s="25"/>
      <c r="C54" s="25"/>
      <c r="D54" s="25"/>
      <c r="E54" s="25"/>
    </row>
    <row r="55" spans="2:5" ht="15" x14ac:dyDescent="0.2">
      <c r="B55" s="25"/>
      <c r="C55" s="25"/>
      <c r="D55" s="25"/>
      <c r="E55" s="25"/>
    </row>
    <row r="56" spans="2:5" ht="15" x14ac:dyDescent="0.2">
      <c r="B56" s="25"/>
      <c r="C56" s="25"/>
      <c r="D56" s="25"/>
      <c r="E56" s="25"/>
    </row>
    <row r="57" spans="2:5" ht="15" x14ac:dyDescent="0.2">
      <c r="B57" s="25"/>
      <c r="C57" s="25"/>
      <c r="D57" s="25"/>
      <c r="E57" s="25"/>
    </row>
    <row r="58" spans="2:5" ht="15" x14ac:dyDescent="0.2">
      <c r="B58" s="25"/>
      <c r="C58" s="25"/>
      <c r="D58" s="25"/>
      <c r="E58" s="25"/>
    </row>
    <row r="59" spans="2:5" ht="15" x14ac:dyDescent="0.2">
      <c r="B59" s="25"/>
      <c r="C59" s="25"/>
      <c r="D59" s="25"/>
      <c r="E59" s="25"/>
    </row>
    <row r="60" spans="2:5" ht="15" x14ac:dyDescent="0.2">
      <c r="B60" s="25"/>
      <c r="C60" s="25"/>
      <c r="D60" s="25"/>
      <c r="E60" s="25"/>
    </row>
    <row r="61" spans="2:5" ht="15" x14ac:dyDescent="0.2">
      <c r="B61" s="25"/>
      <c r="C61" s="25"/>
      <c r="D61" s="25"/>
      <c r="E61" s="25"/>
    </row>
    <row r="62" spans="2:5" ht="15" x14ac:dyDescent="0.2">
      <c r="B62" s="25"/>
      <c r="C62" s="25"/>
      <c r="D62" s="25"/>
      <c r="E62" s="25"/>
    </row>
    <row r="63" spans="2:5" ht="15" x14ac:dyDescent="0.2">
      <c r="B63" s="25"/>
      <c r="C63" s="25"/>
      <c r="D63" s="25"/>
      <c r="E63" s="25"/>
    </row>
    <row r="64" spans="2:5" ht="15" x14ac:dyDescent="0.2">
      <c r="B64" s="25"/>
      <c r="C64" s="25"/>
      <c r="D64" s="25"/>
      <c r="E64" s="25"/>
    </row>
    <row r="65" spans="2:5" ht="15" x14ac:dyDescent="0.2">
      <c r="B65" s="25"/>
      <c r="C65" s="25"/>
      <c r="D65" s="25"/>
      <c r="E65" s="25"/>
    </row>
    <row r="66" spans="2:5" ht="15" x14ac:dyDescent="0.2">
      <c r="B66" s="25"/>
      <c r="C66" s="25"/>
      <c r="D66" s="25"/>
      <c r="E66" s="25"/>
    </row>
    <row r="67" spans="2:5" ht="15" x14ac:dyDescent="0.2">
      <c r="B67" s="25"/>
      <c r="C67" s="25"/>
      <c r="D67" s="25"/>
      <c r="E67" s="25"/>
    </row>
    <row r="68" spans="2:5" ht="15" x14ac:dyDescent="0.2">
      <c r="B68" s="25"/>
      <c r="C68" s="25"/>
      <c r="D68" s="25"/>
      <c r="E68" s="25"/>
    </row>
    <row r="69" spans="2:5" ht="15" x14ac:dyDescent="0.2">
      <c r="B69" s="25"/>
      <c r="C69" s="25"/>
      <c r="D69" s="25"/>
      <c r="E69" s="25"/>
    </row>
    <row r="70" spans="2:5" ht="15" x14ac:dyDescent="0.2">
      <c r="B70" s="25"/>
      <c r="C70" s="25"/>
      <c r="D70" s="25"/>
      <c r="E70" s="25"/>
    </row>
    <row r="71" spans="2:5" ht="15" x14ac:dyDescent="0.2">
      <c r="B71" s="25"/>
      <c r="C71" s="25"/>
      <c r="D71" s="25"/>
      <c r="E71" s="25"/>
    </row>
    <row r="72" spans="2:5" ht="15" x14ac:dyDescent="0.2">
      <c r="B72" s="25"/>
      <c r="C72" s="25"/>
      <c r="D72" s="25"/>
      <c r="E72" s="25"/>
    </row>
    <row r="73" spans="2:5" ht="15" x14ac:dyDescent="0.2">
      <c r="B73" s="25"/>
      <c r="C73" s="25"/>
      <c r="D73" s="25"/>
      <c r="E73" s="25"/>
    </row>
    <row r="74" spans="2:5" ht="15" x14ac:dyDescent="0.2">
      <c r="B74" s="25"/>
      <c r="C74" s="25"/>
      <c r="D74" s="25"/>
      <c r="E74" s="25"/>
    </row>
    <row r="75" spans="2:5" ht="15" x14ac:dyDescent="0.2">
      <c r="B75" s="25"/>
      <c r="C75" s="25"/>
      <c r="D75" s="25"/>
      <c r="E75" s="25"/>
    </row>
    <row r="76" spans="2:5" ht="15" x14ac:dyDescent="0.2">
      <c r="B76" s="25"/>
      <c r="C76" s="25"/>
      <c r="D76" s="25"/>
      <c r="E76" s="25"/>
    </row>
    <row r="77" spans="2:5" ht="15" x14ac:dyDescent="0.2">
      <c r="B77" s="25"/>
      <c r="C77" s="25"/>
      <c r="D77" s="25"/>
      <c r="E77" s="25"/>
    </row>
    <row r="78" spans="2:5" ht="15" x14ac:dyDescent="0.2">
      <c r="B78" s="25"/>
      <c r="C78" s="25"/>
      <c r="D78" s="25"/>
      <c r="E78" s="25"/>
    </row>
    <row r="79" spans="2:5" ht="15" x14ac:dyDescent="0.2">
      <c r="B79" s="25"/>
      <c r="C79" s="25"/>
      <c r="D79" s="25"/>
      <c r="E79" s="25"/>
    </row>
    <row r="80" spans="2:5" ht="15" x14ac:dyDescent="0.2">
      <c r="B80" s="25"/>
      <c r="C80" s="25"/>
      <c r="D80" s="25"/>
      <c r="E80" s="25"/>
    </row>
    <row r="81" spans="2:5" ht="15" x14ac:dyDescent="0.2">
      <c r="B81" s="25"/>
      <c r="C81" s="25"/>
      <c r="D81" s="25"/>
      <c r="E81" s="25"/>
    </row>
    <row r="82" spans="2:5" ht="15" x14ac:dyDescent="0.2">
      <c r="B82" s="25"/>
      <c r="C82" s="25"/>
      <c r="D82" s="25"/>
      <c r="E82" s="25"/>
    </row>
    <row r="83" spans="2:5" ht="15" x14ac:dyDescent="0.2">
      <c r="B83" s="25"/>
      <c r="C83" s="25"/>
      <c r="D83" s="25"/>
      <c r="E83" s="25"/>
    </row>
    <row r="84" spans="2:5" ht="15" x14ac:dyDescent="0.2">
      <c r="B84" s="25"/>
      <c r="C84" s="25"/>
      <c r="D84" s="25"/>
      <c r="E84" s="25"/>
    </row>
    <row r="85" spans="2:5" ht="15" x14ac:dyDescent="0.2">
      <c r="B85" s="25"/>
      <c r="C85" s="25"/>
      <c r="D85" s="25"/>
      <c r="E85" s="25"/>
    </row>
    <row r="86" spans="2:5" ht="15" x14ac:dyDescent="0.2">
      <c r="B86" s="25"/>
      <c r="C86" s="25"/>
      <c r="D86" s="25"/>
      <c r="E86" s="25"/>
    </row>
    <row r="87" spans="2:5" ht="15" x14ac:dyDescent="0.2">
      <c r="B87" s="25"/>
      <c r="C87" s="25"/>
      <c r="D87" s="25"/>
      <c r="E87" s="25"/>
    </row>
    <row r="88" spans="2:5" ht="15" x14ac:dyDescent="0.2">
      <c r="B88" s="25"/>
      <c r="C88" s="25"/>
      <c r="D88" s="25"/>
      <c r="E88" s="25"/>
    </row>
    <row r="89" spans="2:5" ht="15" x14ac:dyDescent="0.2">
      <c r="B89" s="25"/>
      <c r="C89" s="25"/>
      <c r="D89" s="25"/>
      <c r="E89" s="25"/>
    </row>
    <row r="90" spans="2:5" ht="15" x14ac:dyDescent="0.2">
      <c r="B90" s="25"/>
      <c r="C90" s="25"/>
      <c r="D90" s="25"/>
      <c r="E90" s="25"/>
    </row>
    <row r="91" spans="2:5" ht="15" x14ac:dyDescent="0.2">
      <c r="B91" s="25"/>
      <c r="C91" s="25"/>
      <c r="D91" s="25"/>
      <c r="E91" s="25"/>
    </row>
    <row r="92" spans="2:5" ht="15" x14ac:dyDescent="0.2">
      <c r="B92" s="25"/>
      <c r="C92" s="25"/>
      <c r="D92" s="25"/>
      <c r="E92" s="25"/>
    </row>
    <row r="93" spans="2:5" ht="15" x14ac:dyDescent="0.2">
      <c r="B93" s="25"/>
      <c r="C93" s="25"/>
      <c r="D93" s="25"/>
      <c r="E93" s="25"/>
    </row>
    <row r="94" spans="2:5" ht="15" x14ac:dyDescent="0.2">
      <c r="B94" s="25"/>
      <c r="C94" s="25"/>
      <c r="D94" s="25"/>
      <c r="E94" s="25"/>
    </row>
    <row r="95" spans="2:5" ht="15" x14ac:dyDescent="0.2">
      <c r="B95" s="25"/>
      <c r="C95" s="25"/>
      <c r="D95" s="25"/>
      <c r="E95" s="25"/>
    </row>
    <row r="96" spans="2:5" ht="15" x14ac:dyDescent="0.2">
      <c r="B96" s="25"/>
      <c r="C96" s="25"/>
      <c r="D96" s="25"/>
      <c r="E96" s="25"/>
    </row>
    <row r="97" spans="2:5" ht="15" x14ac:dyDescent="0.2">
      <c r="B97" s="25"/>
      <c r="C97" s="25"/>
      <c r="D97" s="25"/>
      <c r="E97" s="25"/>
    </row>
    <row r="98" spans="2:5" ht="15" x14ac:dyDescent="0.2">
      <c r="B98" s="25"/>
      <c r="C98" s="25"/>
      <c r="D98" s="25"/>
      <c r="E98" s="25"/>
    </row>
    <row r="99" spans="2:5" ht="15" x14ac:dyDescent="0.2">
      <c r="B99" s="25"/>
      <c r="C99" s="25"/>
      <c r="D99" s="25"/>
      <c r="E99" s="25"/>
    </row>
    <row r="100" spans="2:5" ht="15" x14ac:dyDescent="0.2">
      <c r="B100" s="25"/>
      <c r="C100" s="25"/>
      <c r="D100" s="25"/>
      <c r="E100" s="25"/>
    </row>
    <row r="101" spans="2:5" ht="15" x14ac:dyDescent="0.2">
      <c r="B101" s="25"/>
      <c r="C101" s="25"/>
      <c r="D101" s="25"/>
      <c r="E101" s="25"/>
    </row>
    <row r="102" spans="2:5" ht="15" x14ac:dyDescent="0.2">
      <c r="B102" s="25"/>
      <c r="C102" s="25"/>
      <c r="D102" s="25"/>
      <c r="E102" s="25"/>
    </row>
    <row r="103" spans="2:5" ht="15" x14ac:dyDescent="0.2">
      <c r="B103" s="25"/>
      <c r="C103" s="25"/>
      <c r="D103" s="25"/>
      <c r="E103" s="25"/>
    </row>
    <row r="104" spans="2:5" ht="15" x14ac:dyDescent="0.2">
      <c r="B104" s="25"/>
      <c r="C104" s="25"/>
      <c r="D104" s="25"/>
      <c r="E104" s="25"/>
    </row>
    <row r="105" spans="2:5" ht="15" x14ac:dyDescent="0.2">
      <c r="B105" s="25"/>
      <c r="C105" s="25"/>
      <c r="D105" s="25"/>
      <c r="E105" s="25"/>
    </row>
    <row r="106" spans="2:5" ht="15" x14ac:dyDescent="0.2">
      <c r="B106" s="25"/>
      <c r="C106" s="25"/>
      <c r="D106" s="25"/>
      <c r="E106" s="25"/>
    </row>
    <row r="107" spans="2:5" ht="15" x14ac:dyDescent="0.2">
      <c r="B107" s="25"/>
      <c r="C107" s="25"/>
      <c r="D107" s="25"/>
      <c r="E107" s="25"/>
    </row>
    <row r="108" spans="2:5" ht="15" x14ac:dyDescent="0.2">
      <c r="B108" s="25"/>
      <c r="C108" s="25"/>
      <c r="D108" s="25"/>
      <c r="E108" s="25"/>
    </row>
    <row r="109" spans="2:5" ht="15" x14ac:dyDescent="0.2">
      <c r="B109" s="25"/>
      <c r="C109" s="25"/>
      <c r="D109" s="25"/>
      <c r="E109" s="25"/>
    </row>
    <row r="110" spans="2:5" ht="15" x14ac:dyDescent="0.2">
      <c r="B110" s="25"/>
      <c r="C110" s="25"/>
      <c r="D110" s="25"/>
      <c r="E110" s="25"/>
    </row>
    <row r="111" spans="2:5" ht="15" x14ac:dyDescent="0.2">
      <c r="C111" s="25"/>
      <c r="D111" s="25"/>
      <c r="E111" s="25"/>
    </row>
  </sheetData>
  <mergeCells count="35">
    <mergeCell ref="BE8:BJ8"/>
    <mergeCell ref="AY8:BD8"/>
    <mergeCell ref="AS8:AX8"/>
    <mergeCell ref="AM8:AR8"/>
    <mergeCell ref="BH9:BJ9"/>
    <mergeCell ref="AM9:AO9"/>
    <mergeCell ref="B1:D1"/>
    <mergeCell ref="B5:D5"/>
    <mergeCell ref="S7:AK7"/>
    <mergeCell ref="AV9:AX9"/>
    <mergeCell ref="AI9:AK9"/>
    <mergeCell ref="AL7:BJ7"/>
    <mergeCell ref="AP9:AR9"/>
    <mergeCell ref="AS9:AU9"/>
    <mergeCell ref="AY9:BA9"/>
    <mergeCell ref="BE9:BG9"/>
    <mergeCell ref="BB9:BD9"/>
    <mergeCell ref="B7:B10"/>
    <mergeCell ref="E7:E10"/>
    <mergeCell ref="C7:C10"/>
    <mergeCell ref="F7:K8"/>
    <mergeCell ref="L7:R8"/>
    <mergeCell ref="F11:K11"/>
    <mergeCell ref="AF8:AK8"/>
    <mergeCell ref="I9:K9"/>
    <mergeCell ref="Z8:AE8"/>
    <mergeCell ref="T8:Y8"/>
    <mergeCell ref="AF9:AH9"/>
    <mergeCell ref="W9:Y9"/>
    <mergeCell ref="F9:H9"/>
    <mergeCell ref="M9:O9"/>
    <mergeCell ref="P9:R9"/>
    <mergeCell ref="T9:V9"/>
    <mergeCell ref="Z9:AB9"/>
    <mergeCell ref="AC9:AE9"/>
  </mergeCells>
  <pageMargins left="0.75" right="0.75" top="1" bottom="1" header="0.5" footer="0.5"/>
  <pageSetup paperSize="9" scale="19" orientation="landscape" verticalDpi="2" r:id="rId1"/>
  <headerFooter alignWithMargins="0"/>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5">
    <tabColor rgb="FF009999"/>
  </sheetPr>
  <dimension ref="B1:I13"/>
  <sheetViews>
    <sheetView zoomScaleNormal="100" workbookViewId="0"/>
  </sheetViews>
  <sheetFormatPr defaultColWidth="9.42578125" defaultRowHeight="12.75" x14ac:dyDescent="0.2"/>
  <cols>
    <col min="1" max="1" width="12" style="16" customWidth="1"/>
    <col min="2" max="2" width="34.42578125" style="16" customWidth="1"/>
    <col min="3" max="3" width="25.5703125" style="16" customWidth="1"/>
    <col min="4" max="4" width="50.42578125" style="16" customWidth="1"/>
    <col min="5" max="5" width="20.42578125" style="16" customWidth="1"/>
    <col min="6" max="6" width="5.5703125" style="16" customWidth="1"/>
    <col min="7" max="9" width="19.5703125" style="16" customWidth="1"/>
    <col min="10" max="10" width="18.42578125" style="16" customWidth="1"/>
    <col min="11" max="16384" width="9.42578125" style="16"/>
  </cols>
  <sheetData>
    <row r="1" spans="2:9" ht="20.25" x14ac:dyDescent="0.3">
      <c r="B1" s="17" t="s">
        <v>237</v>
      </c>
      <c r="C1" s="15"/>
      <c r="D1" s="15"/>
      <c r="E1" s="15"/>
      <c r="F1" s="15"/>
      <c r="G1" s="15"/>
      <c r="H1" s="15"/>
      <c r="I1" s="15"/>
    </row>
    <row r="2" spans="2:9" ht="15" x14ac:dyDescent="0.25">
      <c r="B2" s="45" t="str">
        <f>Tradingname</f>
        <v>APT PARMELIA PTY LTD</v>
      </c>
      <c r="C2" s="46"/>
    </row>
    <row r="3" spans="2:9" ht="18" customHeight="1" x14ac:dyDescent="0.45">
      <c r="B3" s="47" t="s">
        <v>239</v>
      </c>
      <c r="C3" s="48" t="str">
        <f>TEXT(Yearstart,"dd/mm/yyyy")&amp;" to "&amp;TEXT(Yearending,"dd/mm/yyyy")</f>
        <v>01/07/2025 to 30/06/2026</v>
      </c>
      <c r="D3" s="41"/>
      <c r="E3" s="41"/>
    </row>
    <row r="4" spans="2:9" ht="20.25" x14ac:dyDescent="0.3">
      <c r="B4" s="14"/>
    </row>
    <row r="5" spans="2:9" ht="15.75" x14ac:dyDescent="0.25">
      <c r="B5" s="26" t="s">
        <v>238</v>
      </c>
    </row>
    <row r="6" spans="2:9" x14ac:dyDescent="0.2">
      <c r="B6" s="18"/>
      <c r="C6" s="21"/>
      <c r="D6" s="21"/>
      <c r="E6" s="21"/>
      <c r="G6" s="27"/>
      <c r="H6" s="23"/>
      <c r="I6" s="23"/>
    </row>
    <row r="7" spans="2:9" ht="57" customHeight="1" x14ac:dyDescent="0.2">
      <c r="B7" s="612" t="s">
        <v>137</v>
      </c>
      <c r="C7" s="613"/>
      <c r="D7" s="613"/>
      <c r="E7" s="614"/>
    </row>
    <row r="8" spans="2:9" ht="13.5" customHeight="1" x14ac:dyDescent="0.2">
      <c r="B8" s="615" t="s">
        <v>79</v>
      </c>
      <c r="C8" s="616"/>
      <c r="D8" s="616"/>
      <c r="E8" s="617"/>
    </row>
    <row r="9" spans="2:9" ht="13.5" customHeight="1" x14ac:dyDescent="0.2">
      <c r="B9" s="611"/>
      <c r="C9" s="611"/>
      <c r="D9" s="611"/>
      <c r="E9" s="611"/>
    </row>
    <row r="10" spans="2:9" ht="13.5" customHeight="1" x14ac:dyDescent="0.2">
      <c r="B10" s="611"/>
      <c r="C10" s="611"/>
      <c r="D10" s="611"/>
      <c r="E10" s="611"/>
    </row>
    <row r="11" spans="2:9" ht="13.5" customHeight="1" x14ac:dyDescent="0.2">
      <c r="B11" s="611"/>
      <c r="C11" s="611"/>
      <c r="D11" s="611"/>
      <c r="E11" s="611"/>
    </row>
    <row r="12" spans="2:9" ht="13.5" customHeight="1" x14ac:dyDescent="0.2">
      <c r="B12" s="611"/>
      <c r="C12" s="611"/>
      <c r="D12" s="611"/>
      <c r="E12" s="611"/>
    </row>
    <row r="13" spans="2:9" ht="13.5" customHeight="1" x14ac:dyDescent="0.2">
      <c r="B13" s="611"/>
      <c r="C13" s="611"/>
      <c r="D13" s="611"/>
      <c r="E13" s="611"/>
    </row>
  </sheetData>
  <mergeCells count="7">
    <mergeCell ref="B13:E13"/>
    <mergeCell ref="B7:E7"/>
    <mergeCell ref="B8:E8"/>
    <mergeCell ref="B9:E9"/>
    <mergeCell ref="B10:E10"/>
    <mergeCell ref="B11:E11"/>
    <mergeCell ref="B12:E12"/>
  </mergeCells>
  <pageMargins left="0.75" right="0.75" top="1" bottom="1" header="0.5" footer="0.5"/>
  <pageSetup paperSize="9" scale="59" orientation="landscape" r:id="rId1"/>
  <headerFooter alignWithMargins="0"/>
  <colBreaks count="1" manualBreakCount="1">
    <brk id="6" max="22" man="1"/>
  </colBreaks>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6">
    <tabColor rgb="FFFFE9D9"/>
  </sheetPr>
  <dimension ref="A1"/>
  <sheetViews>
    <sheetView zoomScaleNormal="100" workbookViewId="0"/>
  </sheetViews>
  <sheetFormatPr defaultColWidth="9" defaultRowHeight="12.75" x14ac:dyDescent="0.2"/>
  <cols>
    <col min="1" max="16384" width="9" style="344"/>
  </cols>
  <sheetData/>
  <pageMargins left="0.7" right="0.7" top="0.75" bottom="0.75" header="0.3" footer="0.3"/>
  <pageSetup paperSize="9" orientation="portrait"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7"/>
  <dimension ref="B1:AD36"/>
  <sheetViews>
    <sheetView showGridLines="0" zoomScaleNormal="100" workbookViewId="0"/>
  </sheetViews>
  <sheetFormatPr defaultColWidth="9.42578125" defaultRowHeight="12.75" x14ac:dyDescent="0.2"/>
  <cols>
    <col min="1" max="1" width="11.5703125" style="16" customWidth="1"/>
    <col min="2" max="2" width="22.42578125" style="16" customWidth="1"/>
    <col min="3" max="3" width="15.42578125" style="16" customWidth="1"/>
    <col min="4" max="4" width="13" style="16" customWidth="1"/>
    <col min="5" max="11" width="14.42578125" style="16" customWidth="1"/>
    <col min="12" max="16384" width="9.42578125" style="16"/>
  </cols>
  <sheetData>
    <row r="1" spans="2:30" ht="20.25" x14ac:dyDescent="0.3">
      <c r="B1" s="17" t="s">
        <v>229</v>
      </c>
      <c r="C1" s="15"/>
      <c r="D1" s="15"/>
    </row>
    <row r="2" spans="2:30" ht="15" x14ac:dyDescent="0.25">
      <c r="B2" s="45" t="str">
        <f>Tradingname</f>
        <v>APT PARMELIA PTY LTD</v>
      </c>
      <c r="C2" s="46"/>
    </row>
    <row r="3" spans="2:30" ht="15.75" customHeight="1" x14ac:dyDescent="0.45">
      <c r="B3" s="47" t="s">
        <v>180</v>
      </c>
      <c r="C3" s="48">
        <f>Yearending</f>
        <v>46203</v>
      </c>
      <c r="D3" s="41"/>
    </row>
    <row r="4" spans="2:30" ht="20.25" x14ac:dyDescent="0.3">
      <c r="B4" s="14"/>
    </row>
    <row r="5" spans="2:30" ht="13.5" x14ac:dyDescent="0.2">
      <c r="B5" s="384" t="s">
        <v>743</v>
      </c>
      <c r="C5" s="385"/>
      <c r="D5" s="385"/>
      <c r="E5" s="385"/>
      <c r="F5" s="385"/>
      <c r="G5" s="385"/>
      <c r="H5" s="385"/>
      <c r="I5" s="385"/>
      <c r="J5" s="385"/>
      <c r="K5" s="385"/>
    </row>
    <row r="6" spans="2:30" ht="13.5" thickBot="1" x14ac:dyDescent="0.25">
      <c r="B6" s="386"/>
      <c r="C6" s="385"/>
      <c r="D6" s="385"/>
      <c r="E6" s="385"/>
      <c r="F6" s="385"/>
      <c r="G6" s="385"/>
      <c r="H6" s="385"/>
      <c r="I6" s="385"/>
      <c r="J6" s="385"/>
      <c r="K6" s="385"/>
    </row>
    <row r="7" spans="2:30" s="386" customFormat="1" ht="31.5" customHeight="1" thickBot="1" x14ac:dyDescent="0.25">
      <c r="B7" s="401" t="s">
        <v>277</v>
      </c>
      <c r="C7" s="620" t="s">
        <v>2495</v>
      </c>
      <c r="D7" s="621"/>
      <c r="E7" s="621"/>
      <c r="F7" s="621"/>
      <c r="G7" s="621"/>
      <c r="H7" s="621"/>
      <c r="I7" s="621"/>
      <c r="J7" s="621"/>
      <c r="K7" s="622"/>
    </row>
    <row r="8" spans="2:30" ht="17.100000000000001" customHeight="1" thickBot="1" x14ac:dyDescent="0.25">
      <c r="B8" s="387">
        <v>1.1000000000000001</v>
      </c>
      <c r="C8" s="643" t="s">
        <v>744</v>
      </c>
      <c r="D8" s="644"/>
      <c r="E8" s="644"/>
      <c r="F8" s="644"/>
      <c r="G8" s="644"/>
      <c r="H8" s="644"/>
      <c r="I8" s="644"/>
      <c r="J8" s="644"/>
      <c r="K8" s="645"/>
    </row>
    <row r="9" spans="2:30" ht="30.75" customHeight="1" thickBot="1" x14ac:dyDescent="0.25">
      <c r="B9" s="387">
        <v>1.2</v>
      </c>
      <c r="C9" s="643" t="s">
        <v>745</v>
      </c>
      <c r="D9" s="644"/>
      <c r="E9" s="644"/>
      <c r="F9" s="644"/>
      <c r="G9" s="644"/>
      <c r="H9" s="644"/>
      <c r="I9" s="644"/>
      <c r="J9" s="644"/>
      <c r="K9" s="645"/>
    </row>
    <row r="10" spans="2:30" ht="13.5" customHeight="1" x14ac:dyDescent="0.2">
      <c r="B10" s="618" t="s">
        <v>1362</v>
      </c>
      <c r="C10" s="655" t="s">
        <v>746</v>
      </c>
      <c r="D10" s="655"/>
      <c r="E10" s="655"/>
      <c r="F10" s="655"/>
      <c r="G10" s="655"/>
      <c r="H10" s="655"/>
      <c r="I10" s="655"/>
      <c r="J10" s="655"/>
      <c r="K10" s="656"/>
    </row>
    <row r="11" spans="2:30" ht="372.75" customHeight="1" thickBot="1" x14ac:dyDescent="0.25">
      <c r="B11" s="619"/>
      <c r="C11" s="634" t="s">
        <v>2499</v>
      </c>
      <c r="D11" s="634"/>
      <c r="E11" s="634"/>
      <c r="F11" s="634"/>
      <c r="G11" s="634"/>
      <c r="H11" s="634"/>
      <c r="I11" s="634"/>
      <c r="J11" s="634"/>
      <c r="K11" s="635"/>
    </row>
    <row r="12" spans="2:30" ht="300" customHeight="1" x14ac:dyDescent="0.2">
      <c r="B12" s="642" t="s">
        <v>360</v>
      </c>
      <c r="C12" s="623" t="s">
        <v>803</v>
      </c>
      <c r="D12" s="624"/>
      <c r="E12" s="624"/>
      <c r="F12" s="624"/>
      <c r="G12" s="624"/>
      <c r="H12" s="624"/>
      <c r="I12" s="624"/>
      <c r="J12" s="624"/>
      <c r="K12" s="625"/>
      <c r="U12" s="402"/>
      <c r="V12" s="402"/>
      <c r="W12" s="402"/>
      <c r="X12" s="402"/>
      <c r="Y12" s="402"/>
      <c r="Z12" s="402"/>
      <c r="AA12" s="402"/>
      <c r="AB12" s="402"/>
      <c r="AC12" s="402"/>
      <c r="AD12" s="402"/>
    </row>
    <row r="13" spans="2:30" ht="44.25" customHeight="1" x14ac:dyDescent="0.2">
      <c r="B13" s="642"/>
      <c r="C13" s="508" t="s">
        <v>752</v>
      </c>
      <c r="D13" s="509" t="s">
        <v>753</v>
      </c>
      <c r="E13" s="509" t="s">
        <v>754</v>
      </c>
      <c r="F13" s="510"/>
      <c r="G13" s="510"/>
      <c r="H13" s="510"/>
      <c r="I13" s="510"/>
      <c r="J13" s="510"/>
      <c r="K13" s="654"/>
      <c r="U13" s="402"/>
      <c r="V13" s="402"/>
      <c r="W13" s="402"/>
      <c r="X13" s="402"/>
      <c r="Y13" s="402"/>
      <c r="Z13" s="402"/>
      <c r="AA13" s="402"/>
      <c r="AB13" s="402"/>
      <c r="AC13" s="402"/>
      <c r="AD13" s="402"/>
    </row>
    <row r="14" spans="2:30" ht="15.75" x14ac:dyDescent="0.2">
      <c r="B14" s="642"/>
      <c r="C14" s="511" t="s">
        <v>585</v>
      </c>
      <c r="D14" s="512" t="s">
        <v>585</v>
      </c>
      <c r="E14" s="512" t="s">
        <v>755</v>
      </c>
      <c r="F14" s="510"/>
      <c r="G14" s="510"/>
      <c r="H14" s="510"/>
      <c r="I14" s="510"/>
      <c r="J14" s="510"/>
      <c r="K14" s="654"/>
      <c r="U14" s="402"/>
      <c r="V14" s="402"/>
      <c r="W14" s="402"/>
      <c r="X14" s="402"/>
      <c r="Y14" s="402"/>
      <c r="Z14" s="402"/>
      <c r="AA14" s="402"/>
      <c r="AB14" s="402"/>
      <c r="AC14" s="402"/>
      <c r="AD14" s="402"/>
    </row>
    <row r="15" spans="2:30" ht="32.25" customHeight="1" x14ac:dyDescent="0.2">
      <c r="B15" s="642"/>
      <c r="C15" s="513">
        <v>133984.5238940118</v>
      </c>
      <c r="D15" s="514">
        <f>C15</f>
        <v>133984.5238940118</v>
      </c>
      <c r="E15" s="515">
        <f>C15-D15</f>
        <v>0</v>
      </c>
      <c r="F15" s="646" t="s">
        <v>756</v>
      </c>
      <c r="G15" s="646"/>
      <c r="H15" s="646"/>
      <c r="I15" s="646"/>
      <c r="J15" s="646"/>
      <c r="K15" s="647"/>
      <c r="U15" s="402"/>
      <c r="V15" s="402"/>
      <c r="W15" s="402"/>
      <c r="X15" s="402"/>
      <c r="Y15" s="402"/>
      <c r="Z15" s="402"/>
      <c r="AA15" s="402"/>
      <c r="AB15" s="402"/>
      <c r="AC15" s="402"/>
      <c r="AD15" s="402"/>
    </row>
    <row r="16" spans="2:30" ht="33" customHeight="1" x14ac:dyDescent="0.2">
      <c r="B16" s="642"/>
      <c r="C16" s="513">
        <v>-153770.4</v>
      </c>
      <c r="D16" s="515">
        <v>0</v>
      </c>
      <c r="E16" s="514">
        <f>C16-D16</f>
        <v>-153770.4</v>
      </c>
      <c r="F16" s="646" t="s">
        <v>757</v>
      </c>
      <c r="G16" s="646"/>
      <c r="H16" s="646"/>
      <c r="I16" s="646"/>
      <c r="J16" s="646"/>
      <c r="K16" s="647"/>
      <c r="U16" s="402"/>
      <c r="V16" s="402"/>
      <c r="W16" s="402"/>
      <c r="X16" s="402"/>
      <c r="Y16" s="402"/>
      <c r="Z16" s="402"/>
      <c r="AA16" s="402"/>
      <c r="AB16" s="402"/>
      <c r="AC16" s="402"/>
      <c r="AD16" s="402"/>
    </row>
    <row r="17" spans="2:30" ht="30.75" customHeight="1" x14ac:dyDescent="0.2">
      <c r="B17" s="642"/>
      <c r="C17" s="516">
        <f>SUM(C15:C16)</f>
        <v>-19785.876105988194</v>
      </c>
      <c r="D17" s="517">
        <f>SUM(D15:D16)</f>
        <v>133984.5238940118</v>
      </c>
      <c r="E17" s="517">
        <f>SUM(E15:E16)</f>
        <v>-153770.4</v>
      </c>
      <c r="F17" s="646" t="s">
        <v>758</v>
      </c>
      <c r="G17" s="646"/>
      <c r="H17" s="646"/>
      <c r="I17" s="646"/>
      <c r="J17" s="646"/>
      <c r="K17" s="647"/>
      <c r="U17" s="402"/>
      <c r="V17" s="402"/>
      <c r="W17" s="402"/>
      <c r="X17" s="402"/>
      <c r="Y17" s="402"/>
      <c r="Z17" s="402"/>
      <c r="AA17" s="402"/>
      <c r="AB17" s="402"/>
      <c r="AC17" s="402"/>
      <c r="AD17" s="402"/>
    </row>
    <row r="18" spans="2:30" ht="53.25" customHeight="1" thickBot="1" x14ac:dyDescent="0.25">
      <c r="B18" s="640"/>
      <c r="C18" s="648" t="s">
        <v>2497</v>
      </c>
      <c r="D18" s="649"/>
      <c r="E18" s="649"/>
      <c r="F18" s="649"/>
      <c r="G18" s="649"/>
      <c r="H18" s="649"/>
      <c r="I18" s="649"/>
      <c r="J18" s="649"/>
      <c r="K18" s="650"/>
      <c r="U18" s="402"/>
      <c r="V18" s="402"/>
      <c r="W18" s="402"/>
      <c r="X18" s="402"/>
      <c r="Y18" s="402"/>
      <c r="Z18" s="402"/>
      <c r="AA18" s="402"/>
      <c r="AB18" s="402"/>
      <c r="AC18" s="402"/>
      <c r="AD18" s="402"/>
    </row>
    <row r="19" spans="2:30" s="408" customFormat="1" ht="15.75" customHeight="1" x14ac:dyDescent="0.3">
      <c r="B19" s="626" t="s">
        <v>379</v>
      </c>
      <c r="C19" s="620" t="s">
        <v>2500</v>
      </c>
      <c r="D19" s="621"/>
      <c r="E19" s="621"/>
      <c r="F19" s="621"/>
      <c r="G19" s="621"/>
      <c r="H19" s="621"/>
      <c r="I19" s="621"/>
      <c r="J19" s="621"/>
      <c r="K19" s="622"/>
    </row>
    <row r="20" spans="2:30" s="408" customFormat="1" ht="16.5" thickBot="1" x14ac:dyDescent="0.35">
      <c r="B20" s="627"/>
      <c r="C20" s="623"/>
      <c r="D20" s="624"/>
      <c r="E20" s="624"/>
      <c r="F20" s="624"/>
      <c r="G20" s="624"/>
      <c r="H20" s="624"/>
      <c r="I20" s="624"/>
      <c r="J20" s="624"/>
      <c r="K20" s="625"/>
      <c r="N20" s="409"/>
    </row>
    <row r="21" spans="2:30" ht="35.25" customHeight="1" thickBot="1" x14ac:dyDescent="0.25">
      <c r="B21" s="401">
        <v>3.1</v>
      </c>
      <c r="C21" s="636" t="s">
        <v>804</v>
      </c>
      <c r="D21" s="637"/>
      <c r="E21" s="637"/>
      <c r="F21" s="637"/>
      <c r="G21" s="637"/>
      <c r="H21" s="637"/>
      <c r="I21" s="637"/>
      <c r="J21" s="637"/>
      <c r="K21" s="638"/>
    </row>
    <row r="22" spans="2:30" ht="49.35" customHeight="1" thickBot="1" x14ac:dyDescent="0.25">
      <c r="B22" s="420" t="s">
        <v>275</v>
      </c>
      <c r="C22" s="620" t="s">
        <v>2496</v>
      </c>
      <c r="D22" s="621"/>
      <c r="E22" s="621"/>
      <c r="F22" s="621"/>
      <c r="G22" s="621"/>
      <c r="H22" s="621"/>
      <c r="I22" s="621"/>
      <c r="J22" s="621"/>
      <c r="K22" s="622"/>
    </row>
    <row r="23" spans="2:30" ht="33.6" customHeight="1" x14ac:dyDescent="0.2">
      <c r="B23" s="618" t="s">
        <v>259</v>
      </c>
      <c r="C23" s="636" t="s">
        <v>2501</v>
      </c>
      <c r="D23" s="637"/>
      <c r="E23" s="637"/>
      <c r="F23" s="637"/>
      <c r="G23" s="637"/>
      <c r="H23" s="637"/>
      <c r="I23" s="637"/>
      <c r="J23" s="637"/>
      <c r="K23" s="638"/>
    </row>
    <row r="24" spans="2:30" ht="17.850000000000001" customHeight="1" thickBot="1" x14ac:dyDescent="0.25">
      <c r="B24" s="640"/>
      <c r="C24" s="639" t="s">
        <v>1359</v>
      </c>
      <c r="D24" s="634"/>
      <c r="E24" s="634"/>
      <c r="F24" s="634"/>
      <c r="G24" s="634"/>
      <c r="H24" s="634"/>
      <c r="I24" s="634"/>
      <c r="J24" s="634"/>
      <c r="K24" s="635"/>
    </row>
    <row r="25" spans="2:30" ht="15" customHeight="1" x14ac:dyDescent="0.2">
      <c r="B25" s="641" t="s">
        <v>286</v>
      </c>
      <c r="C25" s="636" t="s">
        <v>747</v>
      </c>
      <c r="D25" s="637"/>
      <c r="E25" s="637"/>
      <c r="F25" s="637"/>
      <c r="G25" s="637"/>
      <c r="H25" s="637"/>
      <c r="I25" s="637"/>
      <c r="J25" s="637"/>
      <c r="K25" s="638"/>
    </row>
    <row r="26" spans="2:30" ht="17.25" customHeight="1" thickBot="1" x14ac:dyDescent="0.25">
      <c r="B26" s="642"/>
      <c r="C26" s="623" t="s">
        <v>748</v>
      </c>
      <c r="D26" s="624"/>
      <c r="E26" s="624"/>
      <c r="F26" s="624"/>
      <c r="G26" s="624"/>
      <c r="H26" s="624"/>
      <c r="I26" s="624"/>
      <c r="J26" s="624"/>
      <c r="K26" s="625"/>
    </row>
    <row r="27" spans="2:30" ht="90.75" customHeight="1" thickBot="1" x14ac:dyDescent="0.25">
      <c r="B27" s="387" t="s">
        <v>397</v>
      </c>
      <c r="C27" s="643" t="s">
        <v>2462</v>
      </c>
      <c r="D27" s="644"/>
      <c r="E27" s="644"/>
      <c r="F27" s="644"/>
      <c r="G27" s="644"/>
      <c r="H27" s="644"/>
      <c r="I27" s="644"/>
      <c r="J27" s="644"/>
      <c r="K27" s="645"/>
    </row>
    <row r="28" spans="2:30" ht="16.5" customHeight="1" x14ac:dyDescent="0.2">
      <c r="B28" s="628">
        <v>4.0999999999999996</v>
      </c>
      <c r="C28" s="631" t="s">
        <v>805</v>
      </c>
      <c r="D28" s="632"/>
      <c r="E28" s="632"/>
      <c r="F28" s="632"/>
      <c r="G28" s="632"/>
      <c r="H28" s="632"/>
      <c r="I28" s="632"/>
      <c r="J28" s="632"/>
      <c r="K28" s="633"/>
    </row>
    <row r="29" spans="2:30" ht="31.5" customHeight="1" x14ac:dyDescent="0.2">
      <c r="B29" s="629"/>
      <c r="C29" s="631" t="s">
        <v>749</v>
      </c>
      <c r="D29" s="632"/>
      <c r="E29" s="632"/>
      <c r="F29" s="632"/>
      <c r="G29" s="632"/>
      <c r="H29" s="632"/>
      <c r="I29" s="632"/>
      <c r="J29" s="632"/>
      <c r="K29" s="633"/>
    </row>
    <row r="30" spans="2:30" ht="22.5" customHeight="1" x14ac:dyDescent="0.2">
      <c r="B30" s="629"/>
      <c r="C30" s="631" t="s">
        <v>1360</v>
      </c>
      <c r="D30" s="632"/>
      <c r="E30" s="632"/>
      <c r="F30" s="632"/>
      <c r="G30" s="632"/>
      <c r="H30" s="632"/>
      <c r="I30" s="632"/>
      <c r="J30" s="632"/>
      <c r="K30" s="633"/>
    </row>
    <row r="31" spans="2:30" ht="84" customHeight="1" x14ac:dyDescent="0.2">
      <c r="B31" s="629"/>
      <c r="C31" s="631" t="s">
        <v>1361</v>
      </c>
      <c r="D31" s="632"/>
      <c r="E31" s="632"/>
      <c r="F31" s="632"/>
      <c r="G31" s="632"/>
      <c r="H31" s="632"/>
      <c r="I31" s="632"/>
      <c r="J31" s="632"/>
      <c r="K31" s="633"/>
    </row>
    <row r="32" spans="2:30" ht="70.5" customHeight="1" x14ac:dyDescent="0.2">
      <c r="B32" s="629"/>
      <c r="C32" s="631" t="s">
        <v>750</v>
      </c>
      <c r="D32" s="632"/>
      <c r="E32" s="632"/>
      <c r="F32" s="632"/>
      <c r="G32" s="632"/>
      <c r="H32" s="632"/>
      <c r="I32" s="632"/>
      <c r="J32" s="632"/>
      <c r="K32" s="633"/>
    </row>
    <row r="33" spans="2:11" ht="48" customHeight="1" x14ac:dyDescent="0.2">
      <c r="B33" s="629"/>
      <c r="C33" s="631" t="s">
        <v>795</v>
      </c>
      <c r="D33" s="632"/>
      <c r="E33" s="632"/>
      <c r="F33" s="632"/>
      <c r="G33" s="632"/>
      <c r="H33" s="632"/>
      <c r="I33" s="632"/>
      <c r="J33" s="632"/>
      <c r="K33" s="633"/>
    </row>
    <row r="34" spans="2:11" ht="21.75" customHeight="1" thickBot="1" x14ac:dyDescent="0.25">
      <c r="B34" s="630"/>
      <c r="C34" s="651" t="s">
        <v>751</v>
      </c>
      <c r="D34" s="652"/>
      <c r="E34" s="652"/>
      <c r="F34" s="652"/>
      <c r="G34" s="652"/>
      <c r="H34" s="652"/>
      <c r="I34" s="652"/>
      <c r="J34" s="652"/>
      <c r="K34" s="653"/>
    </row>
    <row r="35" spans="2:11" ht="132.75" customHeight="1" thickBot="1" x14ac:dyDescent="0.25">
      <c r="B35" s="410" t="s">
        <v>759</v>
      </c>
      <c r="C35" s="639" t="s">
        <v>806</v>
      </c>
      <c r="D35" s="634"/>
      <c r="E35" s="634"/>
      <c r="F35" s="634"/>
      <c r="G35" s="634"/>
      <c r="H35" s="634"/>
      <c r="I35" s="634"/>
      <c r="J35" s="634"/>
      <c r="K35" s="635"/>
    </row>
    <row r="36" spans="2:11" ht="48.75" customHeight="1" thickBot="1" x14ac:dyDescent="0.25">
      <c r="B36" s="387">
        <v>5.0999999999999996</v>
      </c>
      <c r="C36" s="643" t="s">
        <v>760</v>
      </c>
      <c r="D36" s="644"/>
      <c r="E36" s="644"/>
      <c r="F36" s="644"/>
      <c r="G36" s="644"/>
      <c r="H36" s="644"/>
      <c r="I36" s="644"/>
      <c r="J36" s="644"/>
      <c r="K36" s="645"/>
    </row>
  </sheetData>
  <mergeCells count="34">
    <mergeCell ref="C8:K8"/>
    <mergeCell ref="C7:K7"/>
    <mergeCell ref="K13:K14"/>
    <mergeCell ref="F15:K15"/>
    <mergeCell ref="F16:K16"/>
    <mergeCell ref="C12:K12"/>
    <mergeCell ref="C9:K9"/>
    <mergeCell ref="C10:K10"/>
    <mergeCell ref="F17:K17"/>
    <mergeCell ref="C18:K18"/>
    <mergeCell ref="B12:B18"/>
    <mergeCell ref="C36:K36"/>
    <mergeCell ref="C28:K28"/>
    <mergeCell ref="C34:K34"/>
    <mergeCell ref="C35:K35"/>
    <mergeCell ref="C33:K33"/>
    <mergeCell ref="C32:K32"/>
    <mergeCell ref="C29:K29"/>
    <mergeCell ref="B10:B11"/>
    <mergeCell ref="C19:K20"/>
    <mergeCell ref="B19:B20"/>
    <mergeCell ref="B28:B34"/>
    <mergeCell ref="C30:K30"/>
    <mergeCell ref="C31:K31"/>
    <mergeCell ref="C11:K11"/>
    <mergeCell ref="C22:K22"/>
    <mergeCell ref="C26:K26"/>
    <mergeCell ref="C23:K23"/>
    <mergeCell ref="C24:K24"/>
    <mergeCell ref="B23:B24"/>
    <mergeCell ref="B25:B26"/>
    <mergeCell ref="C25:K25"/>
    <mergeCell ref="C27:K27"/>
    <mergeCell ref="C21:K21"/>
  </mergeCells>
  <pageMargins left="0.25" right="0.25" top="0.75" bottom="0.75" header="0.3" footer="0.3"/>
  <pageSetup paperSize="9" orientation="landscape"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28">
    <tabColor rgb="FF33CCCC"/>
    <pageSetUpPr fitToPage="1"/>
  </sheetPr>
  <dimension ref="A1:P95"/>
  <sheetViews>
    <sheetView zoomScaleNormal="100" workbookViewId="0"/>
  </sheetViews>
  <sheetFormatPr defaultColWidth="9" defaultRowHeight="12.75" x14ac:dyDescent="0.2"/>
  <cols>
    <col min="1" max="1" width="10.5703125" style="171" customWidth="1"/>
    <col min="2" max="2" width="15.5703125" style="178" customWidth="1"/>
    <col min="3" max="3" width="27.42578125" style="171" customWidth="1"/>
    <col min="4" max="4" width="22.5703125" style="178" customWidth="1"/>
    <col min="5" max="5" width="23.5703125" style="171" customWidth="1"/>
    <col min="6" max="6" width="25.42578125" style="171" customWidth="1"/>
    <col min="7" max="7" width="63.5703125" style="171" customWidth="1"/>
    <col min="8" max="8" width="19.42578125" style="183" customWidth="1"/>
    <col min="9" max="9" width="16.5703125" style="183" customWidth="1"/>
    <col min="10" max="10" width="12.42578125" style="183" customWidth="1"/>
    <col min="11" max="11" width="9.5703125" style="183" customWidth="1"/>
    <col min="12" max="12" width="9" style="183" customWidth="1"/>
    <col min="13" max="13" width="9" style="183"/>
    <col min="14" max="14" width="11.42578125" style="183" customWidth="1"/>
    <col min="15" max="15" width="9" style="183"/>
    <col min="16" max="16" width="82.42578125" style="183" customWidth="1"/>
    <col min="17" max="16384" width="9" style="171"/>
  </cols>
  <sheetData>
    <row r="1" spans="1:16" ht="22.35" customHeight="1" x14ac:dyDescent="0.2">
      <c r="H1" s="39"/>
    </row>
    <row r="2" spans="1:16" ht="28.5" customHeight="1" x14ac:dyDescent="0.2">
      <c r="A2" s="189" t="s">
        <v>240</v>
      </c>
      <c r="B2" s="190" t="s">
        <v>241</v>
      </c>
      <c r="C2" s="189" t="s">
        <v>242</v>
      </c>
      <c r="D2" s="189" t="s">
        <v>243</v>
      </c>
      <c r="E2" s="189" t="s">
        <v>244</v>
      </c>
      <c r="F2" s="189" t="s">
        <v>245</v>
      </c>
      <c r="G2" s="189" t="s">
        <v>246</v>
      </c>
      <c r="H2" s="184"/>
      <c r="I2" s="184"/>
      <c r="J2" s="184"/>
      <c r="K2" s="184"/>
      <c r="L2" s="184"/>
      <c r="M2" s="184"/>
      <c r="N2" s="184"/>
      <c r="O2" s="184"/>
      <c r="P2" s="184"/>
    </row>
    <row r="3" spans="1:16" s="174" customFormat="1" ht="25.5" x14ac:dyDescent="0.2">
      <c r="A3" s="172">
        <v>44084</v>
      </c>
      <c r="B3" s="173">
        <v>1</v>
      </c>
      <c r="C3" s="176" t="s">
        <v>249</v>
      </c>
      <c r="D3" s="179"/>
      <c r="E3" s="177"/>
      <c r="F3" s="177" t="s">
        <v>250</v>
      </c>
      <c r="G3" s="177" t="s">
        <v>328</v>
      </c>
      <c r="H3" s="185"/>
      <c r="I3" s="186"/>
      <c r="J3" s="186"/>
      <c r="K3" s="186"/>
      <c r="L3" s="186"/>
      <c r="M3" s="186"/>
      <c r="N3" s="186"/>
      <c r="O3" s="186"/>
      <c r="P3" s="187"/>
    </row>
    <row r="4" spans="1:16" s="174" customFormat="1" ht="25.5" x14ac:dyDescent="0.2">
      <c r="A4" s="172">
        <v>44084</v>
      </c>
      <c r="B4" s="173">
        <f>B3+1</f>
        <v>2</v>
      </c>
      <c r="C4" s="176" t="s">
        <v>251</v>
      </c>
      <c r="D4" s="180">
        <v>2.1</v>
      </c>
      <c r="E4" s="177" t="s">
        <v>252</v>
      </c>
      <c r="F4" s="176" t="s">
        <v>253</v>
      </c>
      <c r="G4" s="177" t="s">
        <v>254</v>
      </c>
      <c r="H4" s="185"/>
      <c r="I4" s="186"/>
      <c r="J4" s="186"/>
      <c r="K4" s="186"/>
      <c r="L4" s="186"/>
      <c r="M4" s="186"/>
      <c r="N4" s="186"/>
      <c r="O4" s="186"/>
      <c r="P4" s="187"/>
    </row>
    <row r="5" spans="1:16" s="174" customFormat="1" ht="25.5" x14ac:dyDescent="0.2">
      <c r="A5" s="172">
        <v>44084</v>
      </c>
      <c r="B5" s="173">
        <f>B4+1</f>
        <v>3</v>
      </c>
      <c r="C5" s="176" t="s">
        <v>518</v>
      </c>
      <c r="D5" s="179">
        <v>3.1</v>
      </c>
      <c r="E5" s="177" t="s">
        <v>255</v>
      </c>
      <c r="F5" s="176" t="s">
        <v>256</v>
      </c>
      <c r="G5" s="177" t="s">
        <v>257</v>
      </c>
      <c r="H5" s="185"/>
      <c r="I5" s="186"/>
      <c r="J5" s="186"/>
      <c r="K5" s="186"/>
      <c r="L5" s="186"/>
      <c r="M5" s="186"/>
      <c r="N5" s="186"/>
      <c r="O5" s="186"/>
      <c r="P5" s="187"/>
    </row>
    <row r="6" spans="1:16" s="174" customFormat="1" ht="25.5" x14ac:dyDescent="0.2">
      <c r="A6" s="172">
        <v>44084</v>
      </c>
      <c r="B6" s="173">
        <f t="shared" ref="B6:B69" si="0">B5+1</f>
        <v>4</v>
      </c>
      <c r="C6" s="176" t="s">
        <v>258</v>
      </c>
      <c r="D6" s="179" t="s">
        <v>259</v>
      </c>
      <c r="E6" s="177" t="s">
        <v>260</v>
      </c>
      <c r="F6" s="176" t="s">
        <v>261</v>
      </c>
      <c r="G6" s="177" t="s">
        <v>262</v>
      </c>
      <c r="H6" s="185"/>
      <c r="I6" s="186"/>
      <c r="J6" s="186"/>
      <c r="K6" s="186"/>
      <c r="L6" s="186"/>
      <c r="M6" s="186"/>
      <c r="N6" s="186"/>
      <c r="O6" s="186"/>
      <c r="P6" s="187"/>
    </row>
    <row r="7" spans="1:16" s="174" customFormat="1" ht="48.75" customHeight="1" x14ac:dyDescent="0.2">
      <c r="A7" s="172">
        <v>44084</v>
      </c>
      <c r="B7" s="173">
        <f t="shared" si="0"/>
        <v>5</v>
      </c>
      <c r="C7" s="176" t="s">
        <v>258</v>
      </c>
      <c r="D7" s="179" t="s">
        <v>259</v>
      </c>
      <c r="E7" s="177" t="s">
        <v>263</v>
      </c>
      <c r="F7" s="176" t="s">
        <v>264</v>
      </c>
      <c r="G7" s="177" t="s">
        <v>265</v>
      </c>
      <c r="H7" s="185"/>
      <c r="I7" s="186"/>
      <c r="J7" s="186"/>
      <c r="K7" s="186"/>
      <c r="L7" s="186"/>
      <c r="M7" s="186"/>
      <c r="N7" s="186"/>
      <c r="O7" s="186"/>
      <c r="P7" s="187"/>
    </row>
    <row r="8" spans="1:16" s="174" customFormat="1" ht="99" customHeight="1" x14ac:dyDescent="0.2">
      <c r="A8" s="172">
        <v>44084</v>
      </c>
      <c r="B8" s="173">
        <f t="shared" si="0"/>
        <v>6</v>
      </c>
      <c r="C8" s="176" t="s">
        <v>258</v>
      </c>
      <c r="D8" s="179" t="s">
        <v>259</v>
      </c>
      <c r="E8" s="177" t="s">
        <v>266</v>
      </c>
      <c r="F8" s="176" t="s">
        <v>267</v>
      </c>
      <c r="G8" s="177" t="s">
        <v>268</v>
      </c>
      <c r="H8" s="185"/>
      <c r="I8" s="186"/>
      <c r="J8" s="186"/>
      <c r="K8" s="186"/>
      <c r="L8" s="186"/>
      <c r="M8" s="186"/>
      <c r="N8" s="186"/>
      <c r="O8" s="186"/>
      <c r="P8" s="187"/>
    </row>
    <row r="9" spans="1:16" s="174" customFormat="1" ht="33" customHeight="1" x14ac:dyDescent="0.2">
      <c r="A9" s="172">
        <v>44084</v>
      </c>
      <c r="B9" s="173">
        <f t="shared" si="0"/>
        <v>7</v>
      </c>
      <c r="C9" s="176" t="s">
        <v>518</v>
      </c>
      <c r="D9" s="179">
        <v>3.1</v>
      </c>
      <c r="E9" s="177" t="s">
        <v>269</v>
      </c>
      <c r="F9" s="176" t="s">
        <v>270</v>
      </c>
      <c r="G9" s="177" t="s">
        <v>271</v>
      </c>
      <c r="H9" s="185"/>
      <c r="I9" s="186"/>
      <c r="J9" s="186"/>
      <c r="K9" s="186"/>
      <c r="L9" s="186"/>
      <c r="M9" s="186"/>
      <c r="N9" s="186"/>
      <c r="O9" s="186"/>
      <c r="P9" s="187"/>
    </row>
    <row r="10" spans="1:16" s="174" customFormat="1" x14ac:dyDescent="0.2">
      <c r="A10" s="172">
        <v>44084</v>
      </c>
      <c r="B10" s="173">
        <f t="shared" si="0"/>
        <v>8</v>
      </c>
      <c r="C10" s="176" t="s">
        <v>518</v>
      </c>
      <c r="D10" s="179">
        <v>3.1</v>
      </c>
      <c r="E10" s="176" t="s">
        <v>331</v>
      </c>
      <c r="F10" s="176" t="s">
        <v>247</v>
      </c>
      <c r="G10" s="177" t="s">
        <v>272</v>
      </c>
      <c r="H10" s="185"/>
      <c r="I10" s="186"/>
      <c r="J10" s="186"/>
      <c r="K10" s="186"/>
      <c r="L10" s="186"/>
      <c r="M10" s="186"/>
      <c r="N10" s="186"/>
      <c r="O10" s="186"/>
      <c r="P10" s="187"/>
    </row>
    <row r="11" spans="1:16" s="174" customFormat="1" ht="38.25" x14ac:dyDescent="0.2">
      <c r="A11" s="172">
        <v>44084</v>
      </c>
      <c r="B11" s="173">
        <f t="shared" si="0"/>
        <v>9</v>
      </c>
      <c r="C11" s="176" t="s">
        <v>518</v>
      </c>
      <c r="D11" s="179">
        <v>3.1</v>
      </c>
      <c r="E11" s="177" t="s">
        <v>273</v>
      </c>
      <c r="F11" s="176" t="s">
        <v>274</v>
      </c>
      <c r="G11" s="177" t="s">
        <v>327</v>
      </c>
      <c r="H11" s="185"/>
      <c r="I11" s="186"/>
      <c r="J11" s="186"/>
      <c r="K11" s="186"/>
      <c r="L11" s="186"/>
      <c r="M11" s="186"/>
      <c r="N11" s="186"/>
      <c r="O11" s="186"/>
      <c r="P11" s="187"/>
    </row>
    <row r="12" spans="1:16" s="174" customFormat="1" ht="12.75" customHeight="1" x14ac:dyDescent="0.2">
      <c r="A12" s="172">
        <v>44084</v>
      </c>
      <c r="B12" s="173">
        <f t="shared" si="0"/>
        <v>10</v>
      </c>
      <c r="C12" s="176" t="s">
        <v>248</v>
      </c>
      <c r="D12" s="179" t="s">
        <v>275</v>
      </c>
      <c r="E12" s="188" t="s">
        <v>329</v>
      </c>
      <c r="F12" s="176" t="s">
        <v>270</v>
      </c>
      <c r="G12" s="177" t="s">
        <v>276</v>
      </c>
      <c r="H12" s="185"/>
      <c r="I12" s="186"/>
      <c r="J12" s="186"/>
      <c r="K12" s="186"/>
      <c r="L12" s="186"/>
      <c r="M12" s="186"/>
      <c r="N12" s="186"/>
      <c r="O12" s="186"/>
      <c r="P12" s="187"/>
    </row>
    <row r="13" spans="1:16" s="174" customFormat="1" x14ac:dyDescent="0.2">
      <c r="A13" s="172">
        <v>44084</v>
      </c>
      <c r="B13" s="173">
        <f t="shared" si="0"/>
        <v>11</v>
      </c>
      <c r="C13" s="176" t="s">
        <v>277</v>
      </c>
      <c r="D13" s="179" t="s">
        <v>159</v>
      </c>
      <c r="E13" s="177" t="s">
        <v>278</v>
      </c>
      <c r="F13" s="176" t="s">
        <v>315</v>
      </c>
      <c r="G13" s="177" t="s">
        <v>279</v>
      </c>
      <c r="H13" s="185"/>
      <c r="I13" s="186"/>
      <c r="J13" s="186"/>
      <c r="K13" s="186"/>
      <c r="L13" s="186"/>
      <c r="M13" s="186"/>
      <c r="N13" s="186"/>
      <c r="O13" s="186"/>
      <c r="P13" s="187"/>
    </row>
    <row r="14" spans="1:16" s="174" customFormat="1" ht="38.25" x14ac:dyDescent="0.2">
      <c r="A14" s="172">
        <v>44084</v>
      </c>
      <c r="B14" s="173">
        <f t="shared" si="0"/>
        <v>12</v>
      </c>
      <c r="C14" s="176" t="s">
        <v>280</v>
      </c>
      <c r="D14" s="179" t="s">
        <v>281</v>
      </c>
      <c r="E14" s="177" t="s">
        <v>282</v>
      </c>
      <c r="F14" s="177" t="s">
        <v>283</v>
      </c>
      <c r="G14" s="177" t="s">
        <v>284</v>
      </c>
      <c r="H14" s="185"/>
      <c r="I14" s="186"/>
      <c r="J14" s="186"/>
      <c r="K14" s="186"/>
      <c r="L14" s="186"/>
      <c r="M14" s="186"/>
      <c r="N14" s="186"/>
      <c r="O14" s="186"/>
      <c r="P14" s="187"/>
    </row>
    <row r="15" spans="1:16" s="174" customFormat="1" x14ac:dyDescent="0.2">
      <c r="A15" s="172">
        <v>44084</v>
      </c>
      <c r="B15" s="173">
        <f t="shared" si="0"/>
        <v>13</v>
      </c>
      <c r="C15" s="176" t="s">
        <v>258</v>
      </c>
      <c r="D15" s="179"/>
      <c r="E15" s="177"/>
      <c r="F15" s="176"/>
      <c r="G15" s="177" t="s">
        <v>332</v>
      </c>
      <c r="H15" s="185"/>
      <c r="I15" s="186"/>
      <c r="J15" s="186"/>
      <c r="K15" s="186"/>
      <c r="L15" s="186"/>
      <c r="M15" s="186"/>
      <c r="N15" s="186"/>
      <c r="O15" s="186"/>
      <c r="P15" s="187"/>
    </row>
    <row r="16" spans="1:16" s="174" customFormat="1" x14ac:dyDescent="0.2">
      <c r="A16" s="172">
        <v>44084</v>
      </c>
      <c r="B16" s="173">
        <f t="shared" si="0"/>
        <v>14</v>
      </c>
      <c r="C16" s="176" t="s">
        <v>285</v>
      </c>
      <c r="D16" s="179" t="s">
        <v>286</v>
      </c>
      <c r="E16" s="177" t="s">
        <v>287</v>
      </c>
      <c r="F16" s="176" t="s">
        <v>288</v>
      </c>
      <c r="G16" s="177" t="s">
        <v>289</v>
      </c>
      <c r="H16" s="185"/>
      <c r="I16" s="186"/>
      <c r="J16" s="186"/>
      <c r="K16" s="186"/>
      <c r="L16" s="186"/>
      <c r="M16" s="186"/>
      <c r="N16" s="186"/>
      <c r="O16" s="186"/>
      <c r="P16" s="187"/>
    </row>
    <row r="17" spans="1:16" s="174" customFormat="1" x14ac:dyDescent="0.2">
      <c r="A17" s="172">
        <v>44084</v>
      </c>
      <c r="B17" s="173">
        <f t="shared" si="0"/>
        <v>15</v>
      </c>
      <c r="C17" s="176" t="s">
        <v>518</v>
      </c>
      <c r="D17" s="179">
        <v>3.1</v>
      </c>
      <c r="E17" s="177" t="s">
        <v>290</v>
      </c>
      <c r="F17" s="176" t="s">
        <v>270</v>
      </c>
      <c r="G17" s="177" t="s">
        <v>333</v>
      </c>
      <c r="H17" s="185"/>
      <c r="I17" s="186"/>
      <c r="J17" s="186"/>
      <c r="K17" s="186"/>
      <c r="L17" s="186"/>
      <c r="M17" s="186"/>
      <c r="N17" s="186"/>
      <c r="O17" s="186"/>
      <c r="P17" s="187"/>
    </row>
    <row r="18" spans="1:16" s="174" customFormat="1" x14ac:dyDescent="0.2">
      <c r="A18" s="172">
        <v>44084</v>
      </c>
      <c r="B18" s="173">
        <f t="shared" si="0"/>
        <v>16</v>
      </c>
      <c r="C18" s="176" t="s">
        <v>518</v>
      </c>
      <c r="D18" s="179">
        <v>3.1</v>
      </c>
      <c r="E18" s="177" t="s">
        <v>291</v>
      </c>
      <c r="F18" s="176" t="s">
        <v>247</v>
      </c>
      <c r="G18" s="177" t="s">
        <v>334</v>
      </c>
      <c r="H18" s="185"/>
      <c r="I18" s="186"/>
      <c r="J18" s="186"/>
      <c r="K18" s="186"/>
      <c r="L18" s="186"/>
      <c r="M18" s="186"/>
      <c r="N18" s="186"/>
      <c r="O18" s="186"/>
      <c r="P18" s="187"/>
    </row>
    <row r="19" spans="1:16" s="174" customFormat="1" x14ac:dyDescent="0.2">
      <c r="A19" s="172">
        <v>44084</v>
      </c>
      <c r="B19" s="173">
        <f t="shared" si="0"/>
        <v>17</v>
      </c>
      <c r="C19" s="176" t="s">
        <v>285</v>
      </c>
      <c r="D19" s="179" t="s">
        <v>259</v>
      </c>
      <c r="E19" s="177" t="s">
        <v>292</v>
      </c>
      <c r="F19" s="176" t="s">
        <v>293</v>
      </c>
      <c r="G19" s="177" t="s">
        <v>335</v>
      </c>
      <c r="H19" s="185"/>
      <c r="I19" s="186"/>
      <c r="J19" s="186"/>
      <c r="K19" s="186"/>
      <c r="L19" s="186"/>
      <c r="M19" s="186"/>
      <c r="N19" s="186"/>
      <c r="O19" s="186"/>
      <c r="P19" s="187"/>
    </row>
    <row r="20" spans="1:16" s="174" customFormat="1" x14ac:dyDescent="0.2">
      <c r="A20" s="172">
        <v>44084</v>
      </c>
      <c r="B20" s="173">
        <f t="shared" si="0"/>
        <v>18</v>
      </c>
      <c r="C20" s="176" t="s">
        <v>285</v>
      </c>
      <c r="D20" s="179" t="s">
        <v>286</v>
      </c>
      <c r="E20" s="188" t="s">
        <v>330</v>
      </c>
      <c r="F20" s="176" t="s">
        <v>293</v>
      </c>
      <c r="G20" s="177" t="s">
        <v>336</v>
      </c>
      <c r="H20" s="185"/>
      <c r="I20" s="186"/>
      <c r="J20" s="186"/>
      <c r="K20" s="186"/>
      <c r="L20" s="186"/>
      <c r="M20" s="186"/>
      <c r="N20" s="186"/>
      <c r="O20" s="186"/>
      <c r="P20" s="187"/>
    </row>
    <row r="21" spans="1:16" s="174" customFormat="1" x14ac:dyDescent="0.2">
      <c r="A21" s="172">
        <v>44084</v>
      </c>
      <c r="B21" s="173">
        <f t="shared" si="0"/>
        <v>19</v>
      </c>
      <c r="C21" s="176" t="s">
        <v>294</v>
      </c>
      <c r="D21" s="179">
        <v>4.0999999999999996</v>
      </c>
      <c r="E21" s="177" t="s">
        <v>295</v>
      </c>
      <c r="F21" s="176" t="s">
        <v>270</v>
      </c>
      <c r="G21" s="177" t="s">
        <v>296</v>
      </c>
      <c r="H21" s="185"/>
      <c r="I21" s="186"/>
      <c r="J21" s="186"/>
      <c r="K21" s="186"/>
      <c r="L21" s="186"/>
      <c r="M21" s="186"/>
      <c r="N21" s="186"/>
      <c r="O21" s="186"/>
      <c r="P21" s="187"/>
    </row>
    <row r="22" spans="1:16" s="174" customFormat="1" x14ac:dyDescent="0.2">
      <c r="A22" s="172">
        <v>44084</v>
      </c>
      <c r="B22" s="173">
        <f t="shared" si="0"/>
        <v>20</v>
      </c>
      <c r="C22" s="176" t="s">
        <v>294</v>
      </c>
      <c r="D22" s="179">
        <v>4.0999999999999996</v>
      </c>
      <c r="E22" s="177" t="s">
        <v>297</v>
      </c>
      <c r="F22" s="176" t="s">
        <v>298</v>
      </c>
      <c r="G22" s="177" t="s">
        <v>337</v>
      </c>
      <c r="H22" s="185"/>
      <c r="I22" s="186"/>
      <c r="J22" s="186"/>
      <c r="K22" s="186"/>
      <c r="L22" s="186"/>
      <c r="M22" s="186"/>
      <c r="N22" s="186"/>
      <c r="O22" s="186"/>
      <c r="P22" s="187"/>
    </row>
    <row r="23" spans="1:16" s="174" customFormat="1" ht="27" customHeight="1" x14ac:dyDescent="0.2">
      <c r="A23" s="172">
        <v>44084</v>
      </c>
      <c r="B23" s="173">
        <f t="shared" si="0"/>
        <v>21</v>
      </c>
      <c r="C23" s="176" t="s">
        <v>294</v>
      </c>
      <c r="D23" s="179">
        <v>4.0999999999999996</v>
      </c>
      <c r="E23" s="177" t="s">
        <v>299</v>
      </c>
      <c r="F23" s="176" t="s">
        <v>247</v>
      </c>
      <c r="G23" s="177" t="s">
        <v>338</v>
      </c>
      <c r="H23" s="185"/>
      <c r="I23" s="186"/>
      <c r="J23" s="186"/>
      <c r="K23" s="186"/>
      <c r="L23" s="186"/>
      <c r="M23" s="186"/>
      <c r="N23" s="186"/>
      <c r="O23" s="186"/>
      <c r="P23" s="187"/>
    </row>
    <row r="24" spans="1:16" s="174" customFormat="1" ht="25.5" x14ac:dyDescent="0.2">
      <c r="A24" s="172">
        <v>44084</v>
      </c>
      <c r="B24" s="173">
        <f t="shared" si="0"/>
        <v>22</v>
      </c>
      <c r="C24" s="176" t="s">
        <v>285</v>
      </c>
      <c r="D24" s="179" t="s">
        <v>300</v>
      </c>
      <c r="E24" s="177" t="s">
        <v>301</v>
      </c>
      <c r="F24" s="176" t="s">
        <v>264</v>
      </c>
      <c r="G24" s="177" t="s">
        <v>302</v>
      </c>
      <c r="H24" s="185"/>
      <c r="I24" s="186"/>
      <c r="J24" s="186"/>
      <c r="K24" s="186"/>
      <c r="L24" s="186"/>
      <c r="M24" s="186"/>
      <c r="N24" s="186"/>
      <c r="O24" s="186"/>
      <c r="P24" s="187"/>
    </row>
    <row r="25" spans="1:16" s="174" customFormat="1" x14ac:dyDescent="0.2">
      <c r="A25" s="172">
        <v>44084</v>
      </c>
      <c r="B25" s="173">
        <f t="shared" si="0"/>
        <v>23</v>
      </c>
      <c r="C25" s="174" t="s">
        <v>258</v>
      </c>
      <c r="D25" s="174" t="s">
        <v>259</v>
      </c>
      <c r="E25" s="175" t="s">
        <v>305</v>
      </c>
      <c r="F25" s="174" t="s">
        <v>303</v>
      </c>
      <c r="G25" s="175" t="s">
        <v>326</v>
      </c>
      <c r="H25" s="185"/>
      <c r="I25" s="186"/>
      <c r="J25" s="186"/>
      <c r="K25" s="186"/>
      <c r="L25" s="186"/>
      <c r="M25" s="186"/>
      <c r="N25" s="186"/>
      <c r="O25" s="186"/>
      <c r="P25" s="187"/>
    </row>
    <row r="26" spans="1:16" s="174" customFormat="1" x14ac:dyDescent="0.2">
      <c r="A26" s="172">
        <v>44084</v>
      </c>
      <c r="B26" s="173">
        <f t="shared" si="0"/>
        <v>24</v>
      </c>
      <c r="C26" s="174" t="s">
        <v>258</v>
      </c>
      <c r="D26" s="174" t="s">
        <v>286</v>
      </c>
      <c r="E26" s="175" t="s">
        <v>304</v>
      </c>
      <c r="F26" s="174" t="s">
        <v>303</v>
      </c>
      <c r="G26" s="175" t="s">
        <v>326</v>
      </c>
      <c r="H26" s="185"/>
      <c r="I26" s="186"/>
      <c r="J26" s="186"/>
      <c r="K26" s="186"/>
      <c r="L26" s="186"/>
      <c r="M26" s="186"/>
      <c r="N26" s="186"/>
      <c r="O26" s="186"/>
      <c r="P26" s="187"/>
    </row>
    <row r="27" spans="1:16" s="174" customFormat="1" x14ac:dyDescent="0.2">
      <c r="A27" s="172">
        <v>44084</v>
      </c>
      <c r="B27" s="173">
        <f t="shared" si="0"/>
        <v>25</v>
      </c>
      <c r="C27" s="176" t="s">
        <v>248</v>
      </c>
      <c r="D27" s="179" t="s">
        <v>275</v>
      </c>
      <c r="E27" s="175" t="s">
        <v>314</v>
      </c>
      <c r="F27" s="174" t="s">
        <v>303</v>
      </c>
      <c r="G27" s="175" t="s">
        <v>326</v>
      </c>
      <c r="H27" s="185"/>
      <c r="I27" s="186"/>
      <c r="J27" s="186"/>
      <c r="K27" s="186"/>
      <c r="L27" s="186"/>
      <c r="M27" s="186"/>
      <c r="N27" s="186"/>
      <c r="O27" s="186"/>
      <c r="P27" s="187"/>
    </row>
    <row r="28" spans="1:16" s="174" customFormat="1" x14ac:dyDescent="0.2">
      <c r="A28" s="172">
        <v>44109</v>
      </c>
      <c r="B28" s="173">
        <f t="shared" si="0"/>
        <v>26</v>
      </c>
      <c r="C28" s="174" t="s">
        <v>277</v>
      </c>
      <c r="D28" s="174" t="s">
        <v>159</v>
      </c>
      <c r="E28" s="174" t="s">
        <v>318</v>
      </c>
      <c r="F28" s="174" t="s">
        <v>319</v>
      </c>
      <c r="G28" s="175" t="s">
        <v>320</v>
      </c>
      <c r="H28" s="186"/>
      <c r="I28" s="186"/>
      <c r="J28" s="186"/>
      <c r="K28" s="186"/>
      <c r="L28" s="186"/>
      <c r="M28" s="186"/>
      <c r="N28" s="186"/>
      <c r="O28" s="186"/>
      <c r="P28" s="186"/>
    </row>
    <row r="29" spans="1:16" s="174" customFormat="1" x14ac:dyDescent="0.2">
      <c r="A29" s="172">
        <v>44109</v>
      </c>
      <c r="B29" s="192">
        <f t="shared" si="0"/>
        <v>27</v>
      </c>
      <c r="C29" s="174" t="s">
        <v>248</v>
      </c>
      <c r="D29" s="174" t="s">
        <v>275</v>
      </c>
      <c r="E29" s="174" t="s">
        <v>322</v>
      </c>
      <c r="F29" s="174" t="s">
        <v>319</v>
      </c>
      <c r="G29" s="175" t="s">
        <v>323</v>
      </c>
      <c r="H29" s="186"/>
      <c r="I29" s="186"/>
      <c r="J29" s="186"/>
      <c r="K29" s="186"/>
      <c r="L29" s="186"/>
      <c r="M29" s="186"/>
      <c r="N29" s="186"/>
      <c r="O29" s="186"/>
      <c r="P29" s="186"/>
    </row>
    <row r="30" spans="1:16" x14ac:dyDescent="0.2">
      <c r="A30" s="172">
        <v>44109</v>
      </c>
      <c r="B30" s="192">
        <f t="shared" si="0"/>
        <v>28</v>
      </c>
      <c r="C30" s="174" t="s">
        <v>294</v>
      </c>
      <c r="D30" s="174" t="s">
        <v>275</v>
      </c>
      <c r="E30" s="174" t="s">
        <v>324</v>
      </c>
      <c r="F30" s="174" t="s">
        <v>319</v>
      </c>
      <c r="G30" s="175" t="s">
        <v>323</v>
      </c>
    </row>
    <row r="31" spans="1:16" x14ac:dyDescent="0.2">
      <c r="A31" s="380">
        <v>44377</v>
      </c>
      <c r="B31" s="192">
        <f t="shared" si="0"/>
        <v>29</v>
      </c>
      <c r="C31" s="219" t="s">
        <v>277</v>
      </c>
      <c r="D31" s="220"/>
      <c r="E31" s="221" t="s">
        <v>339</v>
      </c>
      <c r="F31" s="221" t="s">
        <v>340</v>
      </c>
      <c r="G31" s="221" t="s">
        <v>341</v>
      </c>
    </row>
    <row r="32" spans="1:16" x14ac:dyDescent="0.2">
      <c r="A32" s="380">
        <v>44377</v>
      </c>
      <c r="B32" s="192">
        <f t="shared" si="0"/>
        <v>30</v>
      </c>
      <c r="C32" s="219" t="s">
        <v>277</v>
      </c>
      <c r="D32" s="221"/>
      <c r="E32" s="221" t="s">
        <v>342</v>
      </c>
      <c r="F32" s="221" t="s">
        <v>340</v>
      </c>
      <c r="G32" s="221" t="s">
        <v>343</v>
      </c>
    </row>
    <row r="33" spans="1:16" ht="51" x14ac:dyDescent="0.2">
      <c r="A33" s="380">
        <v>44377</v>
      </c>
      <c r="B33" s="192">
        <f t="shared" si="0"/>
        <v>31</v>
      </c>
      <c r="C33" s="219" t="s">
        <v>277</v>
      </c>
      <c r="D33" s="221"/>
      <c r="E33" s="221" t="s">
        <v>344</v>
      </c>
      <c r="F33" s="221" t="s">
        <v>712</v>
      </c>
      <c r="G33" s="221" t="s">
        <v>713</v>
      </c>
    </row>
    <row r="34" spans="1:16" ht="25.5" x14ac:dyDescent="0.2">
      <c r="A34" s="380">
        <v>44377</v>
      </c>
      <c r="B34" s="192">
        <f t="shared" si="0"/>
        <v>32</v>
      </c>
      <c r="C34" s="219" t="s">
        <v>532</v>
      </c>
      <c r="D34" s="225"/>
      <c r="E34" s="221"/>
      <c r="F34" s="221" t="s">
        <v>533</v>
      </c>
      <c r="G34" s="223" t="s">
        <v>714</v>
      </c>
    </row>
    <row r="35" spans="1:16" ht="38.25" x14ac:dyDescent="0.2">
      <c r="A35" s="380">
        <v>44377</v>
      </c>
      <c r="B35" s="192">
        <f t="shared" si="0"/>
        <v>33</v>
      </c>
      <c r="C35" s="219" t="s">
        <v>345</v>
      </c>
      <c r="D35" s="221"/>
      <c r="E35" s="221"/>
      <c r="F35" s="221" t="s">
        <v>346</v>
      </c>
      <c r="G35" s="221" t="s">
        <v>347</v>
      </c>
    </row>
    <row r="36" spans="1:16" x14ac:dyDescent="0.2">
      <c r="A36" s="380">
        <v>44377</v>
      </c>
      <c r="B36" s="192">
        <f t="shared" si="0"/>
        <v>34</v>
      </c>
      <c r="C36" s="219" t="s">
        <v>348</v>
      </c>
      <c r="D36" s="221">
        <v>1.2</v>
      </c>
      <c r="E36" s="221" t="s">
        <v>349</v>
      </c>
      <c r="F36" s="221" t="s">
        <v>350</v>
      </c>
      <c r="G36" s="221" t="s">
        <v>351</v>
      </c>
    </row>
    <row r="37" spans="1:16" x14ac:dyDescent="0.2">
      <c r="A37" s="380">
        <v>44377</v>
      </c>
      <c r="B37" s="192">
        <f t="shared" si="0"/>
        <v>35</v>
      </c>
      <c r="C37" s="219" t="s">
        <v>348</v>
      </c>
      <c r="D37" s="221">
        <v>1.2</v>
      </c>
      <c r="E37" s="221" t="s">
        <v>537</v>
      </c>
      <c r="F37" s="221" t="s">
        <v>538</v>
      </c>
      <c r="G37" s="223" t="s">
        <v>539</v>
      </c>
    </row>
    <row r="38" spans="1:16" s="382" customFormat="1" x14ac:dyDescent="0.2">
      <c r="A38" s="380">
        <v>44377</v>
      </c>
      <c r="B38" s="192">
        <f t="shared" si="0"/>
        <v>36</v>
      </c>
      <c r="C38" s="219" t="s">
        <v>280</v>
      </c>
      <c r="D38" s="225" t="s">
        <v>281</v>
      </c>
      <c r="E38" s="221" t="s">
        <v>282</v>
      </c>
      <c r="F38" s="221" t="s">
        <v>381</v>
      </c>
      <c r="G38" s="223" t="s">
        <v>715</v>
      </c>
      <c r="H38" s="381"/>
      <c r="I38" s="381"/>
      <c r="J38" s="381"/>
      <c r="K38" s="381"/>
      <c r="L38" s="381"/>
      <c r="M38" s="381"/>
      <c r="N38" s="381"/>
      <c r="O38" s="381"/>
      <c r="P38" s="381"/>
    </row>
    <row r="39" spans="1:16" ht="63.75" x14ac:dyDescent="0.2">
      <c r="A39" s="380">
        <v>44377</v>
      </c>
      <c r="B39" s="192">
        <f t="shared" si="0"/>
        <v>37</v>
      </c>
      <c r="C39" s="219" t="s">
        <v>251</v>
      </c>
      <c r="D39" s="221">
        <v>2.1</v>
      </c>
      <c r="E39" s="221" t="s">
        <v>352</v>
      </c>
      <c r="F39" s="221" t="s">
        <v>353</v>
      </c>
      <c r="G39" s="221" t="s">
        <v>354</v>
      </c>
    </row>
    <row r="40" spans="1:16" ht="25.5" x14ac:dyDescent="0.2">
      <c r="A40" s="380">
        <v>44377</v>
      </c>
      <c r="B40" s="192">
        <f t="shared" si="0"/>
        <v>38</v>
      </c>
      <c r="C40" s="219" t="s">
        <v>251</v>
      </c>
      <c r="D40" s="221">
        <v>2.1</v>
      </c>
      <c r="E40" s="221" t="s">
        <v>355</v>
      </c>
      <c r="F40" s="219" t="s">
        <v>253</v>
      </c>
      <c r="G40" s="221" t="s">
        <v>356</v>
      </c>
    </row>
    <row r="41" spans="1:16" ht="25.5" x14ac:dyDescent="0.2">
      <c r="A41" s="380">
        <v>44377</v>
      </c>
      <c r="B41" s="192">
        <f t="shared" si="0"/>
        <v>39</v>
      </c>
      <c r="C41" s="219" t="s">
        <v>251</v>
      </c>
      <c r="D41" s="221">
        <v>2.1</v>
      </c>
      <c r="E41" s="221" t="s">
        <v>542</v>
      </c>
      <c r="F41" s="219" t="s">
        <v>381</v>
      </c>
      <c r="G41" s="221" t="s">
        <v>716</v>
      </c>
    </row>
    <row r="42" spans="1:16" ht="25.5" x14ac:dyDescent="0.2">
      <c r="A42" s="380">
        <v>44377</v>
      </c>
      <c r="B42" s="192">
        <f t="shared" si="0"/>
        <v>40</v>
      </c>
      <c r="C42" s="219" t="s">
        <v>251</v>
      </c>
      <c r="D42" s="221">
        <v>2.1</v>
      </c>
      <c r="E42" s="221" t="s">
        <v>543</v>
      </c>
      <c r="F42" s="219" t="s">
        <v>253</v>
      </c>
      <c r="G42" s="223" t="s">
        <v>717</v>
      </c>
    </row>
    <row r="43" spans="1:16" ht="25.5" x14ac:dyDescent="0.2">
      <c r="A43" s="380">
        <v>44377</v>
      </c>
      <c r="B43" s="192">
        <f t="shared" si="0"/>
        <v>41</v>
      </c>
      <c r="C43" s="219" t="s">
        <v>251</v>
      </c>
      <c r="D43" s="221">
        <v>2.1</v>
      </c>
      <c r="E43" s="221" t="s">
        <v>357</v>
      </c>
      <c r="F43" s="219" t="s">
        <v>253</v>
      </c>
      <c r="G43" s="221" t="s">
        <v>358</v>
      </c>
    </row>
    <row r="44" spans="1:16" ht="38.25" x14ac:dyDescent="0.2">
      <c r="A44" s="380">
        <v>44377</v>
      </c>
      <c r="B44" s="192">
        <f t="shared" si="0"/>
        <v>42</v>
      </c>
      <c r="C44" s="219" t="s">
        <v>359</v>
      </c>
      <c r="D44" s="221" t="s">
        <v>360</v>
      </c>
      <c r="E44" s="221" t="s">
        <v>544</v>
      </c>
      <c r="F44" s="219" t="s">
        <v>361</v>
      </c>
      <c r="G44" s="221" t="s">
        <v>362</v>
      </c>
    </row>
    <row r="45" spans="1:16" ht="76.5" x14ac:dyDescent="0.2">
      <c r="A45" s="380">
        <v>44377</v>
      </c>
      <c r="B45" s="192">
        <f t="shared" si="0"/>
        <v>43</v>
      </c>
      <c r="C45" s="219" t="s">
        <v>359</v>
      </c>
      <c r="D45" s="221" t="s">
        <v>360</v>
      </c>
      <c r="E45" s="221" t="s">
        <v>363</v>
      </c>
      <c r="F45" s="219" t="s">
        <v>364</v>
      </c>
      <c r="G45" s="221" t="s">
        <v>718</v>
      </c>
    </row>
    <row r="46" spans="1:16" ht="38.25" x14ac:dyDescent="0.2">
      <c r="A46" s="380">
        <v>44377</v>
      </c>
      <c r="B46" s="192">
        <f t="shared" si="0"/>
        <v>44</v>
      </c>
      <c r="C46" s="219" t="s">
        <v>359</v>
      </c>
      <c r="D46" s="221" t="s">
        <v>360</v>
      </c>
      <c r="E46" s="221" t="s">
        <v>514</v>
      </c>
      <c r="F46" s="219" t="s">
        <v>719</v>
      </c>
      <c r="G46" s="221" t="s">
        <v>365</v>
      </c>
    </row>
    <row r="47" spans="1:16" ht="25.5" x14ac:dyDescent="0.2">
      <c r="A47" s="380">
        <v>44377</v>
      </c>
      <c r="B47" s="192">
        <f t="shared" si="0"/>
        <v>45</v>
      </c>
      <c r="C47" s="219" t="s">
        <v>359</v>
      </c>
      <c r="D47" s="221" t="s">
        <v>360</v>
      </c>
      <c r="E47" s="221" t="s">
        <v>366</v>
      </c>
      <c r="F47" s="219" t="s">
        <v>367</v>
      </c>
      <c r="G47" s="221" t="s">
        <v>515</v>
      </c>
    </row>
    <row r="48" spans="1:16" x14ac:dyDescent="0.2">
      <c r="A48" s="380">
        <v>44377</v>
      </c>
      <c r="B48" s="192">
        <f t="shared" si="0"/>
        <v>46</v>
      </c>
      <c r="C48" s="219" t="s">
        <v>359</v>
      </c>
      <c r="D48" s="221" t="s">
        <v>360</v>
      </c>
      <c r="E48" s="221" t="s">
        <v>368</v>
      </c>
      <c r="F48" s="219" t="s">
        <v>247</v>
      </c>
      <c r="G48" s="219" t="s">
        <v>369</v>
      </c>
    </row>
    <row r="49" spans="1:16" ht="25.5" x14ac:dyDescent="0.2">
      <c r="A49" s="380">
        <v>44377</v>
      </c>
      <c r="B49" s="192">
        <f t="shared" si="0"/>
        <v>47</v>
      </c>
      <c r="C49" s="219" t="s">
        <v>370</v>
      </c>
      <c r="D49" s="221" t="s">
        <v>371</v>
      </c>
      <c r="E49" s="221" t="s">
        <v>372</v>
      </c>
      <c r="F49" s="221" t="s">
        <v>516</v>
      </c>
      <c r="G49" s="221" t="s">
        <v>373</v>
      </c>
    </row>
    <row r="50" spans="1:16" ht="25.5" x14ac:dyDescent="0.2">
      <c r="A50" s="380">
        <v>44377</v>
      </c>
      <c r="B50" s="192">
        <f t="shared" si="0"/>
        <v>48</v>
      </c>
      <c r="C50" s="219" t="s">
        <v>374</v>
      </c>
      <c r="D50" s="221" t="s">
        <v>375</v>
      </c>
      <c r="E50" s="221" t="s">
        <v>376</v>
      </c>
      <c r="F50" s="219" t="s">
        <v>267</v>
      </c>
      <c r="G50" s="221" t="s">
        <v>377</v>
      </c>
    </row>
    <row r="51" spans="1:16" s="382" customFormat="1" x14ac:dyDescent="0.2">
      <c r="A51" s="380">
        <v>44377</v>
      </c>
      <c r="B51" s="192">
        <f t="shared" si="0"/>
        <v>49</v>
      </c>
      <c r="C51" s="219" t="s">
        <v>374</v>
      </c>
      <c r="D51" s="221" t="s">
        <v>375</v>
      </c>
      <c r="E51" s="221" t="s">
        <v>720</v>
      </c>
      <c r="F51" s="219" t="s">
        <v>381</v>
      </c>
      <c r="G51" s="223" t="s">
        <v>721</v>
      </c>
      <c r="H51" s="381"/>
      <c r="I51" s="381"/>
      <c r="J51" s="381"/>
      <c r="K51" s="381"/>
      <c r="L51" s="381"/>
      <c r="M51" s="381"/>
      <c r="N51" s="381"/>
      <c r="O51" s="381"/>
      <c r="P51" s="381"/>
    </row>
    <row r="52" spans="1:16" ht="25.5" x14ac:dyDescent="0.2">
      <c r="A52" s="380">
        <v>44377</v>
      </c>
      <c r="B52" s="192">
        <f t="shared" si="0"/>
        <v>50</v>
      </c>
      <c r="C52" s="219" t="s">
        <v>378</v>
      </c>
      <c r="D52" s="221" t="s">
        <v>379</v>
      </c>
      <c r="E52" s="221" t="s">
        <v>376</v>
      </c>
      <c r="F52" s="219" t="s">
        <v>267</v>
      </c>
      <c r="G52" s="221" t="s">
        <v>377</v>
      </c>
    </row>
    <row r="53" spans="1:16" x14ac:dyDescent="0.2">
      <c r="A53" s="380">
        <v>44377</v>
      </c>
      <c r="B53" s="192">
        <f t="shared" si="0"/>
        <v>51</v>
      </c>
      <c r="C53" s="219" t="s">
        <v>378</v>
      </c>
      <c r="D53" s="221" t="s">
        <v>379</v>
      </c>
      <c r="E53" s="221" t="s">
        <v>545</v>
      </c>
      <c r="F53" s="219" t="s">
        <v>253</v>
      </c>
      <c r="G53" s="221" t="s">
        <v>380</v>
      </c>
    </row>
    <row r="54" spans="1:16" x14ac:dyDescent="0.2">
      <c r="A54" s="380">
        <v>44377</v>
      </c>
      <c r="B54" s="192">
        <f t="shared" si="0"/>
        <v>52</v>
      </c>
      <c r="C54" s="219" t="s">
        <v>378</v>
      </c>
      <c r="D54" s="221" t="s">
        <v>379</v>
      </c>
      <c r="E54" s="221" t="s">
        <v>546</v>
      </c>
      <c r="F54" s="219" t="s">
        <v>381</v>
      </c>
      <c r="G54" s="221" t="s">
        <v>382</v>
      </c>
    </row>
    <row r="55" spans="1:16" x14ac:dyDescent="0.2">
      <c r="A55" s="380">
        <v>44377</v>
      </c>
      <c r="B55" s="192">
        <f t="shared" si="0"/>
        <v>53</v>
      </c>
      <c r="C55" s="219" t="s">
        <v>378</v>
      </c>
      <c r="D55" s="221" t="s">
        <v>379</v>
      </c>
      <c r="E55" s="221" t="s">
        <v>720</v>
      </c>
      <c r="F55" s="219" t="s">
        <v>381</v>
      </c>
      <c r="G55" s="223" t="s">
        <v>721</v>
      </c>
    </row>
    <row r="56" spans="1:16" ht="25.5" x14ac:dyDescent="0.2">
      <c r="A56" s="380">
        <v>44377</v>
      </c>
      <c r="B56" s="192">
        <f t="shared" si="0"/>
        <v>54</v>
      </c>
      <c r="C56" s="219" t="s">
        <v>518</v>
      </c>
      <c r="D56" s="221">
        <v>3.1</v>
      </c>
      <c r="E56" s="221" t="s">
        <v>547</v>
      </c>
      <c r="F56" s="219" t="s">
        <v>383</v>
      </c>
      <c r="G56" s="221" t="s">
        <v>384</v>
      </c>
    </row>
    <row r="57" spans="1:16" ht="25.5" x14ac:dyDescent="0.2">
      <c r="A57" s="380">
        <v>44377</v>
      </c>
      <c r="B57" s="192">
        <f t="shared" si="0"/>
        <v>55</v>
      </c>
      <c r="C57" s="219" t="s">
        <v>518</v>
      </c>
      <c r="D57" s="221">
        <v>3.1</v>
      </c>
      <c r="E57" s="221" t="s">
        <v>385</v>
      </c>
      <c r="F57" s="219" t="s">
        <v>350</v>
      </c>
      <c r="G57" s="221" t="s">
        <v>520</v>
      </c>
    </row>
    <row r="58" spans="1:16" ht="126.6" customHeight="1" x14ac:dyDescent="0.2">
      <c r="A58" s="380">
        <v>44377</v>
      </c>
      <c r="B58" s="192">
        <f t="shared" si="0"/>
        <v>56</v>
      </c>
      <c r="C58" s="219" t="s">
        <v>518</v>
      </c>
      <c r="D58" s="221">
        <v>3.1</v>
      </c>
      <c r="E58" s="221" t="s">
        <v>386</v>
      </c>
      <c r="F58" s="221" t="s">
        <v>536</v>
      </c>
      <c r="G58" s="221" t="s">
        <v>517</v>
      </c>
    </row>
    <row r="59" spans="1:16" ht="51" x14ac:dyDescent="0.2">
      <c r="A59" s="380">
        <v>44377</v>
      </c>
      <c r="B59" s="192">
        <f t="shared" si="0"/>
        <v>57</v>
      </c>
      <c r="C59" s="219" t="s">
        <v>518</v>
      </c>
      <c r="D59" s="219">
        <v>3.1</v>
      </c>
      <c r="E59" s="221" t="s">
        <v>722</v>
      </c>
      <c r="F59" s="221" t="s">
        <v>247</v>
      </c>
      <c r="G59" s="223" t="s">
        <v>534</v>
      </c>
    </row>
    <row r="60" spans="1:16" ht="38.25" x14ac:dyDescent="0.2">
      <c r="A60" s="380">
        <v>44377</v>
      </c>
      <c r="B60" s="192">
        <f t="shared" si="0"/>
        <v>58</v>
      </c>
      <c r="C60" s="219" t="s">
        <v>387</v>
      </c>
      <c r="D60" s="221"/>
      <c r="E60" s="221"/>
      <c r="F60" s="219" t="s">
        <v>388</v>
      </c>
      <c r="G60" s="221" t="s">
        <v>723</v>
      </c>
    </row>
    <row r="61" spans="1:16" s="382" customFormat="1" x14ac:dyDescent="0.2">
      <c r="A61" s="380">
        <v>44377</v>
      </c>
      <c r="B61" s="192">
        <f t="shared" si="0"/>
        <v>59</v>
      </c>
      <c r="C61" s="219" t="s">
        <v>387</v>
      </c>
      <c r="D61" s="225" t="s">
        <v>275</v>
      </c>
      <c r="E61" s="221" t="s">
        <v>583</v>
      </c>
      <c r="F61" s="219" t="s">
        <v>724</v>
      </c>
      <c r="G61" s="223" t="s">
        <v>725</v>
      </c>
      <c r="H61" s="381"/>
      <c r="I61" s="381"/>
      <c r="J61" s="381"/>
      <c r="K61" s="381"/>
      <c r="L61" s="381"/>
      <c r="M61" s="381"/>
      <c r="N61" s="381"/>
      <c r="O61" s="381"/>
      <c r="P61" s="381"/>
    </row>
    <row r="62" spans="1:16" x14ac:dyDescent="0.2">
      <c r="A62" s="380">
        <v>44377</v>
      </c>
      <c r="B62" s="192">
        <f t="shared" si="0"/>
        <v>60</v>
      </c>
      <c r="C62" s="219" t="s">
        <v>387</v>
      </c>
      <c r="D62" s="221" t="s">
        <v>275</v>
      </c>
      <c r="E62" s="221" t="s">
        <v>314</v>
      </c>
      <c r="F62" s="219" t="s">
        <v>381</v>
      </c>
      <c r="G62" s="221" t="s">
        <v>521</v>
      </c>
    </row>
    <row r="63" spans="1:16" ht="38.25" x14ac:dyDescent="0.2">
      <c r="A63" s="380">
        <v>44377</v>
      </c>
      <c r="B63" s="192">
        <f t="shared" si="0"/>
        <v>61</v>
      </c>
      <c r="C63" s="219" t="s">
        <v>390</v>
      </c>
      <c r="D63" s="221"/>
      <c r="E63" s="221"/>
      <c r="F63" s="219" t="s">
        <v>388</v>
      </c>
      <c r="G63" s="221" t="s">
        <v>726</v>
      </c>
    </row>
    <row r="64" spans="1:16" ht="38.25" x14ac:dyDescent="0.2">
      <c r="A64" s="380">
        <v>44377</v>
      </c>
      <c r="B64" s="192">
        <f t="shared" si="0"/>
        <v>62</v>
      </c>
      <c r="C64" s="222" t="s">
        <v>390</v>
      </c>
      <c r="D64" s="221" t="s">
        <v>727</v>
      </c>
      <c r="E64" s="221" t="s">
        <v>391</v>
      </c>
      <c r="F64" s="219" t="s">
        <v>381</v>
      </c>
      <c r="G64" s="221" t="s">
        <v>389</v>
      </c>
    </row>
    <row r="65" spans="1:16" x14ac:dyDescent="0.2">
      <c r="A65" s="380">
        <v>44377</v>
      </c>
      <c r="B65" s="192">
        <f t="shared" si="0"/>
        <v>63</v>
      </c>
      <c r="C65" s="222" t="s">
        <v>285</v>
      </c>
      <c r="D65" s="225"/>
      <c r="E65" s="221" t="s">
        <v>522</v>
      </c>
      <c r="F65" s="219" t="s">
        <v>264</v>
      </c>
      <c r="G65" s="223" t="s">
        <v>523</v>
      </c>
    </row>
    <row r="66" spans="1:16" ht="25.5" x14ac:dyDescent="0.2">
      <c r="A66" s="380">
        <v>44377</v>
      </c>
      <c r="B66" s="192">
        <f t="shared" si="0"/>
        <v>64</v>
      </c>
      <c r="C66" s="222" t="s">
        <v>285</v>
      </c>
      <c r="D66" s="221" t="s">
        <v>728</v>
      </c>
      <c r="E66" s="221" t="s">
        <v>548</v>
      </c>
      <c r="F66" s="219" t="s">
        <v>264</v>
      </c>
      <c r="G66" s="221" t="s">
        <v>524</v>
      </c>
    </row>
    <row r="67" spans="1:16" x14ac:dyDescent="0.2">
      <c r="A67" s="380">
        <v>44377</v>
      </c>
      <c r="B67" s="192">
        <f t="shared" si="0"/>
        <v>65</v>
      </c>
      <c r="C67" s="219" t="s">
        <v>285</v>
      </c>
      <c r="D67" s="221" t="s">
        <v>259</v>
      </c>
      <c r="E67" s="221" t="s">
        <v>292</v>
      </c>
      <c r="F67" s="219" t="s">
        <v>293</v>
      </c>
      <c r="G67" s="221" t="s">
        <v>392</v>
      </c>
    </row>
    <row r="68" spans="1:16" x14ac:dyDescent="0.2">
      <c r="A68" s="380">
        <v>44377</v>
      </c>
      <c r="B68" s="192">
        <f t="shared" si="0"/>
        <v>66</v>
      </c>
      <c r="C68" s="219" t="s">
        <v>285</v>
      </c>
      <c r="D68" s="221" t="s">
        <v>259</v>
      </c>
      <c r="E68" s="221" t="s">
        <v>393</v>
      </c>
      <c r="F68" s="219" t="s">
        <v>298</v>
      </c>
      <c r="G68" s="221" t="s">
        <v>394</v>
      </c>
    </row>
    <row r="69" spans="1:16" ht="25.5" x14ac:dyDescent="0.2">
      <c r="A69" s="380">
        <v>44377</v>
      </c>
      <c r="B69" s="192">
        <f t="shared" si="0"/>
        <v>67</v>
      </c>
      <c r="C69" s="219" t="s">
        <v>285</v>
      </c>
      <c r="D69" s="221" t="s">
        <v>729</v>
      </c>
      <c r="E69" s="221" t="s">
        <v>549</v>
      </c>
      <c r="F69" s="219" t="s">
        <v>381</v>
      </c>
      <c r="G69" s="221" t="s">
        <v>395</v>
      </c>
    </row>
    <row r="70" spans="1:16" ht="25.5" x14ac:dyDescent="0.2">
      <c r="A70" s="380">
        <v>44377</v>
      </c>
      <c r="B70" s="192">
        <f t="shared" ref="B70:B95" si="1">B69+1</f>
        <v>68</v>
      </c>
      <c r="C70" s="219" t="s">
        <v>285</v>
      </c>
      <c r="D70" s="223" t="s">
        <v>730</v>
      </c>
      <c r="E70" s="221" t="s">
        <v>554</v>
      </c>
      <c r="F70" s="219" t="s">
        <v>724</v>
      </c>
      <c r="G70" s="223" t="s">
        <v>731</v>
      </c>
    </row>
    <row r="71" spans="1:16" x14ac:dyDescent="0.2">
      <c r="A71" s="380">
        <v>44377</v>
      </c>
      <c r="B71" s="192">
        <f t="shared" si="1"/>
        <v>69</v>
      </c>
      <c r="C71" s="219" t="s">
        <v>285</v>
      </c>
      <c r="D71" s="221" t="s">
        <v>286</v>
      </c>
      <c r="E71" s="221" t="s">
        <v>525</v>
      </c>
      <c r="F71" s="219" t="s">
        <v>381</v>
      </c>
      <c r="G71" s="223" t="s">
        <v>526</v>
      </c>
    </row>
    <row r="72" spans="1:16" x14ac:dyDescent="0.2">
      <c r="A72" s="380">
        <v>44377</v>
      </c>
      <c r="B72" s="192">
        <f t="shared" si="1"/>
        <v>70</v>
      </c>
      <c r="C72" s="222" t="s">
        <v>285</v>
      </c>
      <c r="D72" s="221" t="s">
        <v>286</v>
      </c>
      <c r="E72" s="221" t="s">
        <v>330</v>
      </c>
      <c r="F72" s="219" t="s">
        <v>293</v>
      </c>
      <c r="G72" s="221" t="s">
        <v>392</v>
      </c>
    </row>
    <row r="73" spans="1:16" x14ac:dyDescent="0.2">
      <c r="A73" s="380">
        <v>44377</v>
      </c>
      <c r="B73" s="192">
        <f t="shared" si="1"/>
        <v>71</v>
      </c>
      <c r="C73" s="219" t="s">
        <v>396</v>
      </c>
      <c r="D73" s="219" t="s">
        <v>397</v>
      </c>
      <c r="E73" s="221" t="s">
        <v>398</v>
      </c>
      <c r="F73" s="219" t="s">
        <v>399</v>
      </c>
      <c r="G73" s="223" t="s">
        <v>527</v>
      </c>
    </row>
    <row r="74" spans="1:16" ht="25.5" x14ac:dyDescent="0.2">
      <c r="A74" s="380">
        <v>44377</v>
      </c>
      <c r="B74" s="192">
        <f t="shared" si="1"/>
        <v>72</v>
      </c>
      <c r="C74" s="219" t="s">
        <v>396</v>
      </c>
      <c r="D74" s="219" t="s">
        <v>397</v>
      </c>
      <c r="E74" s="221" t="s">
        <v>376</v>
      </c>
      <c r="F74" s="219" t="s">
        <v>267</v>
      </c>
      <c r="G74" s="223" t="s">
        <v>377</v>
      </c>
    </row>
    <row r="75" spans="1:16" s="382" customFormat="1" x14ac:dyDescent="0.2">
      <c r="A75" s="380">
        <v>44377</v>
      </c>
      <c r="B75" s="192">
        <f t="shared" si="1"/>
        <v>73</v>
      </c>
      <c r="C75" s="219" t="s">
        <v>396</v>
      </c>
      <c r="D75" s="225" t="s">
        <v>397</v>
      </c>
      <c r="E75" s="221" t="s">
        <v>720</v>
      </c>
      <c r="F75" s="219" t="s">
        <v>381</v>
      </c>
      <c r="G75" s="223" t="s">
        <v>721</v>
      </c>
      <c r="H75" s="381"/>
      <c r="I75" s="381"/>
      <c r="J75" s="381"/>
      <c r="K75" s="381"/>
      <c r="L75" s="381"/>
      <c r="M75" s="381"/>
      <c r="N75" s="381"/>
      <c r="O75" s="381"/>
      <c r="P75" s="381"/>
    </row>
    <row r="76" spans="1:16" x14ac:dyDescent="0.2">
      <c r="A76" s="380">
        <v>44377</v>
      </c>
      <c r="B76" s="192">
        <f t="shared" si="1"/>
        <v>74</v>
      </c>
      <c r="C76" s="219" t="s">
        <v>519</v>
      </c>
      <c r="D76" s="225"/>
      <c r="E76" s="221"/>
      <c r="F76" s="219" t="s">
        <v>388</v>
      </c>
      <c r="G76" s="223" t="s">
        <v>528</v>
      </c>
    </row>
    <row r="77" spans="1:16" ht="25.5" x14ac:dyDescent="0.2">
      <c r="A77" s="380">
        <v>44377</v>
      </c>
      <c r="B77" s="192">
        <f t="shared" si="1"/>
        <v>75</v>
      </c>
      <c r="C77" s="219" t="s">
        <v>519</v>
      </c>
      <c r="D77" s="219">
        <v>4.0999999999999996</v>
      </c>
      <c r="E77" s="221" t="s">
        <v>550</v>
      </c>
      <c r="F77" s="221" t="s">
        <v>353</v>
      </c>
      <c r="G77" s="223" t="s">
        <v>400</v>
      </c>
    </row>
    <row r="78" spans="1:16" ht="25.5" x14ac:dyDescent="0.2">
      <c r="A78" s="380">
        <v>44377</v>
      </c>
      <c r="B78" s="192">
        <f t="shared" si="1"/>
        <v>76</v>
      </c>
      <c r="C78" s="219" t="s">
        <v>519</v>
      </c>
      <c r="D78" s="219">
        <v>4.0999999999999996</v>
      </c>
      <c r="E78" s="221" t="s">
        <v>401</v>
      </c>
      <c r="F78" s="219" t="s">
        <v>253</v>
      </c>
      <c r="G78" s="223" t="s">
        <v>402</v>
      </c>
    </row>
    <row r="79" spans="1:16" x14ac:dyDescent="0.2">
      <c r="A79" s="380">
        <v>44377</v>
      </c>
      <c r="B79" s="192">
        <f t="shared" si="1"/>
        <v>77</v>
      </c>
      <c r="C79" s="219" t="s">
        <v>519</v>
      </c>
      <c r="D79" s="219">
        <v>4.0999999999999996</v>
      </c>
      <c r="E79" s="221" t="s">
        <v>403</v>
      </c>
      <c r="F79" s="219" t="s">
        <v>404</v>
      </c>
      <c r="G79" s="223" t="s">
        <v>405</v>
      </c>
    </row>
    <row r="80" spans="1:16" ht="25.5" x14ac:dyDescent="0.2">
      <c r="A80" s="380">
        <v>44377</v>
      </c>
      <c r="B80" s="192">
        <f t="shared" si="1"/>
        <v>78</v>
      </c>
      <c r="C80" s="219" t="s">
        <v>519</v>
      </c>
      <c r="D80" s="219">
        <v>4.0999999999999996</v>
      </c>
      <c r="E80" s="221" t="s">
        <v>408</v>
      </c>
      <c r="F80" s="219" t="s">
        <v>253</v>
      </c>
      <c r="G80" s="223" t="s">
        <v>409</v>
      </c>
    </row>
    <row r="81" spans="1:16" x14ac:dyDescent="0.2">
      <c r="A81" s="380">
        <v>44377</v>
      </c>
      <c r="B81" s="192">
        <f t="shared" si="1"/>
        <v>79</v>
      </c>
      <c r="C81" s="219" t="s">
        <v>519</v>
      </c>
      <c r="D81" s="219">
        <v>4.0999999999999996</v>
      </c>
      <c r="E81" s="221" t="s">
        <v>406</v>
      </c>
      <c r="F81" s="219" t="s">
        <v>253</v>
      </c>
      <c r="G81" s="223" t="s">
        <v>407</v>
      </c>
    </row>
    <row r="82" spans="1:16" ht="38.25" x14ac:dyDescent="0.2">
      <c r="A82" s="380">
        <v>44377</v>
      </c>
      <c r="B82" s="192">
        <f t="shared" si="1"/>
        <v>80</v>
      </c>
      <c r="C82" s="219" t="s">
        <v>529</v>
      </c>
      <c r="D82" s="219">
        <v>5.0999999999999996</v>
      </c>
      <c r="E82" s="221" t="s">
        <v>410</v>
      </c>
      <c r="F82" s="219" t="s">
        <v>411</v>
      </c>
      <c r="G82" s="223" t="s">
        <v>412</v>
      </c>
    </row>
    <row r="83" spans="1:16" ht="25.5" x14ac:dyDescent="0.2">
      <c r="A83" s="380">
        <v>44377</v>
      </c>
      <c r="B83" s="192">
        <f t="shared" si="1"/>
        <v>81</v>
      </c>
      <c r="C83" s="219" t="s">
        <v>529</v>
      </c>
      <c r="D83" s="219">
        <v>5.0999999999999996</v>
      </c>
      <c r="E83" s="221" t="s">
        <v>554</v>
      </c>
      <c r="F83" s="219" t="s">
        <v>411</v>
      </c>
      <c r="G83" s="223" t="s">
        <v>413</v>
      </c>
    </row>
    <row r="84" spans="1:16" x14ac:dyDescent="0.2">
      <c r="A84" s="380">
        <v>44377</v>
      </c>
      <c r="B84" s="192">
        <f t="shared" si="1"/>
        <v>82</v>
      </c>
      <c r="C84" s="219" t="s">
        <v>529</v>
      </c>
      <c r="D84" s="219">
        <v>5.0999999999999996</v>
      </c>
      <c r="E84" s="221" t="s">
        <v>551</v>
      </c>
      <c r="F84" s="219" t="s">
        <v>414</v>
      </c>
      <c r="G84" s="223" t="s">
        <v>415</v>
      </c>
    </row>
    <row r="85" spans="1:16" ht="63.75" x14ac:dyDescent="0.2">
      <c r="A85" s="380">
        <v>44377</v>
      </c>
      <c r="B85" s="192">
        <f t="shared" si="1"/>
        <v>83</v>
      </c>
      <c r="C85" s="219" t="s">
        <v>529</v>
      </c>
      <c r="D85" s="219">
        <v>5.0999999999999996</v>
      </c>
      <c r="E85" s="221" t="s">
        <v>416</v>
      </c>
      <c r="F85" s="221" t="s">
        <v>417</v>
      </c>
      <c r="G85" s="223" t="s">
        <v>552</v>
      </c>
    </row>
    <row r="86" spans="1:16" x14ac:dyDescent="0.2">
      <c r="A86" s="380">
        <v>44377</v>
      </c>
      <c r="B86" s="192">
        <f t="shared" si="1"/>
        <v>84</v>
      </c>
      <c r="C86" s="219" t="s">
        <v>529</v>
      </c>
      <c r="D86" s="219">
        <v>5.0999999999999996</v>
      </c>
      <c r="E86" s="221" t="s">
        <v>530</v>
      </c>
      <c r="F86" s="221" t="s">
        <v>381</v>
      </c>
      <c r="G86" s="223" t="s">
        <v>531</v>
      </c>
    </row>
    <row r="87" spans="1:16" ht="25.5" x14ac:dyDescent="0.2">
      <c r="A87" s="380">
        <v>44377</v>
      </c>
      <c r="B87" s="192">
        <f t="shared" si="1"/>
        <v>85</v>
      </c>
      <c r="C87" s="219" t="s">
        <v>529</v>
      </c>
      <c r="D87" s="221">
        <v>5.0999999999999996</v>
      </c>
      <c r="E87" s="221" t="s">
        <v>509</v>
      </c>
      <c r="F87" s="221" t="s">
        <v>510</v>
      </c>
      <c r="G87" s="221" t="s">
        <v>513</v>
      </c>
    </row>
    <row r="88" spans="1:16" ht="25.5" x14ac:dyDescent="0.2">
      <c r="A88" s="380">
        <v>44377</v>
      </c>
      <c r="B88" s="192">
        <f t="shared" si="1"/>
        <v>86</v>
      </c>
      <c r="C88" s="219" t="s">
        <v>418</v>
      </c>
      <c r="D88" s="219"/>
      <c r="E88" s="221" t="s">
        <v>419</v>
      </c>
      <c r="F88" s="219" t="s">
        <v>381</v>
      </c>
      <c r="G88" s="223" t="s">
        <v>540</v>
      </c>
    </row>
    <row r="89" spans="1:16" x14ac:dyDescent="0.2">
      <c r="A89" s="380">
        <v>44377</v>
      </c>
      <c r="B89" s="192">
        <f t="shared" si="1"/>
        <v>87</v>
      </c>
      <c r="C89" s="219" t="s">
        <v>418</v>
      </c>
      <c r="D89" s="224"/>
      <c r="E89" s="223" t="s">
        <v>511</v>
      </c>
      <c r="F89" s="219" t="s">
        <v>381</v>
      </c>
      <c r="G89" s="223" t="s">
        <v>512</v>
      </c>
    </row>
    <row r="90" spans="1:16" s="382" customFormat="1" x14ac:dyDescent="0.2">
      <c r="A90" s="380">
        <v>44377</v>
      </c>
      <c r="B90" s="192">
        <f t="shared" si="1"/>
        <v>88</v>
      </c>
      <c r="C90" s="176" t="s">
        <v>418</v>
      </c>
      <c r="D90" s="176"/>
      <c r="E90" s="176" t="s">
        <v>732</v>
      </c>
      <c r="F90" s="176" t="s">
        <v>381</v>
      </c>
      <c r="G90" s="177" t="s">
        <v>733</v>
      </c>
      <c r="H90" s="381"/>
      <c r="I90" s="381"/>
      <c r="J90" s="381"/>
      <c r="K90" s="381"/>
      <c r="L90" s="381"/>
      <c r="M90" s="381"/>
      <c r="N90" s="381"/>
      <c r="O90" s="381"/>
      <c r="P90" s="381"/>
    </row>
    <row r="91" spans="1:16" ht="25.5" x14ac:dyDescent="0.2">
      <c r="A91" s="380">
        <v>44377</v>
      </c>
      <c r="B91" s="192">
        <f t="shared" si="1"/>
        <v>89</v>
      </c>
      <c r="C91" s="223" t="s">
        <v>418</v>
      </c>
      <c r="D91" s="221"/>
      <c r="E91" s="223" t="s">
        <v>584</v>
      </c>
      <c r="F91" s="223" t="s">
        <v>381</v>
      </c>
      <c r="G91" s="223" t="s">
        <v>734</v>
      </c>
    </row>
    <row r="92" spans="1:16" ht="38.25" x14ac:dyDescent="0.2">
      <c r="A92" s="172">
        <v>44383</v>
      </c>
      <c r="B92" s="192">
        <f t="shared" si="1"/>
        <v>90</v>
      </c>
      <c r="C92" s="219" t="s">
        <v>345</v>
      </c>
      <c r="D92" s="174"/>
      <c r="E92" s="174" t="s">
        <v>735</v>
      </c>
      <c r="F92" s="174" t="s">
        <v>253</v>
      </c>
      <c r="G92" s="175" t="s">
        <v>736</v>
      </c>
    </row>
    <row r="93" spans="1:16" ht="25.5" x14ac:dyDescent="0.2">
      <c r="A93" s="172">
        <v>44383</v>
      </c>
      <c r="B93" s="192">
        <f t="shared" si="1"/>
        <v>91</v>
      </c>
      <c r="C93" s="219" t="s">
        <v>345</v>
      </c>
      <c r="D93" s="174"/>
      <c r="E93" s="174" t="s">
        <v>737</v>
      </c>
      <c r="F93" s="174" t="s">
        <v>253</v>
      </c>
      <c r="G93" s="175" t="s">
        <v>738</v>
      </c>
    </row>
    <row r="94" spans="1:16" ht="25.5" x14ac:dyDescent="0.2">
      <c r="A94" s="172">
        <v>44383</v>
      </c>
      <c r="B94" s="192">
        <f t="shared" si="1"/>
        <v>92</v>
      </c>
      <c r="C94" s="219" t="s">
        <v>518</v>
      </c>
      <c r="D94" s="221">
        <v>3.1</v>
      </c>
      <c r="E94" s="174" t="s">
        <v>739</v>
      </c>
      <c r="F94" s="174" t="s">
        <v>253</v>
      </c>
      <c r="G94" s="175" t="s">
        <v>740</v>
      </c>
    </row>
    <row r="95" spans="1:16" ht="25.5" x14ac:dyDescent="0.2">
      <c r="A95" s="172">
        <v>44383</v>
      </c>
      <c r="B95" s="192">
        <f t="shared" si="1"/>
        <v>93</v>
      </c>
      <c r="C95" s="219" t="s">
        <v>518</v>
      </c>
      <c r="D95" s="221">
        <v>3.1</v>
      </c>
      <c r="E95" s="174" t="s">
        <v>741</v>
      </c>
      <c r="F95" s="174" t="s">
        <v>253</v>
      </c>
      <c r="G95" s="175" t="s">
        <v>742</v>
      </c>
    </row>
  </sheetData>
  <pageMargins left="0.23622047244094491" right="0.23622047244094491" top="0.74803149606299213" bottom="0.74803149606299213" header="0.31496062992125984" footer="0.31496062992125984"/>
  <pageSetup paperSize="9" scale="77" fitToHeight="0" orientation="landscape" r:id="rId1"/>
  <headerFooter alignWithMargins="0">
    <oddFooter>&amp;A&amp;RPage &amp;P</oddFooter>
  </headerFooter>
  <drawing r:id="rId2"/>
  <tableParts count="1">
    <tablePart r:id="rId3"/>
  </tablePart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29">
    <tabColor rgb="FF33CCCC"/>
    <pageSetUpPr fitToPage="1"/>
  </sheetPr>
  <dimension ref="A1:P24"/>
  <sheetViews>
    <sheetView zoomScaleNormal="100" workbookViewId="0">
      <selection activeCell="B2" sqref="B2"/>
    </sheetView>
  </sheetViews>
  <sheetFormatPr defaultColWidth="9" defaultRowHeight="12.75" x14ac:dyDescent="0.2"/>
  <cols>
    <col min="1" max="1" width="10.5703125" style="171" customWidth="1"/>
    <col min="2" max="2" width="15.5703125" style="178" customWidth="1"/>
    <col min="3" max="3" width="27.42578125" style="171" customWidth="1"/>
    <col min="4" max="4" width="22.5703125" style="178" customWidth="1"/>
    <col min="5" max="5" width="23.5703125" style="171" customWidth="1"/>
    <col min="6" max="6" width="25.42578125" style="171" customWidth="1"/>
    <col min="7" max="7" width="101.42578125" style="171" customWidth="1"/>
    <col min="8" max="8" width="19.42578125" style="183" customWidth="1"/>
    <col min="9" max="9" width="16.5703125" style="183" customWidth="1"/>
    <col min="10" max="10" width="12.42578125" style="183" customWidth="1"/>
    <col min="11" max="11" width="9.5703125" style="183" customWidth="1"/>
    <col min="12" max="12" width="9" style="183" customWidth="1"/>
    <col min="13" max="13" width="9" style="183"/>
    <col min="14" max="14" width="11.42578125" style="183" customWidth="1"/>
    <col min="15" max="15" width="9" style="183"/>
    <col min="16" max="16" width="82.42578125" style="183" customWidth="1"/>
    <col min="17" max="16384" width="9" style="171"/>
  </cols>
  <sheetData>
    <row r="1" spans="1:16" ht="22.35" customHeight="1" x14ac:dyDescent="0.2">
      <c r="H1" s="39"/>
    </row>
    <row r="2" spans="1:16" ht="28.5" customHeight="1" x14ac:dyDescent="0.2">
      <c r="A2" s="189" t="s">
        <v>240</v>
      </c>
      <c r="B2" s="190" t="s">
        <v>764</v>
      </c>
      <c r="C2" s="189" t="s">
        <v>242</v>
      </c>
      <c r="D2" s="189" t="s">
        <v>243</v>
      </c>
      <c r="E2" s="189" t="s">
        <v>244</v>
      </c>
      <c r="F2" s="189" t="s">
        <v>245</v>
      </c>
      <c r="G2" s="189" t="s">
        <v>246</v>
      </c>
      <c r="H2" s="184"/>
      <c r="I2" s="184"/>
      <c r="J2" s="184"/>
      <c r="K2" s="184"/>
      <c r="L2" s="184"/>
      <c r="M2" s="184"/>
      <c r="N2" s="184"/>
      <c r="O2" s="184"/>
      <c r="P2" s="184"/>
    </row>
    <row r="3" spans="1:16" s="174" customFormat="1" x14ac:dyDescent="0.2">
      <c r="A3" s="172">
        <v>44434</v>
      </c>
      <c r="B3" s="173">
        <v>1</v>
      </c>
      <c r="C3" s="388" t="s">
        <v>763</v>
      </c>
      <c r="D3" s="179"/>
      <c r="E3" s="177"/>
      <c r="F3" s="177" t="s">
        <v>250</v>
      </c>
      <c r="G3" s="177" t="s">
        <v>328</v>
      </c>
      <c r="H3" s="185"/>
      <c r="I3" s="186"/>
      <c r="J3" s="186"/>
      <c r="K3" s="186"/>
      <c r="L3" s="186"/>
      <c r="M3" s="186"/>
      <c r="N3" s="186"/>
      <c r="O3" s="186"/>
      <c r="P3" s="187"/>
    </row>
    <row r="4" spans="1:16" s="174" customFormat="1" x14ac:dyDescent="0.2">
      <c r="A4" s="172">
        <v>44434</v>
      </c>
      <c r="B4" s="173">
        <f t="shared" ref="B4:B14" si="0">B3+1</f>
        <v>2</v>
      </c>
      <c r="C4" s="388" t="s">
        <v>285</v>
      </c>
      <c r="D4" s="391" t="s">
        <v>286</v>
      </c>
      <c r="E4" s="177"/>
      <c r="F4" s="389" t="s">
        <v>765</v>
      </c>
      <c r="G4" s="389" t="s">
        <v>766</v>
      </c>
      <c r="H4" s="185"/>
      <c r="I4" s="186"/>
      <c r="J4" s="186"/>
      <c r="K4" s="186"/>
      <c r="L4" s="186"/>
      <c r="M4" s="186"/>
      <c r="N4" s="186"/>
      <c r="O4" s="186"/>
      <c r="P4" s="187"/>
    </row>
    <row r="5" spans="1:16" s="174" customFormat="1" ht="25.5" x14ac:dyDescent="0.2">
      <c r="A5" s="172">
        <v>44434</v>
      </c>
      <c r="B5" s="173">
        <f t="shared" si="0"/>
        <v>3</v>
      </c>
      <c r="C5" s="388" t="s">
        <v>285</v>
      </c>
      <c r="D5" s="391" t="s">
        <v>259</v>
      </c>
      <c r="E5" s="389" t="s">
        <v>768</v>
      </c>
      <c r="F5" s="177" t="s">
        <v>264</v>
      </c>
      <c r="G5" s="177" t="s">
        <v>265</v>
      </c>
      <c r="H5" s="185"/>
      <c r="I5" s="186"/>
      <c r="J5" s="186"/>
      <c r="K5" s="186"/>
      <c r="L5" s="186"/>
      <c r="M5" s="186"/>
      <c r="N5" s="186"/>
      <c r="O5" s="186"/>
      <c r="P5" s="187"/>
    </row>
    <row r="6" spans="1:16" s="174" customFormat="1" ht="25.5" x14ac:dyDescent="0.2">
      <c r="A6" s="392">
        <v>44432</v>
      </c>
      <c r="B6" s="393">
        <f t="shared" si="0"/>
        <v>4</v>
      </c>
      <c r="C6" s="376" t="s">
        <v>345</v>
      </c>
      <c r="D6" s="393"/>
      <c r="E6" s="376" t="s">
        <v>769</v>
      </c>
      <c r="F6" s="394" t="s">
        <v>770</v>
      </c>
      <c r="G6" s="394" t="s">
        <v>771</v>
      </c>
      <c r="H6" s="185"/>
      <c r="I6" s="186"/>
      <c r="J6" s="186"/>
      <c r="K6" s="186"/>
      <c r="L6" s="186"/>
      <c r="M6" s="186"/>
      <c r="N6" s="186"/>
      <c r="O6" s="186"/>
      <c r="P6" s="187"/>
    </row>
    <row r="7" spans="1:16" s="174" customFormat="1" x14ac:dyDescent="0.2">
      <c r="A7" s="172">
        <v>44470</v>
      </c>
      <c r="B7" s="393">
        <f t="shared" si="0"/>
        <v>5</v>
      </c>
      <c r="C7" s="388" t="s">
        <v>390</v>
      </c>
      <c r="D7" s="391" t="s">
        <v>603</v>
      </c>
      <c r="E7" s="389" t="s">
        <v>776</v>
      </c>
      <c r="F7" s="177"/>
      <c r="G7" s="389" t="s">
        <v>777</v>
      </c>
      <c r="H7" s="185"/>
      <c r="I7" s="186"/>
      <c r="J7" s="186"/>
      <c r="K7" s="186"/>
      <c r="L7" s="186"/>
      <c r="M7" s="186"/>
      <c r="N7" s="186"/>
      <c r="O7" s="186"/>
      <c r="P7" s="187"/>
    </row>
    <row r="8" spans="1:16" s="174" customFormat="1" ht="25.5" x14ac:dyDescent="0.2">
      <c r="A8" s="172">
        <v>44474</v>
      </c>
      <c r="B8" s="393">
        <f t="shared" si="0"/>
        <v>6</v>
      </c>
      <c r="C8" s="388" t="s">
        <v>518</v>
      </c>
      <c r="D8" s="179"/>
      <c r="E8" s="389" t="s">
        <v>783</v>
      </c>
      <c r="F8" s="389" t="s">
        <v>779</v>
      </c>
      <c r="G8" s="389" t="s">
        <v>780</v>
      </c>
      <c r="H8" s="185"/>
      <c r="I8" s="186"/>
      <c r="J8" s="186"/>
      <c r="K8" s="186"/>
      <c r="L8" s="186"/>
      <c r="M8" s="186"/>
      <c r="N8" s="186"/>
      <c r="O8" s="186"/>
      <c r="P8" s="187"/>
    </row>
    <row r="9" spans="1:16" s="174" customFormat="1" x14ac:dyDescent="0.2">
      <c r="A9" s="172">
        <v>44474</v>
      </c>
      <c r="B9" s="393">
        <f t="shared" si="0"/>
        <v>7</v>
      </c>
      <c r="C9" s="388" t="s">
        <v>518</v>
      </c>
      <c r="D9" s="179"/>
      <c r="E9" s="389" t="s">
        <v>785</v>
      </c>
      <c r="F9" s="389" t="s">
        <v>779</v>
      </c>
      <c r="G9" s="389" t="s">
        <v>786</v>
      </c>
      <c r="H9" s="185"/>
      <c r="I9" s="186"/>
      <c r="J9" s="186"/>
      <c r="K9" s="186"/>
      <c r="L9" s="186"/>
      <c r="M9" s="186"/>
      <c r="N9" s="186"/>
      <c r="O9" s="186"/>
      <c r="P9" s="187"/>
    </row>
    <row r="10" spans="1:16" s="174" customFormat="1" x14ac:dyDescent="0.2">
      <c r="A10" s="172">
        <v>44474</v>
      </c>
      <c r="B10" s="393">
        <f t="shared" si="0"/>
        <v>8</v>
      </c>
      <c r="C10" s="388" t="s">
        <v>518</v>
      </c>
      <c r="D10" s="391" t="s">
        <v>603</v>
      </c>
      <c r="E10" s="177"/>
      <c r="F10" s="389" t="s">
        <v>781</v>
      </c>
      <c r="G10" s="389" t="s">
        <v>782</v>
      </c>
      <c r="H10" s="185"/>
      <c r="I10" s="186"/>
      <c r="J10" s="186"/>
      <c r="K10" s="186"/>
      <c r="L10" s="186"/>
      <c r="M10" s="186"/>
      <c r="N10" s="186"/>
      <c r="O10" s="186"/>
      <c r="P10" s="187"/>
    </row>
    <row r="11" spans="1:16" s="174" customFormat="1" x14ac:dyDescent="0.2">
      <c r="A11" s="392">
        <v>44482</v>
      </c>
      <c r="B11" s="393">
        <f t="shared" si="0"/>
        <v>9</v>
      </c>
      <c r="C11" s="376" t="s">
        <v>277</v>
      </c>
      <c r="D11" s="393"/>
      <c r="E11" s="376" t="s">
        <v>787</v>
      </c>
      <c r="F11" s="403" t="s">
        <v>788</v>
      </c>
      <c r="G11" s="394" t="s">
        <v>788</v>
      </c>
      <c r="H11" s="185"/>
      <c r="I11" s="186"/>
      <c r="J11" s="186"/>
      <c r="K11" s="186"/>
      <c r="L11" s="186"/>
      <c r="M11" s="186"/>
      <c r="N11" s="186"/>
      <c r="O11" s="186"/>
      <c r="P11" s="187"/>
    </row>
    <row r="12" spans="1:16" s="174" customFormat="1" x14ac:dyDescent="0.2">
      <c r="A12" s="172">
        <v>44487</v>
      </c>
      <c r="B12" s="393">
        <f t="shared" si="0"/>
        <v>10</v>
      </c>
      <c r="C12" s="388" t="s">
        <v>280</v>
      </c>
      <c r="D12" s="391" t="s">
        <v>281</v>
      </c>
      <c r="E12" s="389" t="s">
        <v>791</v>
      </c>
      <c r="F12" s="177"/>
      <c r="G12" s="389" t="s">
        <v>777</v>
      </c>
      <c r="H12" s="185"/>
      <c r="I12" s="186"/>
      <c r="J12" s="186"/>
      <c r="K12" s="186"/>
      <c r="L12" s="186"/>
      <c r="M12" s="186"/>
      <c r="N12" s="186"/>
      <c r="O12" s="186"/>
      <c r="P12" s="187"/>
    </row>
    <row r="13" spans="1:16" s="174" customFormat="1" x14ac:dyDescent="0.2">
      <c r="A13" s="172">
        <v>44489</v>
      </c>
      <c r="B13" s="393">
        <f t="shared" si="0"/>
        <v>11</v>
      </c>
      <c r="C13" s="388" t="s">
        <v>560</v>
      </c>
      <c r="D13" s="391" t="s">
        <v>792</v>
      </c>
      <c r="E13" s="389" t="s">
        <v>793</v>
      </c>
      <c r="F13" s="219" t="s">
        <v>381</v>
      </c>
      <c r="G13" s="405" t="s">
        <v>794</v>
      </c>
      <c r="H13" s="185"/>
      <c r="I13" s="186"/>
      <c r="J13" s="186"/>
      <c r="K13" s="186"/>
      <c r="L13" s="186"/>
      <c r="M13" s="186"/>
      <c r="N13" s="186"/>
      <c r="O13" s="186"/>
      <c r="P13" s="187"/>
    </row>
    <row r="14" spans="1:16" s="174" customFormat="1" x14ac:dyDescent="0.2">
      <c r="A14" s="172">
        <v>44810</v>
      </c>
      <c r="B14" s="393">
        <f t="shared" si="0"/>
        <v>12</v>
      </c>
      <c r="C14" s="388" t="s">
        <v>285</v>
      </c>
      <c r="D14" s="391" t="s">
        <v>286</v>
      </c>
      <c r="E14" s="177"/>
      <c r="F14" s="389" t="s">
        <v>797</v>
      </c>
      <c r="G14" s="389" t="s">
        <v>766</v>
      </c>
      <c r="H14" s="185"/>
      <c r="I14" s="186"/>
      <c r="J14" s="186"/>
      <c r="K14" s="186"/>
      <c r="L14" s="186"/>
      <c r="M14" s="186"/>
      <c r="N14" s="186"/>
      <c r="O14" s="186"/>
      <c r="P14" s="187"/>
    </row>
    <row r="15" spans="1:16" s="174" customFormat="1" x14ac:dyDescent="0.2">
      <c r="A15" s="172"/>
      <c r="B15" s="173"/>
      <c r="C15" s="388"/>
      <c r="D15" s="179"/>
      <c r="E15" s="177"/>
      <c r="F15" s="389"/>
      <c r="G15" s="389"/>
      <c r="H15" s="185"/>
      <c r="I15" s="186"/>
      <c r="J15" s="186"/>
      <c r="K15" s="186"/>
      <c r="L15" s="186"/>
      <c r="M15" s="186"/>
      <c r="N15" s="186"/>
      <c r="O15" s="186"/>
      <c r="P15" s="187"/>
    </row>
    <row r="16" spans="1:16" s="174" customFormat="1" x14ac:dyDescent="0.2">
      <c r="A16" s="172"/>
      <c r="B16" s="173"/>
      <c r="C16" s="388"/>
      <c r="D16" s="179"/>
      <c r="E16" s="177"/>
      <c r="F16" s="389"/>
      <c r="G16" s="389"/>
      <c r="H16" s="185"/>
      <c r="I16" s="186"/>
      <c r="J16" s="186"/>
      <c r="K16" s="186"/>
      <c r="L16" s="186"/>
      <c r="M16" s="186"/>
      <c r="N16" s="186"/>
      <c r="O16" s="186"/>
      <c r="P16" s="187"/>
    </row>
    <row r="17" spans="1:16" s="174" customFormat="1" x14ac:dyDescent="0.2">
      <c r="A17" s="172"/>
      <c r="B17" s="173"/>
      <c r="C17" s="388"/>
      <c r="D17" s="179"/>
      <c r="E17" s="177"/>
      <c r="F17" s="389"/>
      <c r="G17" s="389"/>
      <c r="H17" s="185"/>
      <c r="I17" s="186"/>
      <c r="J17" s="186"/>
      <c r="K17" s="186"/>
      <c r="L17" s="186"/>
      <c r="M17" s="186"/>
      <c r="N17" s="186"/>
      <c r="O17" s="186"/>
      <c r="P17" s="187"/>
    </row>
    <row r="18" spans="1:16" s="174" customFormat="1" x14ac:dyDescent="0.2">
      <c r="A18" s="172"/>
      <c r="B18" s="173"/>
      <c r="C18" s="388"/>
      <c r="D18" s="179"/>
      <c r="E18" s="177"/>
      <c r="F18" s="389"/>
      <c r="G18" s="389"/>
      <c r="H18" s="185"/>
      <c r="I18" s="186"/>
      <c r="J18" s="186"/>
      <c r="K18" s="186"/>
      <c r="L18" s="186"/>
      <c r="M18" s="186"/>
      <c r="N18" s="186"/>
      <c r="O18" s="186"/>
      <c r="P18" s="187"/>
    </row>
    <row r="19" spans="1:16" s="174" customFormat="1" x14ac:dyDescent="0.2">
      <c r="A19" s="172"/>
      <c r="B19" s="173"/>
      <c r="C19" s="388"/>
      <c r="D19" s="179"/>
      <c r="E19" s="177"/>
      <c r="F19" s="389"/>
      <c r="G19" s="389"/>
      <c r="H19" s="185"/>
      <c r="I19" s="186"/>
      <c r="J19" s="186"/>
      <c r="K19" s="186"/>
      <c r="L19" s="186"/>
      <c r="M19" s="186"/>
      <c r="N19" s="186"/>
      <c r="O19" s="186"/>
      <c r="P19" s="187"/>
    </row>
    <row r="20" spans="1:16" s="174" customFormat="1" x14ac:dyDescent="0.2">
      <c r="A20" s="172"/>
      <c r="B20" s="173"/>
      <c r="C20" s="388"/>
      <c r="D20" s="179"/>
      <c r="E20" s="177"/>
      <c r="F20" s="389"/>
      <c r="G20" s="389"/>
      <c r="H20" s="185"/>
      <c r="I20" s="186"/>
      <c r="J20" s="186"/>
      <c r="K20" s="186"/>
      <c r="L20" s="186"/>
      <c r="M20" s="186"/>
      <c r="N20" s="186"/>
      <c r="O20" s="186"/>
      <c r="P20" s="187"/>
    </row>
    <row r="21" spans="1:16" s="174" customFormat="1" x14ac:dyDescent="0.2">
      <c r="A21" s="172"/>
      <c r="B21" s="173"/>
      <c r="C21" s="388"/>
      <c r="D21" s="179"/>
      <c r="E21" s="177"/>
      <c r="F21" s="389"/>
      <c r="G21" s="389"/>
      <c r="H21" s="185"/>
      <c r="I21" s="186"/>
      <c r="J21" s="186"/>
      <c r="K21" s="186"/>
      <c r="L21" s="186"/>
      <c r="M21" s="186"/>
      <c r="N21" s="186"/>
      <c r="O21" s="186"/>
      <c r="P21" s="187"/>
    </row>
    <row r="22" spans="1:16" x14ac:dyDescent="0.2">
      <c r="A22" s="172"/>
      <c r="B22" s="173"/>
      <c r="C22" s="174"/>
      <c r="D22" s="174"/>
      <c r="E22" s="174"/>
      <c r="F22" s="174"/>
      <c r="G22" s="389"/>
    </row>
    <row r="23" spans="1:16" x14ac:dyDescent="0.2">
      <c r="A23" s="172"/>
      <c r="B23" s="173"/>
      <c r="C23" s="174"/>
      <c r="D23" s="174"/>
      <c r="E23" s="174"/>
      <c r="F23" s="174"/>
      <c r="G23" s="389"/>
    </row>
    <row r="24" spans="1:16" x14ac:dyDescent="0.2">
      <c r="A24" s="172"/>
      <c r="B24" s="173"/>
      <c r="C24" s="174"/>
      <c r="D24" s="174"/>
      <c r="E24" s="174"/>
      <c r="F24" s="174"/>
      <c r="G24" s="389"/>
    </row>
  </sheetData>
  <pageMargins left="0.23622047244094491" right="0.23622047244094491" top="0.74803149606299213" bottom="0.74803149606299213" header="0.31496062992125984" footer="0.31496062992125984"/>
  <pageSetup paperSize="9" scale="64" fitToHeight="0" orientation="landscape" r:id="rId1"/>
  <headerFooter alignWithMargins="0">
    <oddFooter>&amp;A&amp;RPage &amp;P</oddFooter>
  </headerFooter>
  <drawing r:id="rId2"/>
  <tableParts count="1">
    <tablePart r:id="rId3"/>
  </tableParts>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Sheet43"/>
  <dimension ref="A1:D58"/>
  <sheetViews>
    <sheetView workbookViewId="0"/>
  </sheetViews>
  <sheetFormatPr defaultRowHeight="12.75" x14ac:dyDescent="0.2"/>
  <cols>
    <col min="1" max="1" width="48" customWidth="1"/>
    <col min="2" max="4" width="21.42578125" customWidth="1"/>
  </cols>
  <sheetData>
    <row r="1" spans="1:4" ht="12.75" customHeight="1" x14ac:dyDescent="0.2">
      <c r="A1" s="373" t="s">
        <v>840</v>
      </c>
      <c r="B1" s="424"/>
    </row>
    <row r="3" spans="1:4" ht="63.75" x14ac:dyDescent="0.2">
      <c r="A3" s="423" t="s">
        <v>817</v>
      </c>
      <c r="B3" s="422" t="s">
        <v>821</v>
      </c>
      <c r="C3" s="422" t="s">
        <v>822</v>
      </c>
      <c r="D3" s="422" t="s">
        <v>1358</v>
      </c>
    </row>
    <row r="4" spans="1:4" x14ac:dyDescent="0.2">
      <c r="A4" t="s">
        <v>141</v>
      </c>
      <c r="B4" s="368">
        <v>0</v>
      </c>
      <c r="C4" s="368">
        <v>417618.28</v>
      </c>
      <c r="D4" s="368">
        <f t="shared" ref="D4:D21" si="0">C4-B4</f>
        <v>417618.28</v>
      </c>
    </row>
    <row r="5" spans="1:4" x14ac:dyDescent="0.2">
      <c r="A5" t="s">
        <v>1</v>
      </c>
      <c r="B5" s="368">
        <v>3264</v>
      </c>
      <c r="C5" s="368">
        <v>17106</v>
      </c>
      <c r="D5" s="368">
        <f t="shared" si="0"/>
        <v>13842</v>
      </c>
    </row>
    <row r="6" spans="1:4" x14ac:dyDescent="0.2">
      <c r="A6" t="s">
        <v>141</v>
      </c>
      <c r="B6" s="368">
        <v>35732.089999999997</v>
      </c>
      <c r="C6" s="368">
        <v>39691.089999999997</v>
      </c>
      <c r="D6" s="368">
        <f t="shared" si="0"/>
        <v>3959</v>
      </c>
    </row>
    <row r="7" spans="1:4" x14ac:dyDescent="0.2">
      <c r="A7" t="s">
        <v>1</v>
      </c>
      <c r="B7" s="368">
        <v>39291.829921502358</v>
      </c>
      <c r="C7" s="368">
        <v>178472.5</v>
      </c>
      <c r="D7" s="368">
        <f t="shared" si="0"/>
        <v>139180.67007849764</v>
      </c>
    </row>
    <row r="8" spans="1:4" x14ac:dyDescent="0.2">
      <c r="A8" t="s">
        <v>141</v>
      </c>
      <c r="B8" s="368">
        <v>159794.45919983581</v>
      </c>
      <c r="C8" s="368">
        <v>725823.07</v>
      </c>
      <c r="D8" s="368">
        <f t="shared" si="0"/>
        <v>566028.61080016417</v>
      </c>
    </row>
    <row r="9" spans="1:4" x14ac:dyDescent="0.2">
      <c r="A9" t="s">
        <v>141</v>
      </c>
      <c r="B9" s="368">
        <v>1111862.0347271049</v>
      </c>
      <c r="C9" s="368">
        <v>5050332.28</v>
      </c>
      <c r="D9" s="368">
        <f t="shared" si="0"/>
        <v>3938470.2452728953</v>
      </c>
    </row>
    <row r="10" spans="1:4" x14ac:dyDescent="0.2">
      <c r="A10" t="s">
        <v>141</v>
      </c>
      <c r="B10" s="368">
        <v>2642.5086191329319</v>
      </c>
      <c r="C10" s="368">
        <v>12002.88</v>
      </c>
      <c r="D10" s="368">
        <f t="shared" si="0"/>
        <v>9360.3713808670673</v>
      </c>
    </row>
    <row r="11" spans="1:4" x14ac:dyDescent="0.2">
      <c r="A11" t="s">
        <v>141</v>
      </c>
      <c r="B11" s="368">
        <v>175951.37590603865</v>
      </c>
      <c r="C11" s="368">
        <v>799211.49</v>
      </c>
      <c r="D11" s="368">
        <f t="shared" si="0"/>
        <v>623260.11409396131</v>
      </c>
    </row>
    <row r="12" spans="1:4" x14ac:dyDescent="0.2">
      <c r="A12" t="s">
        <v>141</v>
      </c>
      <c r="B12" s="368">
        <v>1178879.6249466087</v>
      </c>
      <c r="C12" s="368">
        <v>5354741.54</v>
      </c>
      <c r="D12" s="368">
        <f t="shared" si="0"/>
        <v>4175861.9150533914</v>
      </c>
    </row>
    <row r="13" spans="1:4" x14ac:dyDescent="0.2">
      <c r="A13" t="s">
        <v>141</v>
      </c>
      <c r="B13" s="368">
        <v>2986.1042209213842</v>
      </c>
      <c r="C13" s="368">
        <v>13563.57</v>
      </c>
      <c r="D13" s="368">
        <f t="shared" si="0"/>
        <v>10577.465779078615</v>
      </c>
    </row>
    <row r="14" spans="1:4" x14ac:dyDescent="0.2">
      <c r="A14" t="s">
        <v>148</v>
      </c>
      <c r="B14" s="378">
        <v>54565.255337385446</v>
      </c>
      <c r="C14" s="368">
        <v>247847.9</v>
      </c>
      <c r="D14" s="368">
        <f t="shared" si="0"/>
        <v>193282.64466261456</v>
      </c>
    </row>
    <row r="15" spans="1:4" x14ac:dyDescent="0.2">
      <c r="A15" t="s">
        <v>141</v>
      </c>
      <c r="B15" s="378">
        <v>90192.62910638575</v>
      </c>
      <c r="C15" s="368">
        <v>409675.6</v>
      </c>
      <c r="D15" s="368">
        <f t="shared" si="0"/>
        <v>319482.97089361423</v>
      </c>
    </row>
    <row r="16" spans="1:4" x14ac:dyDescent="0.2">
      <c r="A16" t="s">
        <v>141</v>
      </c>
      <c r="B16" s="378">
        <v>732108.0864124787</v>
      </c>
      <c r="C16" s="368">
        <v>3325402.78</v>
      </c>
      <c r="D16" s="368">
        <f t="shared" si="0"/>
        <v>2593294.6935875211</v>
      </c>
    </row>
    <row r="17" spans="1:4" x14ac:dyDescent="0.2">
      <c r="A17" t="s">
        <v>141</v>
      </c>
      <c r="B17" s="378">
        <v>348885.02875568642</v>
      </c>
      <c r="C17" s="368">
        <v>1584715.79</v>
      </c>
      <c r="D17" s="368">
        <f t="shared" si="0"/>
        <v>1235830.7612443136</v>
      </c>
    </row>
    <row r="18" spans="1:4" x14ac:dyDescent="0.2">
      <c r="A18" t="s">
        <v>141</v>
      </c>
      <c r="B18" s="378">
        <v>19674.995395072045</v>
      </c>
      <c r="C18" s="368">
        <v>89368.34</v>
      </c>
      <c r="D18" s="368">
        <f t="shared" si="0"/>
        <v>69693.344604927959</v>
      </c>
    </row>
    <row r="19" spans="1:4" x14ac:dyDescent="0.2">
      <c r="A19" t="s">
        <v>146</v>
      </c>
      <c r="B19" s="378">
        <v>1064.8295607521072</v>
      </c>
      <c r="C19" s="368">
        <v>4836.7</v>
      </c>
      <c r="D19" s="368">
        <f t="shared" si="0"/>
        <v>3771.8704392478926</v>
      </c>
    </row>
    <row r="20" spans="1:4" x14ac:dyDescent="0.2">
      <c r="A20" t="s">
        <v>232</v>
      </c>
      <c r="B20" s="378">
        <v>1337.917933411924</v>
      </c>
      <c r="C20" s="368">
        <v>6077.13</v>
      </c>
      <c r="D20" s="368">
        <f t="shared" si="0"/>
        <v>4739.2120665880757</v>
      </c>
    </row>
    <row r="21" spans="1:4" x14ac:dyDescent="0.2">
      <c r="A21" t="s">
        <v>232</v>
      </c>
      <c r="B21" s="417">
        <v>96.617756121254118</v>
      </c>
      <c r="C21" s="415">
        <v>438.86</v>
      </c>
      <c r="D21" s="415">
        <f t="shared" si="0"/>
        <v>342.24224387874591</v>
      </c>
    </row>
    <row r="22" spans="1:4" x14ac:dyDescent="0.2">
      <c r="B22" s="378">
        <f>SUM(B4:B21)</f>
        <v>3958329.3877984383</v>
      </c>
      <c r="C22" s="378">
        <f>SUM(C4:C21)</f>
        <v>18276925.799999997</v>
      </c>
      <c r="D22" s="378">
        <f>SUM(D4:D21)</f>
        <v>14318596.412201565</v>
      </c>
    </row>
    <row r="23" spans="1:4" x14ac:dyDescent="0.2">
      <c r="A23" t="s">
        <v>818</v>
      </c>
    </row>
    <row r="25" spans="1:4" x14ac:dyDescent="0.2">
      <c r="A25" t="s">
        <v>141</v>
      </c>
      <c r="B25" s="378"/>
      <c r="C25" s="378">
        <v>304887.69</v>
      </c>
      <c r="D25" s="368">
        <f>C25-B25</f>
        <v>304887.69</v>
      </c>
    </row>
    <row r="26" spans="1:4" ht="13.5" thickBot="1" x14ac:dyDescent="0.25">
      <c r="B26" s="418">
        <f>SUM(B22:B25)</f>
        <v>3958329.3877984383</v>
      </c>
      <c r="C26" s="418">
        <f>SUM(C22:C25)</f>
        <v>18581813.489999998</v>
      </c>
      <c r="D26" s="418">
        <f>SUM(D22:D25)</f>
        <v>14623484.102201564</v>
      </c>
    </row>
    <row r="27" spans="1:4" ht="13.5" thickTop="1" x14ac:dyDescent="0.2">
      <c r="B27" s="378"/>
      <c r="C27" s="378"/>
      <c r="D27" s="378"/>
    </row>
    <row r="28" spans="1:4" x14ac:dyDescent="0.2">
      <c r="A28" s="413" t="s">
        <v>819</v>
      </c>
      <c r="B28" s="378"/>
      <c r="C28" s="378"/>
      <c r="D28" s="378"/>
    </row>
    <row r="29" spans="1:4" x14ac:dyDescent="0.2">
      <c r="A29" t="s">
        <v>141</v>
      </c>
      <c r="B29" s="378">
        <f t="shared" ref="B29:C33" si="1">SUMIF($A$4:$A$25,$A29,B$4:B$25)</f>
        <v>3858708.937289265</v>
      </c>
      <c r="C29" s="378">
        <f t="shared" si="1"/>
        <v>18127034.400000002</v>
      </c>
      <c r="D29" s="378">
        <f>C29-B29</f>
        <v>14268325.462710738</v>
      </c>
    </row>
    <row r="30" spans="1:4" x14ac:dyDescent="0.2">
      <c r="A30" t="s">
        <v>1</v>
      </c>
      <c r="B30" s="378">
        <f t="shared" si="1"/>
        <v>42555.829921502358</v>
      </c>
      <c r="C30" s="378">
        <f t="shared" si="1"/>
        <v>195578.5</v>
      </c>
      <c r="D30" s="378">
        <f>C30-B30</f>
        <v>153022.67007849764</v>
      </c>
    </row>
    <row r="31" spans="1:4" x14ac:dyDescent="0.2">
      <c r="A31" t="s">
        <v>148</v>
      </c>
      <c r="B31" s="378">
        <f t="shared" si="1"/>
        <v>54565.255337385446</v>
      </c>
      <c r="C31" s="378">
        <f t="shared" si="1"/>
        <v>247847.9</v>
      </c>
      <c r="D31" s="378">
        <f>C31-B31</f>
        <v>193282.64466261456</v>
      </c>
    </row>
    <row r="32" spans="1:4" x14ac:dyDescent="0.2">
      <c r="A32" s="383" t="s">
        <v>146</v>
      </c>
      <c r="B32" s="378">
        <f t="shared" si="1"/>
        <v>1064.8295607521072</v>
      </c>
      <c r="C32" s="378">
        <f t="shared" si="1"/>
        <v>4836.7</v>
      </c>
      <c r="D32" s="378">
        <f>C32-B32</f>
        <v>3771.8704392478926</v>
      </c>
    </row>
    <row r="33" spans="1:4" x14ac:dyDescent="0.2">
      <c r="A33" t="s">
        <v>232</v>
      </c>
      <c r="B33" s="378">
        <f t="shared" si="1"/>
        <v>1434.5356895331781</v>
      </c>
      <c r="C33" s="378">
        <f t="shared" si="1"/>
        <v>6515.99</v>
      </c>
      <c r="D33" s="378">
        <f>C33-B33</f>
        <v>5081.4543104668219</v>
      </c>
    </row>
    <row r="34" spans="1:4" ht="13.5" thickBot="1" x14ac:dyDescent="0.25">
      <c r="B34" s="418">
        <f>SUM(B29:B33)</f>
        <v>3958329.3877984378</v>
      </c>
      <c r="C34" s="418">
        <f>SUM(C29:C33)</f>
        <v>18581813.489999998</v>
      </c>
      <c r="D34" s="418">
        <f>SUM(D29:D33)</f>
        <v>14623484.102201566</v>
      </c>
    </row>
    <row r="35" spans="1:4" ht="13.5" thickTop="1" x14ac:dyDescent="0.2">
      <c r="B35" s="377">
        <f>B26-B34</f>
        <v>0</v>
      </c>
      <c r="C35" s="377">
        <f>C26-C34</f>
        <v>0</v>
      </c>
      <c r="D35" s="377">
        <f>D26-D34</f>
        <v>0</v>
      </c>
    </row>
    <row r="36" spans="1:4" x14ac:dyDescent="0.2">
      <c r="A36" s="383" t="s">
        <v>820</v>
      </c>
    </row>
    <row r="38" spans="1:4" x14ac:dyDescent="0.2">
      <c r="A38" s="383" t="s">
        <v>823</v>
      </c>
      <c r="D38" s="421" t="s">
        <v>796</v>
      </c>
    </row>
    <row r="40" spans="1:4" x14ac:dyDescent="0.2">
      <c r="A40" s="383" t="s">
        <v>824</v>
      </c>
      <c r="B40" s="374" t="s">
        <v>834</v>
      </c>
      <c r="D40" s="377">
        <f>D29</f>
        <v>14268325.462710738</v>
      </c>
    </row>
    <row r="41" spans="1:4" x14ac:dyDescent="0.2">
      <c r="A41" s="383" t="s">
        <v>825</v>
      </c>
      <c r="B41" s="374" t="s">
        <v>834</v>
      </c>
      <c r="D41" s="377">
        <f>-D40</f>
        <v>-14268325.462710738</v>
      </c>
    </row>
    <row r="42" spans="1:4" x14ac:dyDescent="0.2">
      <c r="A42" s="383" t="s">
        <v>826</v>
      </c>
      <c r="B42" s="374" t="s">
        <v>834</v>
      </c>
      <c r="D42" s="377">
        <f>C30</f>
        <v>195578.5</v>
      </c>
    </row>
    <row r="43" spans="1:4" x14ac:dyDescent="0.2">
      <c r="A43" s="383" t="s">
        <v>827</v>
      </c>
      <c r="B43" s="374" t="s">
        <v>834</v>
      </c>
      <c r="D43" s="377">
        <f>-D42</f>
        <v>-195578.5</v>
      </c>
    </row>
    <row r="44" spans="1:4" x14ac:dyDescent="0.2">
      <c r="A44" s="383" t="s">
        <v>828</v>
      </c>
      <c r="B44" s="374" t="s">
        <v>834</v>
      </c>
      <c r="D44" s="377">
        <f>C31</f>
        <v>247847.9</v>
      </c>
    </row>
    <row r="45" spans="1:4" x14ac:dyDescent="0.2">
      <c r="A45" s="383" t="s">
        <v>829</v>
      </c>
      <c r="B45" s="374" t="s">
        <v>834</v>
      </c>
      <c r="D45" s="377">
        <f>-D44</f>
        <v>-247847.9</v>
      </c>
    </row>
    <row r="46" spans="1:4" x14ac:dyDescent="0.2">
      <c r="A46" s="383" t="s">
        <v>830</v>
      </c>
      <c r="B46" s="374" t="s">
        <v>834</v>
      </c>
      <c r="D46" s="377">
        <f>C32</f>
        <v>4836.7</v>
      </c>
    </row>
    <row r="47" spans="1:4" x14ac:dyDescent="0.2">
      <c r="A47" s="383" t="s">
        <v>831</v>
      </c>
      <c r="B47" s="374" t="s">
        <v>834</v>
      </c>
      <c r="D47" s="377">
        <f>-D46</f>
        <v>-4836.7</v>
      </c>
    </row>
    <row r="48" spans="1:4" x14ac:dyDescent="0.2">
      <c r="A48" t="s">
        <v>832</v>
      </c>
      <c r="B48" s="374" t="s">
        <v>834</v>
      </c>
      <c r="D48" s="377">
        <f>C33</f>
        <v>6515.99</v>
      </c>
    </row>
    <row r="49" spans="1:4" x14ac:dyDescent="0.2">
      <c r="A49" t="s">
        <v>833</v>
      </c>
      <c r="B49" s="374" t="s">
        <v>834</v>
      </c>
      <c r="D49" s="377">
        <f>-D48</f>
        <v>-6515.99</v>
      </c>
    </row>
    <row r="50" spans="1:4" ht="13.5" thickBot="1" x14ac:dyDescent="0.25">
      <c r="D50" s="419">
        <f>SUM(D40:D49)</f>
        <v>0</v>
      </c>
    </row>
    <row r="51" spans="1:4" ht="13.5" thickTop="1" x14ac:dyDescent="0.2"/>
    <row r="52" spans="1:4" x14ac:dyDescent="0.2">
      <c r="A52" s="413" t="s">
        <v>839</v>
      </c>
    </row>
    <row r="54" spans="1:4" x14ac:dyDescent="0.2">
      <c r="A54" t="s">
        <v>835</v>
      </c>
      <c r="D54" s="377">
        <f>SUM(D40,D42,D44,D46,D48)</f>
        <v>14723104.552710738</v>
      </c>
    </row>
    <row r="55" spans="1:4" x14ac:dyDescent="0.2">
      <c r="A55" t="s">
        <v>836</v>
      </c>
      <c r="D55" s="377">
        <f>SUM(D41,D43,D45,D47,D49)</f>
        <v>-14723104.552710738</v>
      </c>
    </row>
    <row r="57" spans="1:4" x14ac:dyDescent="0.2">
      <c r="A57" t="s">
        <v>837</v>
      </c>
      <c r="D57" s="377">
        <f>-D55</f>
        <v>14723104.552710738</v>
      </c>
    </row>
    <row r="58" spans="1:4" x14ac:dyDescent="0.2">
      <c r="A58" t="s">
        <v>838</v>
      </c>
      <c r="D58" s="377">
        <f>-D54</f>
        <v>-14723104.552710738</v>
      </c>
    </row>
  </sheetData>
  <pageMargins left="0.7" right="0.7" top="0.75" bottom="0.75" header="0.3" footer="0.3"/>
  <legacy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Sheet44"/>
  <dimension ref="A1:BI21"/>
  <sheetViews>
    <sheetView workbookViewId="0"/>
  </sheetViews>
  <sheetFormatPr defaultColWidth="9.42578125" defaultRowHeight="15" x14ac:dyDescent="0.25"/>
  <cols>
    <col min="1" max="1" width="24.42578125" style="426" customWidth="1"/>
    <col min="2" max="2" width="49.42578125" style="426" customWidth="1"/>
    <col min="3" max="3" width="8.5703125" style="426" customWidth="1"/>
    <col min="4" max="4" width="25.5703125" style="426" customWidth="1"/>
    <col min="5" max="5" width="28.5703125" style="426" customWidth="1"/>
    <col min="6" max="6" width="14.42578125" style="426" customWidth="1"/>
    <col min="7" max="7" width="11.42578125" style="426" customWidth="1"/>
    <col min="8" max="8" width="5.5703125" style="426" customWidth="1"/>
    <col min="9" max="9" width="56" style="426" customWidth="1"/>
    <col min="10" max="10" width="5.5703125" style="426" customWidth="1"/>
    <col min="11" max="11" width="28.5703125" style="426" hidden="1" customWidth="1"/>
    <col min="12" max="12" width="7.42578125" style="426" hidden="1" customWidth="1"/>
    <col min="13" max="13" width="28.5703125" style="426" hidden="1" customWidth="1"/>
    <col min="14" max="14" width="7.42578125" style="426" hidden="1" customWidth="1"/>
    <col min="15" max="15" width="35.5703125" style="426" hidden="1" customWidth="1"/>
    <col min="16" max="16" width="6" style="426" hidden="1" customWidth="1"/>
    <col min="17" max="17" width="29.42578125" style="426" hidden="1" customWidth="1"/>
    <col min="18" max="18" width="6.5703125" style="426" hidden="1" customWidth="1"/>
    <col min="19" max="19" width="25.5703125" style="426" hidden="1" customWidth="1"/>
    <col min="20" max="21" width="6.5703125" style="426" hidden="1" customWidth="1"/>
    <col min="22" max="23" width="5.5703125" style="426" hidden="1" customWidth="1"/>
    <col min="24" max="25" width="12.42578125" style="426" customWidth="1"/>
    <col min="26" max="26" width="10.42578125" style="426" customWidth="1"/>
    <col min="27" max="27" width="6.5703125" style="426" customWidth="1"/>
    <col min="28" max="28" width="9.42578125" style="426" customWidth="1"/>
    <col min="29" max="29" width="8.5703125" style="426" customWidth="1"/>
    <col min="30" max="30" width="14.42578125" style="426" customWidth="1"/>
    <col min="31" max="31" width="28.5703125" style="426" customWidth="1"/>
    <col min="32" max="32" width="35.5703125" style="426" customWidth="1"/>
    <col min="33" max="33" width="9.42578125" style="426" customWidth="1"/>
    <col min="34" max="34" width="10.42578125" style="426" customWidth="1"/>
    <col min="35" max="35" width="8.5703125" style="426" customWidth="1"/>
    <col min="36" max="36" width="10.42578125" style="426" customWidth="1"/>
    <col min="37" max="37" width="8.5703125" style="426" customWidth="1"/>
    <col min="38" max="38" width="5.42578125" style="426" customWidth="1"/>
    <col min="39" max="39" width="8.5703125" style="426" customWidth="1"/>
    <col min="40" max="40" width="10.42578125" style="426" customWidth="1"/>
    <col min="41" max="41" width="28.5703125" style="426" customWidth="1"/>
    <col min="42" max="42" width="21.5703125" style="426" customWidth="1"/>
    <col min="43" max="43" width="28.5703125" style="426" customWidth="1"/>
    <col min="44" max="48" width="9.42578125" style="426" customWidth="1"/>
    <col min="49" max="49" width="7.5703125" style="426" customWidth="1"/>
    <col min="50" max="50" width="6.5703125" style="426" customWidth="1"/>
    <col min="51" max="52" width="5.42578125" style="426" customWidth="1"/>
    <col min="53" max="53" width="7.42578125" style="426" customWidth="1"/>
    <col min="54" max="54" width="5.42578125" style="426" customWidth="1"/>
    <col min="55" max="55" width="7.42578125" style="426" customWidth="1"/>
    <col min="56" max="56" width="5" style="426" customWidth="1"/>
    <col min="57" max="57" width="10.42578125" style="426" customWidth="1"/>
    <col min="58" max="58" width="5" style="426" customWidth="1"/>
    <col min="59" max="59" width="5.42578125" style="426" customWidth="1"/>
    <col min="60" max="60" width="5" style="426" customWidth="1"/>
    <col min="61" max="61" width="10.42578125" style="426" customWidth="1"/>
    <col min="62" max="62" width="0.5703125" style="426" customWidth="1"/>
    <col min="63" max="16384" width="9.42578125" style="426"/>
  </cols>
  <sheetData>
    <row r="1" spans="1:61" x14ac:dyDescent="0.25">
      <c r="A1" s="454" t="s">
        <v>624</v>
      </c>
    </row>
    <row r="2" spans="1:61" ht="22.5" x14ac:dyDescent="0.25">
      <c r="A2" s="455" t="s">
        <v>1323</v>
      </c>
    </row>
    <row r="3" spans="1:61" x14ac:dyDescent="0.25">
      <c r="A3" s="456" t="s">
        <v>588</v>
      </c>
    </row>
    <row r="4" spans="1:61" ht="56.25" x14ac:dyDescent="0.25">
      <c r="A4" s="457" t="s">
        <v>625</v>
      </c>
      <c r="B4" s="457" t="s">
        <v>626</v>
      </c>
      <c r="C4" s="457" t="s">
        <v>627</v>
      </c>
      <c r="D4" s="457" t="s">
        <v>628</v>
      </c>
      <c r="E4" s="457" t="s">
        <v>629</v>
      </c>
      <c r="F4" s="457" t="s">
        <v>630</v>
      </c>
      <c r="G4" s="457" t="s">
        <v>631</v>
      </c>
      <c r="H4" s="457" t="s">
        <v>632</v>
      </c>
      <c r="I4" s="457" t="s">
        <v>18</v>
      </c>
      <c r="J4" s="458" t="s">
        <v>618</v>
      </c>
      <c r="K4" s="457" t="s">
        <v>633</v>
      </c>
      <c r="L4" s="458" t="s">
        <v>634</v>
      </c>
      <c r="M4" s="457" t="s">
        <v>635</v>
      </c>
      <c r="N4" s="458" t="s">
        <v>636</v>
      </c>
      <c r="O4" s="457" t="s">
        <v>637</v>
      </c>
      <c r="P4" s="457" t="s">
        <v>638</v>
      </c>
      <c r="Q4" s="457" t="s">
        <v>639</v>
      </c>
      <c r="R4" s="457" t="s">
        <v>640</v>
      </c>
      <c r="S4" s="457" t="s">
        <v>641</v>
      </c>
      <c r="T4" s="457" t="s">
        <v>642</v>
      </c>
      <c r="U4" s="457" t="s">
        <v>643</v>
      </c>
      <c r="V4" s="457" t="s">
        <v>644</v>
      </c>
      <c r="W4" s="458" t="s">
        <v>645</v>
      </c>
      <c r="X4" s="459" t="s">
        <v>646</v>
      </c>
      <c r="Y4" s="459" t="s">
        <v>647</v>
      </c>
      <c r="Z4" s="459" t="s">
        <v>648</v>
      </c>
      <c r="AA4" s="458" t="s">
        <v>649</v>
      </c>
      <c r="AB4" s="457" t="s">
        <v>650</v>
      </c>
      <c r="AC4" s="457" t="s">
        <v>651</v>
      </c>
      <c r="AD4" s="457" t="s">
        <v>652</v>
      </c>
      <c r="AE4" s="457" t="s">
        <v>653</v>
      </c>
      <c r="AF4" s="457" t="s">
        <v>654</v>
      </c>
      <c r="AG4" s="457" t="s">
        <v>655</v>
      </c>
      <c r="AH4" s="457" t="s">
        <v>656</v>
      </c>
      <c r="AI4" s="457" t="s">
        <v>657</v>
      </c>
      <c r="AJ4" s="457" t="s">
        <v>658</v>
      </c>
      <c r="AK4" s="457" t="s">
        <v>659</v>
      </c>
      <c r="AL4" s="457" t="s">
        <v>660</v>
      </c>
      <c r="AM4" s="457" t="s">
        <v>661</v>
      </c>
      <c r="AN4" s="457" t="s">
        <v>662</v>
      </c>
      <c r="AO4" s="457" t="s">
        <v>623</v>
      </c>
      <c r="AP4" s="457" t="s">
        <v>663</v>
      </c>
      <c r="AQ4" s="457" t="s">
        <v>664</v>
      </c>
      <c r="AR4" s="457" t="s">
        <v>665</v>
      </c>
      <c r="AS4" s="457" t="s">
        <v>666</v>
      </c>
      <c r="AT4" s="457" t="s">
        <v>667</v>
      </c>
      <c r="AU4" s="457" t="s">
        <v>668</v>
      </c>
      <c r="AV4" s="457" t="s">
        <v>669</v>
      </c>
      <c r="AW4" s="457" t="s">
        <v>670</v>
      </c>
      <c r="AX4" s="457" t="s">
        <v>671</v>
      </c>
      <c r="AY4" s="457" t="s">
        <v>622</v>
      </c>
      <c r="AZ4" s="457" t="s">
        <v>672</v>
      </c>
      <c r="BA4" s="457" t="s">
        <v>673</v>
      </c>
      <c r="BB4" s="457" t="s">
        <v>674</v>
      </c>
      <c r="BC4" s="457" t="s">
        <v>675</v>
      </c>
      <c r="BD4" s="457" t="s">
        <v>676</v>
      </c>
      <c r="BE4" s="457" t="s">
        <v>677</v>
      </c>
      <c r="BF4" s="457" t="s">
        <v>678</v>
      </c>
      <c r="BG4" s="457" t="s">
        <v>679</v>
      </c>
      <c r="BH4" s="457" t="s">
        <v>680</v>
      </c>
      <c r="BI4" s="460" t="s">
        <v>681</v>
      </c>
    </row>
    <row r="5" spans="1:61" ht="56.25" x14ac:dyDescent="0.25">
      <c r="A5" s="461" t="s">
        <v>682</v>
      </c>
      <c r="B5" s="461" t="s">
        <v>808</v>
      </c>
      <c r="C5" s="462">
        <v>44750.699097222219</v>
      </c>
      <c r="D5" s="461" t="s">
        <v>1324</v>
      </c>
      <c r="E5" s="461" t="s">
        <v>1325</v>
      </c>
      <c r="F5" s="461" t="s">
        <v>1326</v>
      </c>
      <c r="G5" s="461" t="s">
        <v>683</v>
      </c>
      <c r="H5" s="463">
        <v>3</v>
      </c>
      <c r="I5" s="461" t="s">
        <v>1318</v>
      </c>
      <c r="J5" s="464" t="s">
        <v>684</v>
      </c>
      <c r="K5" s="461" t="s">
        <v>685</v>
      </c>
      <c r="L5" s="464" t="s">
        <v>1327</v>
      </c>
      <c r="M5" s="461" t="s">
        <v>1328</v>
      </c>
      <c r="N5" s="464" t="s">
        <v>1329</v>
      </c>
      <c r="O5" s="461" t="s">
        <v>586</v>
      </c>
      <c r="P5" s="461" t="s">
        <v>687</v>
      </c>
      <c r="Q5" s="461" t="s">
        <v>688</v>
      </c>
      <c r="R5" s="461" t="s">
        <v>687</v>
      </c>
      <c r="S5" s="461" t="s">
        <v>1330</v>
      </c>
      <c r="T5" s="461" t="s">
        <v>1331</v>
      </c>
      <c r="U5" s="461" t="s">
        <v>1332</v>
      </c>
      <c r="V5" s="465"/>
      <c r="W5" s="464" t="s">
        <v>690</v>
      </c>
      <c r="X5" s="466">
        <v>261556.16</v>
      </c>
      <c r="Y5" s="467"/>
      <c r="Z5" s="466">
        <v>261556.16</v>
      </c>
      <c r="AA5" s="464" t="s">
        <v>691</v>
      </c>
      <c r="AB5" s="466">
        <v>261556.16</v>
      </c>
      <c r="AC5" s="463">
        <v>0</v>
      </c>
      <c r="AD5" s="465"/>
      <c r="AE5" s="465"/>
      <c r="AF5" s="465"/>
      <c r="AG5" s="465"/>
      <c r="AH5" s="465"/>
      <c r="AI5" s="463">
        <v>0</v>
      </c>
      <c r="AJ5" s="465"/>
      <c r="AK5" s="463">
        <v>0</v>
      </c>
      <c r="AL5" s="465"/>
      <c r="AM5" s="467"/>
      <c r="AN5" s="461" t="s">
        <v>692</v>
      </c>
      <c r="AO5" s="461" t="s">
        <v>692</v>
      </c>
      <c r="AP5" s="465"/>
      <c r="AQ5" s="465"/>
      <c r="AR5" s="465"/>
      <c r="AS5" s="465"/>
      <c r="AT5" s="465"/>
      <c r="AU5" s="465"/>
      <c r="AV5" s="467"/>
      <c r="AW5" s="465"/>
      <c r="AX5" s="465"/>
      <c r="AY5" s="461" t="s">
        <v>814</v>
      </c>
      <c r="AZ5" s="461" t="s">
        <v>693</v>
      </c>
      <c r="BA5" s="461" t="s">
        <v>694</v>
      </c>
      <c r="BB5" s="461" t="s">
        <v>695</v>
      </c>
      <c r="BC5" s="461" t="s">
        <v>602</v>
      </c>
      <c r="BD5" s="461" t="s">
        <v>696</v>
      </c>
      <c r="BE5" s="461" t="s">
        <v>761</v>
      </c>
      <c r="BF5" s="461" t="s">
        <v>697</v>
      </c>
      <c r="BG5" s="461" t="s">
        <v>762</v>
      </c>
      <c r="BH5" s="461" t="s">
        <v>698</v>
      </c>
      <c r="BI5" s="468" t="s">
        <v>694</v>
      </c>
    </row>
    <row r="6" spans="1:61" ht="56.25" x14ac:dyDescent="0.25">
      <c r="A6" s="469" t="s">
        <v>682</v>
      </c>
      <c r="B6" s="469" t="s">
        <v>808</v>
      </c>
      <c r="C6" s="470">
        <v>44753.696469907409</v>
      </c>
      <c r="D6" s="469" t="s">
        <v>1333</v>
      </c>
      <c r="E6" s="469" t="s">
        <v>1334</v>
      </c>
      <c r="F6" s="469" t="s">
        <v>1326</v>
      </c>
      <c r="G6" s="469" t="s">
        <v>683</v>
      </c>
      <c r="H6" s="471">
        <v>3</v>
      </c>
      <c r="I6" s="469" t="s">
        <v>1319</v>
      </c>
      <c r="J6" s="472" t="s">
        <v>1052</v>
      </c>
      <c r="K6" s="469" t="s">
        <v>1053</v>
      </c>
      <c r="L6" s="472" t="s">
        <v>1327</v>
      </c>
      <c r="M6" s="469" t="s">
        <v>1328</v>
      </c>
      <c r="N6" s="472" t="s">
        <v>1329</v>
      </c>
      <c r="O6" s="469" t="s">
        <v>586</v>
      </c>
      <c r="P6" s="469" t="s">
        <v>687</v>
      </c>
      <c r="Q6" s="469" t="s">
        <v>688</v>
      </c>
      <c r="R6" s="469" t="s">
        <v>687</v>
      </c>
      <c r="S6" s="469" t="s">
        <v>1335</v>
      </c>
      <c r="T6" s="469" t="s">
        <v>1331</v>
      </c>
      <c r="U6" s="469" t="s">
        <v>1332</v>
      </c>
      <c r="V6" s="473"/>
      <c r="W6" s="472" t="s">
        <v>690</v>
      </c>
      <c r="X6" s="474">
        <v>43331.53</v>
      </c>
      <c r="Y6" s="475"/>
      <c r="Z6" s="474">
        <v>43331.53</v>
      </c>
      <c r="AA6" s="472" t="s">
        <v>691</v>
      </c>
      <c r="AB6" s="474">
        <v>43331.53</v>
      </c>
      <c r="AC6" s="471">
        <v>0</v>
      </c>
      <c r="AD6" s="473"/>
      <c r="AE6" s="473"/>
      <c r="AF6" s="473"/>
      <c r="AG6" s="473"/>
      <c r="AH6" s="473"/>
      <c r="AI6" s="471">
        <v>0</v>
      </c>
      <c r="AJ6" s="473"/>
      <c r="AK6" s="471">
        <v>0</v>
      </c>
      <c r="AL6" s="473"/>
      <c r="AM6" s="475"/>
      <c r="AN6" s="469" t="s">
        <v>692</v>
      </c>
      <c r="AO6" s="469" t="s">
        <v>692</v>
      </c>
      <c r="AP6" s="473"/>
      <c r="AQ6" s="473"/>
      <c r="AR6" s="473"/>
      <c r="AS6" s="473"/>
      <c r="AT6" s="473"/>
      <c r="AU6" s="473"/>
      <c r="AV6" s="475"/>
      <c r="AW6" s="473"/>
      <c r="AX6" s="473"/>
      <c r="AY6" s="469" t="s">
        <v>814</v>
      </c>
      <c r="AZ6" s="469" t="s">
        <v>1336</v>
      </c>
      <c r="BA6" s="469" t="s">
        <v>1337</v>
      </c>
      <c r="BB6" s="469" t="s">
        <v>1338</v>
      </c>
      <c r="BC6" s="469" t="s">
        <v>1339</v>
      </c>
      <c r="BD6" s="469" t="s">
        <v>1340</v>
      </c>
      <c r="BE6" s="469" t="s">
        <v>1341</v>
      </c>
      <c r="BF6" s="469" t="s">
        <v>1342</v>
      </c>
      <c r="BG6" s="469" t="s">
        <v>1343</v>
      </c>
      <c r="BH6" s="469" t="s">
        <v>1344</v>
      </c>
      <c r="BI6" s="476" t="s">
        <v>1345</v>
      </c>
    </row>
    <row r="7" spans="1:61" ht="56.25" x14ac:dyDescent="0.25">
      <c r="A7" s="461" t="s">
        <v>682</v>
      </c>
      <c r="B7" s="461" t="s">
        <v>808</v>
      </c>
      <c r="C7" s="462">
        <v>44776.748090277775</v>
      </c>
      <c r="D7" s="461" t="s">
        <v>1346</v>
      </c>
      <c r="E7" s="461" t="s">
        <v>1347</v>
      </c>
      <c r="F7" s="461" t="s">
        <v>1326</v>
      </c>
      <c r="G7" s="461" t="s">
        <v>683</v>
      </c>
      <c r="H7" s="463">
        <v>3</v>
      </c>
      <c r="I7" s="461" t="s">
        <v>1318</v>
      </c>
      <c r="J7" s="464" t="s">
        <v>684</v>
      </c>
      <c r="K7" s="461" t="s">
        <v>685</v>
      </c>
      <c r="L7" s="464" t="s">
        <v>1327</v>
      </c>
      <c r="M7" s="461" t="s">
        <v>1328</v>
      </c>
      <c r="N7" s="464" t="s">
        <v>1329</v>
      </c>
      <c r="O7" s="461" t="s">
        <v>586</v>
      </c>
      <c r="P7" s="461" t="s">
        <v>687</v>
      </c>
      <c r="Q7" s="461" t="s">
        <v>688</v>
      </c>
      <c r="R7" s="461" t="s">
        <v>687</v>
      </c>
      <c r="S7" s="461" t="s">
        <v>1330</v>
      </c>
      <c r="T7" s="461" t="s">
        <v>1331</v>
      </c>
      <c r="U7" s="461" t="s">
        <v>1332</v>
      </c>
      <c r="V7" s="465"/>
      <c r="W7" s="464" t="s">
        <v>690</v>
      </c>
      <c r="X7" s="467"/>
      <c r="Y7" s="466">
        <v>261556.16</v>
      </c>
      <c r="Z7" s="477">
        <v>-261556.16</v>
      </c>
      <c r="AA7" s="464" t="s">
        <v>691</v>
      </c>
      <c r="AB7" s="466">
        <v>-261556.16</v>
      </c>
      <c r="AC7" s="463">
        <v>0</v>
      </c>
      <c r="AD7" s="465"/>
      <c r="AE7" s="465"/>
      <c r="AF7" s="465"/>
      <c r="AG7" s="465"/>
      <c r="AH7" s="465"/>
      <c r="AI7" s="463">
        <v>0</v>
      </c>
      <c r="AJ7" s="465"/>
      <c r="AK7" s="463">
        <v>0</v>
      </c>
      <c r="AL7" s="465"/>
      <c r="AM7" s="467"/>
      <c r="AN7" s="461" t="s">
        <v>692</v>
      </c>
      <c r="AO7" s="461" t="s">
        <v>692</v>
      </c>
      <c r="AP7" s="465"/>
      <c r="AQ7" s="465"/>
      <c r="AR7" s="465"/>
      <c r="AS7" s="465"/>
      <c r="AT7" s="465"/>
      <c r="AU7" s="465"/>
      <c r="AV7" s="467"/>
      <c r="AW7" s="465"/>
      <c r="AX7" s="465"/>
      <c r="AY7" s="461" t="s">
        <v>814</v>
      </c>
      <c r="AZ7" s="461" t="s">
        <v>693</v>
      </c>
      <c r="BA7" s="461" t="s">
        <v>694</v>
      </c>
      <c r="BB7" s="461" t="s">
        <v>695</v>
      </c>
      <c r="BC7" s="461" t="s">
        <v>602</v>
      </c>
      <c r="BD7" s="461" t="s">
        <v>696</v>
      </c>
      <c r="BE7" s="461" t="s">
        <v>761</v>
      </c>
      <c r="BF7" s="461" t="s">
        <v>697</v>
      </c>
      <c r="BG7" s="461" t="s">
        <v>762</v>
      </c>
      <c r="BH7" s="461" t="s">
        <v>698</v>
      </c>
      <c r="BI7" s="468" t="s">
        <v>694</v>
      </c>
    </row>
    <row r="8" spans="1:61" ht="56.25" x14ac:dyDescent="0.25">
      <c r="A8" s="469" t="s">
        <v>682</v>
      </c>
      <c r="B8" s="469" t="s">
        <v>809</v>
      </c>
      <c r="C8" s="470">
        <v>44777.746261574073</v>
      </c>
      <c r="D8" s="469" t="s">
        <v>1348</v>
      </c>
      <c r="E8" s="469" t="s">
        <v>1349</v>
      </c>
      <c r="F8" s="469" t="s">
        <v>1326</v>
      </c>
      <c r="G8" s="469" t="s">
        <v>683</v>
      </c>
      <c r="H8" s="471">
        <v>3</v>
      </c>
      <c r="I8" s="469" t="s">
        <v>1318</v>
      </c>
      <c r="J8" s="472" t="s">
        <v>684</v>
      </c>
      <c r="K8" s="469" t="s">
        <v>685</v>
      </c>
      <c r="L8" s="472" t="s">
        <v>1327</v>
      </c>
      <c r="M8" s="469" t="s">
        <v>1328</v>
      </c>
      <c r="N8" s="472" t="s">
        <v>1329</v>
      </c>
      <c r="O8" s="469" t="s">
        <v>586</v>
      </c>
      <c r="P8" s="469" t="s">
        <v>687</v>
      </c>
      <c r="Q8" s="469" t="s">
        <v>688</v>
      </c>
      <c r="R8" s="469" t="s">
        <v>687</v>
      </c>
      <c r="S8" s="469" t="s">
        <v>1330</v>
      </c>
      <c r="T8" s="469" t="s">
        <v>1331</v>
      </c>
      <c r="U8" s="469" t="s">
        <v>1332</v>
      </c>
      <c r="V8" s="473"/>
      <c r="W8" s="472" t="s">
        <v>690</v>
      </c>
      <c r="X8" s="474">
        <v>261556.16</v>
      </c>
      <c r="Y8" s="475"/>
      <c r="Z8" s="477">
        <v>261556.16</v>
      </c>
      <c r="AA8" s="472" t="s">
        <v>691</v>
      </c>
      <c r="AB8" s="474">
        <v>261556.16</v>
      </c>
      <c r="AC8" s="471">
        <v>0</v>
      </c>
      <c r="AD8" s="473"/>
      <c r="AE8" s="473"/>
      <c r="AF8" s="473"/>
      <c r="AG8" s="473"/>
      <c r="AH8" s="473"/>
      <c r="AI8" s="471">
        <v>0</v>
      </c>
      <c r="AJ8" s="473"/>
      <c r="AK8" s="471">
        <v>0</v>
      </c>
      <c r="AL8" s="473"/>
      <c r="AM8" s="475"/>
      <c r="AN8" s="469" t="s">
        <v>692</v>
      </c>
      <c r="AO8" s="469" t="s">
        <v>692</v>
      </c>
      <c r="AP8" s="473"/>
      <c r="AQ8" s="473"/>
      <c r="AR8" s="473"/>
      <c r="AS8" s="473"/>
      <c r="AT8" s="473"/>
      <c r="AU8" s="473"/>
      <c r="AV8" s="475"/>
      <c r="AW8" s="473"/>
      <c r="AX8" s="473"/>
      <c r="AY8" s="469" t="s">
        <v>814</v>
      </c>
      <c r="AZ8" s="469" t="s">
        <v>693</v>
      </c>
      <c r="BA8" s="469" t="s">
        <v>694</v>
      </c>
      <c r="BB8" s="469" t="s">
        <v>695</v>
      </c>
      <c r="BC8" s="469" t="s">
        <v>602</v>
      </c>
      <c r="BD8" s="469" t="s">
        <v>696</v>
      </c>
      <c r="BE8" s="469" t="s">
        <v>761</v>
      </c>
      <c r="BF8" s="469" t="s">
        <v>697</v>
      </c>
      <c r="BG8" s="469" t="s">
        <v>762</v>
      </c>
      <c r="BH8" s="469" t="s">
        <v>698</v>
      </c>
      <c r="BI8" s="476" t="s">
        <v>694</v>
      </c>
    </row>
    <row r="9" spans="1:61" x14ac:dyDescent="0.25">
      <c r="A9" s="478" t="s">
        <v>594</v>
      </c>
      <c r="B9" s="479"/>
      <c r="C9" s="479"/>
      <c r="D9" s="479"/>
      <c r="E9" s="479"/>
      <c r="F9" s="479"/>
      <c r="G9" s="479"/>
      <c r="H9" s="480"/>
      <c r="I9" s="479"/>
      <c r="J9" s="479"/>
      <c r="K9" s="479"/>
      <c r="L9" s="479"/>
      <c r="M9" s="479"/>
      <c r="N9" s="479"/>
      <c r="O9" s="479"/>
      <c r="P9" s="479"/>
      <c r="Q9" s="479"/>
      <c r="R9" s="479"/>
      <c r="S9" s="479"/>
      <c r="T9" s="479"/>
      <c r="U9" s="479"/>
      <c r="V9" s="479"/>
      <c r="W9" s="479"/>
      <c r="X9" s="481">
        <v>566443.85</v>
      </c>
      <c r="Y9" s="481">
        <v>261556.16</v>
      </c>
      <c r="Z9" s="481">
        <v>304887.69</v>
      </c>
      <c r="AA9" s="479"/>
      <c r="AB9" s="481">
        <v>304887.69</v>
      </c>
      <c r="AC9" s="480"/>
      <c r="AD9" s="479"/>
      <c r="AE9" s="479"/>
      <c r="AF9" s="479"/>
      <c r="AG9" s="479"/>
      <c r="AH9" s="479"/>
      <c r="AI9" s="480"/>
      <c r="AJ9" s="479"/>
      <c r="AK9" s="480"/>
      <c r="AL9" s="479"/>
      <c r="AM9" s="480"/>
      <c r="AN9" s="479"/>
      <c r="AO9" s="479"/>
      <c r="AP9" s="479"/>
      <c r="AQ9" s="479"/>
      <c r="AR9" s="479"/>
      <c r="AS9" s="479"/>
      <c r="AT9" s="479"/>
      <c r="AU9" s="479"/>
      <c r="AV9" s="480"/>
      <c r="AW9" s="479"/>
      <c r="AX9" s="479"/>
      <c r="AY9" s="479"/>
      <c r="AZ9" s="479"/>
      <c r="BA9" s="479"/>
      <c r="BB9" s="479"/>
      <c r="BC9" s="479"/>
      <c r="BD9" s="479"/>
      <c r="BE9" s="479"/>
      <c r="BF9" s="479"/>
      <c r="BG9" s="479"/>
      <c r="BH9" s="479"/>
      <c r="BI9" s="482"/>
    </row>
    <row r="10" spans="1:61" x14ac:dyDescent="0.25">
      <c r="A10" s="456" t="s">
        <v>588</v>
      </c>
    </row>
    <row r="11" spans="1:61" x14ac:dyDescent="0.25">
      <c r="A11" s="456"/>
      <c r="B11" s="483" t="s">
        <v>811</v>
      </c>
    </row>
    <row r="12" spans="1:61" x14ac:dyDescent="0.25">
      <c r="A12" s="484" t="s">
        <v>699</v>
      </c>
      <c r="B12" s="483" t="s">
        <v>1350</v>
      </c>
    </row>
    <row r="13" spans="1:61" x14ac:dyDescent="0.25">
      <c r="A13" s="484" t="s">
        <v>699</v>
      </c>
      <c r="B13" s="483" t="s">
        <v>1351</v>
      </c>
      <c r="I13" s="426" t="s">
        <v>1352</v>
      </c>
      <c r="Z13" s="426">
        <v>-304887.69</v>
      </c>
    </row>
    <row r="14" spans="1:61" x14ac:dyDescent="0.25">
      <c r="A14" s="484" t="s">
        <v>699</v>
      </c>
      <c r="B14" s="483" t="s">
        <v>812</v>
      </c>
    </row>
    <row r="15" spans="1:61" x14ac:dyDescent="0.25">
      <c r="A15" s="484" t="s">
        <v>699</v>
      </c>
      <c r="B15" s="483" t="s">
        <v>813</v>
      </c>
      <c r="I15" s="426" t="s">
        <v>1353</v>
      </c>
    </row>
    <row r="16" spans="1:61" x14ac:dyDescent="0.25">
      <c r="I16" s="426" t="s">
        <v>1318</v>
      </c>
      <c r="Z16" s="485">
        <f>Z5</f>
        <v>261556.16</v>
      </c>
    </row>
    <row r="17" spans="9:26" x14ac:dyDescent="0.25">
      <c r="I17" s="426" t="s">
        <v>1319</v>
      </c>
      <c r="Z17" s="485">
        <f>Z6</f>
        <v>43331.53</v>
      </c>
    </row>
    <row r="18" spans="9:26" x14ac:dyDescent="0.25">
      <c r="I18" s="426" t="s">
        <v>1354</v>
      </c>
      <c r="Z18" s="486">
        <f>SUM(Z16:Z17)</f>
        <v>304887.69</v>
      </c>
    </row>
    <row r="20" spans="9:26" ht="15.75" thickBot="1" x14ac:dyDescent="0.3">
      <c r="I20" s="426" t="s">
        <v>1355</v>
      </c>
      <c r="Z20" s="487">
        <f>Z13+Z18</f>
        <v>0</v>
      </c>
    </row>
    <row r="21" spans="9:26" ht="15.75" thickTop="1" x14ac:dyDescent="0.25"/>
  </sheetData>
  <pageMargins left="0.7" right="0.7" top="0.75" bottom="0.75" header="0.3" footer="0.3"/>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Sheet45"/>
  <dimension ref="A1:AK212"/>
  <sheetViews>
    <sheetView zoomScale="90" zoomScaleNormal="90" workbookViewId="0">
      <pane ySplit="6" topLeftCell="A7" activePane="bottomLeft" state="frozen"/>
      <selection activeCell="AF212" sqref="AF212"/>
      <selection pane="bottomLeft"/>
    </sheetView>
  </sheetViews>
  <sheetFormatPr defaultColWidth="9.42578125" defaultRowHeight="15" outlineLevelRow="1" x14ac:dyDescent="0.25"/>
  <cols>
    <col min="1" max="1" width="9.42578125" style="426"/>
    <col min="2" max="2" width="29.42578125" style="426" customWidth="1"/>
    <col min="3" max="3" width="11.5703125" style="426" bestFit="1" customWidth="1"/>
    <col min="4" max="4" width="39" style="426" customWidth="1"/>
    <col min="5" max="5" width="9.42578125" style="426"/>
    <col min="6" max="6" width="24.42578125" style="426" customWidth="1"/>
    <col min="7" max="27" width="0" style="426" hidden="1" customWidth="1"/>
    <col min="28" max="28" width="13.42578125" style="426" bestFit="1" customWidth="1"/>
    <col min="29" max="29" width="11.5703125" style="426" bestFit="1" customWidth="1"/>
    <col min="30" max="31" width="13.42578125" style="426" bestFit="1" customWidth="1"/>
    <col min="32" max="32" width="19" style="426" customWidth="1"/>
    <col min="33" max="34" width="14.42578125" style="426" bestFit="1" customWidth="1"/>
    <col min="35" max="35" width="17.5703125" style="426" bestFit="1" customWidth="1"/>
    <col min="36" max="36" width="10.5703125" style="426" bestFit="1" customWidth="1"/>
    <col min="37" max="37" width="23.42578125" style="426" bestFit="1" customWidth="1"/>
    <col min="38" max="16384" width="9.42578125" style="426"/>
  </cols>
  <sheetData>
    <row r="1" spans="1:37" x14ac:dyDescent="0.25">
      <c r="A1" s="425" t="s">
        <v>810</v>
      </c>
    </row>
    <row r="2" spans="1:37" x14ac:dyDescent="0.25">
      <c r="A2" s="425" t="s">
        <v>841</v>
      </c>
    </row>
    <row r="3" spans="1:37" x14ac:dyDescent="0.25">
      <c r="A3" s="427" t="s">
        <v>842</v>
      </c>
    </row>
    <row r="4" spans="1:37" x14ac:dyDescent="0.25">
      <c r="A4" s="427" t="s">
        <v>843</v>
      </c>
    </row>
    <row r="5" spans="1:37" x14ac:dyDescent="0.25">
      <c r="A5" s="428" t="s">
        <v>844</v>
      </c>
    </row>
    <row r="6" spans="1:37" x14ac:dyDescent="0.25">
      <c r="A6" s="429" t="s">
        <v>845</v>
      </c>
      <c r="B6" s="429" t="s">
        <v>623</v>
      </c>
      <c r="C6" s="429" t="s">
        <v>846</v>
      </c>
      <c r="D6" s="429" t="s">
        <v>847</v>
      </c>
      <c r="E6" s="429" t="s">
        <v>848</v>
      </c>
      <c r="F6" s="429" t="s">
        <v>633</v>
      </c>
      <c r="G6" s="429" t="s">
        <v>849</v>
      </c>
      <c r="H6" s="429" t="s">
        <v>850</v>
      </c>
      <c r="I6" s="429" t="s">
        <v>851</v>
      </c>
      <c r="J6" s="429" t="s">
        <v>852</v>
      </c>
      <c r="K6" s="429" t="s">
        <v>853</v>
      </c>
      <c r="L6" s="429" t="s">
        <v>854</v>
      </c>
      <c r="M6" s="429" t="s">
        <v>855</v>
      </c>
      <c r="N6" s="429" t="s">
        <v>856</v>
      </c>
      <c r="O6" s="429" t="s">
        <v>857</v>
      </c>
      <c r="P6" s="429" t="s">
        <v>858</v>
      </c>
      <c r="Q6" s="429" t="s">
        <v>645</v>
      </c>
      <c r="R6" s="429" t="s">
        <v>859</v>
      </c>
      <c r="S6" s="429" t="s">
        <v>860</v>
      </c>
      <c r="T6" s="429" t="s">
        <v>861</v>
      </c>
      <c r="U6" s="429" t="s">
        <v>862</v>
      </c>
      <c r="V6" s="429" t="s">
        <v>863</v>
      </c>
      <c r="W6" s="429" t="s">
        <v>864</v>
      </c>
      <c r="X6" s="429" t="s">
        <v>865</v>
      </c>
      <c r="Y6" s="429" t="s">
        <v>866</v>
      </c>
      <c r="Z6" s="429" t="s">
        <v>867</v>
      </c>
      <c r="AA6" s="429" t="s">
        <v>868</v>
      </c>
      <c r="AB6" s="430" t="s">
        <v>869</v>
      </c>
      <c r="AC6" s="430" t="s">
        <v>870</v>
      </c>
      <c r="AD6" s="430" t="s">
        <v>871</v>
      </c>
      <c r="AE6" s="430" t="s">
        <v>872</v>
      </c>
      <c r="AF6" s="430" t="s">
        <v>873</v>
      </c>
      <c r="AG6" s="430" t="s">
        <v>874</v>
      </c>
      <c r="AH6" s="430" t="s">
        <v>875</v>
      </c>
      <c r="AI6" s="430" t="s">
        <v>876</v>
      </c>
      <c r="AJ6" s="426" t="s">
        <v>1356</v>
      </c>
      <c r="AK6" s="426" t="s">
        <v>592</v>
      </c>
    </row>
    <row r="7" spans="1:37" outlineLevel="1" x14ac:dyDescent="0.25">
      <c r="A7" s="431" t="s">
        <v>877</v>
      </c>
      <c r="B7" s="431" t="s">
        <v>878</v>
      </c>
      <c r="C7" s="431" t="s">
        <v>879</v>
      </c>
      <c r="D7" s="431" t="s">
        <v>880</v>
      </c>
      <c r="E7" s="431" t="s">
        <v>684</v>
      </c>
      <c r="F7" s="431" t="s">
        <v>685</v>
      </c>
      <c r="G7" s="431" t="s">
        <v>881</v>
      </c>
      <c r="H7" s="431" t="s">
        <v>686</v>
      </c>
      <c r="I7" s="431" t="s">
        <v>882</v>
      </c>
      <c r="J7" s="431" t="s">
        <v>883</v>
      </c>
      <c r="K7" s="432">
        <v>41808.437407407408</v>
      </c>
      <c r="L7" s="433"/>
      <c r="M7" s="433"/>
      <c r="N7" s="433"/>
      <c r="O7" s="433"/>
      <c r="P7" s="433"/>
      <c r="Q7" s="431" t="s">
        <v>884</v>
      </c>
      <c r="R7" s="432">
        <v>40570.647152777776</v>
      </c>
      <c r="S7" s="432">
        <v>40382</v>
      </c>
      <c r="T7" s="434">
        <v>0</v>
      </c>
      <c r="U7" s="435">
        <v>0</v>
      </c>
      <c r="V7" s="431" t="s">
        <v>885</v>
      </c>
      <c r="W7" s="432">
        <v>40109</v>
      </c>
      <c r="X7" s="432">
        <v>44012</v>
      </c>
      <c r="Y7" s="431" t="s">
        <v>886</v>
      </c>
      <c r="Z7" s="431" t="s">
        <v>886</v>
      </c>
      <c r="AA7" s="431" t="s">
        <v>886</v>
      </c>
      <c r="AB7" s="436">
        <v>0</v>
      </c>
      <c r="AC7" s="436">
        <v>0</v>
      </c>
      <c r="AD7" s="436">
        <v>0</v>
      </c>
      <c r="AE7" s="436">
        <v>0</v>
      </c>
      <c r="AF7" s="436">
        <v>0</v>
      </c>
      <c r="AG7" s="436">
        <v>26475.02</v>
      </c>
      <c r="AH7" s="436">
        <v>26475.02</v>
      </c>
      <c r="AI7" s="436">
        <v>0</v>
      </c>
    </row>
    <row r="8" spans="1:37" outlineLevel="1" x14ac:dyDescent="0.25">
      <c r="A8" s="437" t="s">
        <v>887</v>
      </c>
      <c r="B8" s="437" t="s">
        <v>888</v>
      </c>
      <c r="C8" s="437" t="s">
        <v>879</v>
      </c>
      <c r="D8" s="437" t="s">
        <v>880</v>
      </c>
      <c r="E8" s="437" t="s">
        <v>684</v>
      </c>
      <c r="F8" s="437" t="s">
        <v>685</v>
      </c>
      <c r="G8" s="437" t="s">
        <v>881</v>
      </c>
      <c r="H8" s="437" t="s">
        <v>686</v>
      </c>
      <c r="I8" s="437" t="s">
        <v>882</v>
      </c>
      <c r="J8" s="437" t="s">
        <v>883</v>
      </c>
      <c r="K8" s="438">
        <v>41808.438773148147</v>
      </c>
      <c r="L8" s="439"/>
      <c r="M8" s="439"/>
      <c r="N8" s="439"/>
      <c r="O8" s="439"/>
      <c r="P8" s="439"/>
      <c r="Q8" s="437" t="s">
        <v>884</v>
      </c>
      <c r="R8" s="438">
        <v>40570.63181712963</v>
      </c>
      <c r="S8" s="438">
        <v>40417</v>
      </c>
      <c r="T8" s="440">
        <v>0</v>
      </c>
      <c r="U8" s="441">
        <v>0</v>
      </c>
      <c r="V8" s="437" t="s">
        <v>885</v>
      </c>
      <c r="W8" s="438">
        <v>40207</v>
      </c>
      <c r="X8" s="438">
        <v>44012</v>
      </c>
      <c r="Y8" s="437" t="s">
        <v>886</v>
      </c>
      <c r="Z8" s="437" t="s">
        <v>886</v>
      </c>
      <c r="AA8" s="437" t="s">
        <v>886</v>
      </c>
      <c r="AB8" s="442">
        <v>0</v>
      </c>
      <c r="AC8" s="442">
        <v>0</v>
      </c>
      <c r="AD8" s="442">
        <v>0</v>
      </c>
      <c r="AE8" s="442">
        <v>0</v>
      </c>
      <c r="AF8" s="442">
        <v>0</v>
      </c>
      <c r="AG8" s="442">
        <v>23081.13</v>
      </c>
      <c r="AH8" s="442">
        <v>23081.13</v>
      </c>
      <c r="AI8" s="442">
        <v>0</v>
      </c>
    </row>
    <row r="9" spans="1:37" outlineLevel="1" x14ac:dyDescent="0.25">
      <c r="A9" s="431" t="s">
        <v>889</v>
      </c>
      <c r="B9" s="431" t="s">
        <v>890</v>
      </c>
      <c r="C9" s="431" t="s">
        <v>879</v>
      </c>
      <c r="D9" s="431" t="s">
        <v>880</v>
      </c>
      <c r="E9" s="431" t="s">
        <v>684</v>
      </c>
      <c r="F9" s="431" t="s">
        <v>685</v>
      </c>
      <c r="G9" s="431" t="s">
        <v>881</v>
      </c>
      <c r="H9" s="431" t="s">
        <v>686</v>
      </c>
      <c r="I9" s="431" t="s">
        <v>882</v>
      </c>
      <c r="J9" s="431" t="s">
        <v>883</v>
      </c>
      <c r="K9" s="432">
        <v>41808.440185185187</v>
      </c>
      <c r="L9" s="433"/>
      <c r="M9" s="433"/>
      <c r="N9" s="433"/>
      <c r="O9" s="433"/>
      <c r="P9" s="433"/>
      <c r="Q9" s="431" t="s">
        <v>884</v>
      </c>
      <c r="R9" s="432">
        <v>40570.63417824074</v>
      </c>
      <c r="S9" s="432">
        <v>40354</v>
      </c>
      <c r="T9" s="434">
        <v>0</v>
      </c>
      <c r="U9" s="435">
        <v>0</v>
      </c>
      <c r="V9" s="431" t="s">
        <v>885</v>
      </c>
      <c r="W9" s="432">
        <v>39995</v>
      </c>
      <c r="X9" s="432">
        <v>40543</v>
      </c>
      <c r="Y9" s="431" t="s">
        <v>886</v>
      </c>
      <c r="Z9" s="431" t="s">
        <v>886</v>
      </c>
      <c r="AA9" s="431" t="s">
        <v>886</v>
      </c>
      <c r="AB9" s="436">
        <v>0</v>
      </c>
      <c r="AC9" s="436">
        <v>0</v>
      </c>
      <c r="AD9" s="436">
        <v>0</v>
      </c>
      <c r="AE9" s="436">
        <v>0</v>
      </c>
      <c r="AF9" s="436">
        <v>0</v>
      </c>
      <c r="AG9" s="436">
        <v>28860.36</v>
      </c>
      <c r="AH9" s="436">
        <v>28860.36</v>
      </c>
      <c r="AI9" s="436">
        <v>0</v>
      </c>
    </row>
    <row r="10" spans="1:37" outlineLevel="1" x14ac:dyDescent="0.25">
      <c r="A10" s="437" t="s">
        <v>891</v>
      </c>
      <c r="B10" s="437" t="s">
        <v>892</v>
      </c>
      <c r="C10" s="437" t="s">
        <v>879</v>
      </c>
      <c r="D10" s="437" t="s">
        <v>880</v>
      </c>
      <c r="E10" s="437" t="s">
        <v>684</v>
      </c>
      <c r="F10" s="437" t="s">
        <v>685</v>
      </c>
      <c r="G10" s="437" t="s">
        <v>881</v>
      </c>
      <c r="H10" s="437" t="s">
        <v>686</v>
      </c>
      <c r="I10" s="437" t="s">
        <v>882</v>
      </c>
      <c r="J10" s="437" t="s">
        <v>883</v>
      </c>
      <c r="K10" s="438">
        <v>41808.440798611111</v>
      </c>
      <c r="L10" s="439"/>
      <c r="M10" s="439"/>
      <c r="N10" s="439"/>
      <c r="O10" s="439"/>
      <c r="P10" s="439"/>
      <c r="Q10" s="437" t="s">
        <v>884</v>
      </c>
      <c r="R10" s="438">
        <v>40570.545393518521</v>
      </c>
      <c r="S10" s="438">
        <v>40382</v>
      </c>
      <c r="T10" s="440">
        <v>0</v>
      </c>
      <c r="U10" s="441">
        <v>0</v>
      </c>
      <c r="V10" s="437" t="s">
        <v>885</v>
      </c>
      <c r="W10" s="438">
        <v>39995</v>
      </c>
      <c r="X10" s="438">
        <v>40543</v>
      </c>
      <c r="Y10" s="437" t="s">
        <v>886</v>
      </c>
      <c r="Z10" s="437" t="s">
        <v>886</v>
      </c>
      <c r="AA10" s="437" t="s">
        <v>886</v>
      </c>
      <c r="AB10" s="442">
        <v>0</v>
      </c>
      <c r="AC10" s="442">
        <v>0</v>
      </c>
      <c r="AD10" s="442">
        <v>0</v>
      </c>
      <c r="AE10" s="442">
        <v>0</v>
      </c>
      <c r="AF10" s="442">
        <v>0</v>
      </c>
      <c r="AG10" s="442">
        <v>37481.519999999997</v>
      </c>
      <c r="AH10" s="442">
        <v>37481.519999999997</v>
      </c>
      <c r="AI10" s="442">
        <v>0</v>
      </c>
    </row>
    <row r="11" spans="1:37" outlineLevel="1" x14ac:dyDescent="0.25">
      <c r="A11" s="431" t="s">
        <v>893</v>
      </c>
      <c r="B11" s="431" t="s">
        <v>894</v>
      </c>
      <c r="C11" s="431" t="s">
        <v>879</v>
      </c>
      <c r="D11" s="431" t="s">
        <v>880</v>
      </c>
      <c r="E11" s="431" t="s">
        <v>684</v>
      </c>
      <c r="F11" s="431" t="s">
        <v>685</v>
      </c>
      <c r="G11" s="431" t="s">
        <v>881</v>
      </c>
      <c r="H11" s="431" t="s">
        <v>686</v>
      </c>
      <c r="I11" s="431" t="s">
        <v>882</v>
      </c>
      <c r="J11" s="431" t="s">
        <v>883</v>
      </c>
      <c r="K11" s="432">
        <v>41808.441400462965</v>
      </c>
      <c r="L11" s="433"/>
      <c r="M11" s="433"/>
      <c r="N11" s="433"/>
      <c r="O11" s="433"/>
      <c r="P11" s="433"/>
      <c r="Q11" s="431" t="s">
        <v>884</v>
      </c>
      <c r="R11" s="432">
        <v>40570.596944444442</v>
      </c>
      <c r="S11" s="432">
        <v>40354</v>
      </c>
      <c r="T11" s="434">
        <v>0</v>
      </c>
      <c r="U11" s="435">
        <v>0</v>
      </c>
      <c r="V11" s="431" t="s">
        <v>885</v>
      </c>
      <c r="W11" s="432">
        <v>39995</v>
      </c>
      <c r="X11" s="432">
        <v>40543</v>
      </c>
      <c r="Y11" s="431" t="s">
        <v>886</v>
      </c>
      <c r="Z11" s="431" t="s">
        <v>886</v>
      </c>
      <c r="AA11" s="431" t="s">
        <v>886</v>
      </c>
      <c r="AB11" s="436">
        <v>0</v>
      </c>
      <c r="AC11" s="436">
        <v>0</v>
      </c>
      <c r="AD11" s="436">
        <v>0</v>
      </c>
      <c r="AE11" s="436">
        <v>0</v>
      </c>
      <c r="AF11" s="436">
        <v>0</v>
      </c>
      <c r="AG11" s="436">
        <v>18914.16</v>
      </c>
      <c r="AH11" s="436">
        <v>18914.16</v>
      </c>
      <c r="AI11" s="436">
        <v>0</v>
      </c>
    </row>
    <row r="12" spans="1:37" outlineLevel="1" x14ac:dyDescent="0.25">
      <c r="A12" s="437" t="s">
        <v>895</v>
      </c>
      <c r="B12" s="437" t="s">
        <v>896</v>
      </c>
      <c r="C12" s="437" t="s">
        <v>879</v>
      </c>
      <c r="D12" s="437" t="s">
        <v>880</v>
      </c>
      <c r="E12" s="437" t="s">
        <v>684</v>
      </c>
      <c r="F12" s="437" t="s">
        <v>685</v>
      </c>
      <c r="G12" s="437" t="s">
        <v>881</v>
      </c>
      <c r="H12" s="437" t="s">
        <v>686</v>
      </c>
      <c r="I12" s="437" t="s">
        <v>897</v>
      </c>
      <c r="J12" s="437" t="s">
        <v>883</v>
      </c>
      <c r="K12" s="438">
        <v>41107.767118055555</v>
      </c>
      <c r="L12" s="439"/>
      <c r="M12" s="439"/>
      <c r="N12" s="439"/>
      <c r="O12" s="439"/>
      <c r="P12" s="439"/>
      <c r="Q12" s="437" t="s">
        <v>884</v>
      </c>
      <c r="R12" s="438">
        <v>40840.534097222226</v>
      </c>
      <c r="S12" s="438">
        <v>40596</v>
      </c>
      <c r="T12" s="440">
        <v>0</v>
      </c>
      <c r="U12" s="441">
        <v>0</v>
      </c>
      <c r="V12" s="437" t="s">
        <v>885</v>
      </c>
      <c r="W12" s="438">
        <v>40053</v>
      </c>
      <c r="X12" s="438">
        <v>40694</v>
      </c>
      <c r="Y12" s="437" t="s">
        <v>886</v>
      </c>
      <c r="Z12" s="437" t="s">
        <v>886</v>
      </c>
      <c r="AA12" s="437" t="s">
        <v>886</v>
      </c>
      <c r="AB12" s="442">
        <v>0</v>
      </c>
      <c r="AC12" s="442">
        <v>0</v>
      </c>
      <c r="AD12" s="442">
        <v>0</v>
      </c>
      <c r="AE12" s="442">
        <v>0</v>
      </c>
      <c r="AF12" s="442">
        <v>0</v>
      </c>
      <c r="AG12" s="442">
        <v>68427.02</v>
      </c>
      <c r="AH12" s="442">
        <v>68427.02</v>
      </c>
      <c r="AI12" s="442">
        <v>0</v>
      </c>
    </row>
    <row r="13" spans="1:37" outlineLevel="1" x14ac:dyDescent="0.25">
      <c r="A13" s="437" t="s">
        <v>898</v>
      </c>
      <c r="B13" s="437" t="s">
        <v>899</v>
      </c>
      <c r="C13" s="437" t="s">
        <v>879</v>
      </c>
      <c r="D13" s="437" t="s">
        <v>880</v>
      </c>
      <c r="E13" s="437" t="s">
        <v>684</v>
      </c>
      <c r="F13" s="437" t="s">
        <v>685</v>
      </c>
      <c r="G13" s="437" t="s">
        <v>881</v>
      </c>
      <c r="H13" s="437" t="s">
        <v>686</v>
      </c>
      <c r="I13" s="437" t="s">
        <v>900</v>
      </c>
      <c r="J13" s="439"/>
      <c r="K13" s="438">
        <v>41703.684918981482</v>
      </c>
      <c r="L13" s="439"/>
      <c r="M13" s="439"/>
      <c r="N13" s="439"/>
      <c r="O13" s="439"/>
      <c r="P13" s="439"/>
      <c r="Q13" s="437" t="s">
        <v>884</v>
      </c>
      <c r="R13" s="439"/>
      <c r="S13" s="438">
        <v>41698</v>
      </c>
      <c r="T13" s="440">
        <v>0</v>
      </c>
      <c r="U13" s="441">
        <v>0</v>
      </c>
      <c r="V13" s="437" t="s">
        <v>885</v>
      </c>
      <c r="W13" s="438">
        <v>39535</v>
      </c>
      <c r="X13" s="438">
        <v>44012</v>
      </c>
      <c r="Y13" s="437" t="s">
        <v>901</v>
      </c>
      <c r="Z13" s="437" t="s">
        <v>886</v>
      </c>
      <c r="AA13" s="437" t="s">
        <v>886</v>
      </c>
      <c r="AB13" s="442">
        <v>0</v>
      </c>
      <c r="AC13" s="442">
        <v>0</v>
      </c>
      <c r="AD13" s="442">
        <v>0</v>
      </c>
      <c r="AE13" s="442">
        <v>0</v>
      </c>
      <c r="AF13" s="442">
        <v>0</v>
      </c>
      <c r="AG13" s="442">
        <v>0</v>
      </c>
      <c r="AH13" s="442">
        <v>0</v>
      </c>
      <c r="AI13" s="442">
        <v>0</v>
      </c>
    </row>
    <row r="14" spans="1:37" outlineLevel="1" x14ac:dyDescent="0.25">
      <c r="A14" s="431" t="s">
        <v>902</v>
      </c>
      <c r="B14" s="431" t="s">
        <v>903</v>
      </c>
      <c r="C14" s="431" t="s">
        <v>879</v>
      </c>
      <c r="D14" s="431" t="s">
        <v>880</v>
      </c>
      <c r="E14" s="431" t="s">
        <v>684</v>
      </c>
      <c r="F14" s="431" t="s">
        <v>685</v>
      </c>
      <c r="G14" s="431" t="s">
        <v>881</v>
      </c>
      <c r="H14" s="431" t="s">
        <v>686</v>
      </c>
      <c r="I14" s="431" t="s">
        <v>904</v>
      </c>
      <c r="J14" s="433"/>
      <c r="K14" s="432">
        <v>42230.631331018521</v>
      </c>
      <c r="L14" s="433"/>
      <c r="M14" s="433"/>
      <c r="N14" s="433"/>
      <c r="O14" s="433"/>
      <c r="P14" s="433"/>
      <c r="Q14" s="431" t="s">
        <v>884</v>
      </c>
      <c r="R14" s="433"/>
      <c r="S14" s="433"/>
      <c r="T14" s="434">
        <v>0</v>
      </c>
      <c r="U14" s="435">
        <v>0</v>
      </c>
      <c r="V14" s="431" t="s">
        <v>885</v>
      </c>
      <c r="W14" s="432">
        <v>39995</v>
      </c>
      <c r="X14" s="432">
        <v>40543</v>
      </c>
      <c r="Y14" s="431" t="s">
        <v>901</v>
      </c>
      <c r="Z14" s="431" t="s">
        <v>901</v>
      </c>
      <c r="AA14" s="431" t="s">
        <v>886</v>
      </c>
      <c r="AB14" s="436">
        <v>0</v>
      </c>
      <c r="AC14" s="436">
        <v>0</v>
      </c>
      <c r="AD14" s="436">
        <v>0</v>
      </c>
      <c r="AE14" s="436">
        <v>0</v>
      </c>
      <c r="AF14" s="436">
        <v>0</v>
      </c>
      <c r="AG14" s="436">
        <v>0</v>
      </c>
      <c r="AH14" s="436">
        <v>0</v>
      </c>
      <c r="AI14" s="436">
        <v>0</v>
      </c>
    </row>
    <row r="15" spans="1:37" outlineLevel="1" x14ac:dyDescent="0.25">
      <c r="A15" s="437" t="s">
        <v>905</v>
      </c>
      <c r="B15" s="437" t="s">
        <v>906</v>
      </c>
      <c r="C15" s="437" t="s">
        <v>879</v>
      </c>
      <c r="D15" s="437" t="s">
        <v>880</v>
      </c>
      <c r="E15" s="437" t="s">
        <v>684</v>
      </c>
      <c r="F15" s="437" t="s">
        <v>685</v>
      </c>
      <c r="G15" s="437" t="s">
        <v>881</v>
      </c>
      <c r="H15" s="437" t="s">
        <v>686</v>
      </c>
      <c r="I15" s="437" t="s">
        <v>907</v>
      </c>
      <c r="J15" s="437" t="s">
        <v>883</v>
      </c>
      <c r="K15" s="438">
        <v>41808.443888888891</v>
      </c>
      <c r="L15" s="439"/>
      <c r="M15" s="439"/>
      <c r="N15" s="439"/>
      <c r="O15" s="439"/>
      <c r="P15" s="439"/>
      <c r="Q15" s="437" t="s">
        <v>884</v>
      </c>
      <c r="R15" s="438">
        <v>40603.435902777775</v>
      </c>
      <c r="S15" s="438">
        <v>40599</v>
      </c>
      <c r="T15" s="440">
        <v>0</v>
      </c>
      <c r="U15" s="441">
        <v>0</v>
      </c>
      <c r="V15" s="437" t="s">
        <v>885</v>
      </c>
      <c r="W15" s="438">
        <v>39995</v>
      </c>
      <c r="X15" s="438">
        <v>40633</v>
      </c>
      <c r="Y15" s="437" t="s">
        <v>886</v>
      </c>
      <c r="Z15" s="437" t="s">
        <v>886</v>
      </c>
      <c r="AA15" s="437" t="s">
        <v>886</v>
      </c>
      <c r="AB15" s="442">
        <v>0</v>
      </c>
      <c r="AC15" s="442">
        <v>0</v>
      </c>
      <c r="AD15" s="442">
        <v>0</v>
      </c>
      <c r="AE15" s="442">
        <v>0</v>
      </c>
      <c r="AF15" s="442">
        <v>0</v>
      </c>
      <c r="AG15" s="442">
        <v>19515.53</v>
      </c>
      <c r="AH15" s="442">
        <v>19515.53</v>
      </c>
      <c r="AI15" s="442">
        <v>0</v>
      </c>
    </row>
    <row r="16" spans="1:37" outlineLevel="1" x14ac:dyDescent="0.25">
      <c r="A16" s="431" t="s">
        <v>908</v>
      </c>
      <c r="B16" s="431" t="s">
        <v>909</v>
      </c>
      <c r="C16" s="431" t="s">
        <v>879</v>
      </c>
      <c r="D16" s="431" t="s">
        <v>880</v>
      </c>
      <c r="E16" s="431" t="s">
        <v>684</v>
      </c>
      <c r="F16" s="431" t="s">
        <v>685</v>
      </c>
      <c r="G16" s="431" t="s">
        <v>881</v>
      </c>
      <c r="H16" s="431" t="s">
        <v>686</v>
      </c>
      <c r="I16" s="431" t="s">
        <v>882</v>
      </c>
      <c r="J16" s="431" t="s">
        <v>883</v>
      </c>
      <c r="K16" s="432">
        <v>41186.663287037038</v>
      </c>
      <c r="L16" s="433"/>
      <c r="M16" s="433"/>
      <c r="N16" s="433"/>
      <c r="O16" s="433"/>
      <c r="P16" s="433"/>
      <c r="Q16" s="431" t="s">
        <v>884</v>
      </c>
      <c r="R16" s="432">
        <v>40840.400659722225</v>
      </c>
      <c r="S16" s="432">
        <v>41152</v>
      </c>
      <c r="T16" s="434">
        <v>0</v>
      </c>
      <c r="U16" s="435">
        <v>0</v>
      </c>
      <c r="V16" s="431" t="s">
        <v>885</v>
      </c>
      <c r="W16" s="432">
        <v>40391</v>
      </c>
      <c r="X16" s="432">
        <v>44012</v>
      </c>
      <c r="Y16" s="431" t="s">
        <v>886</v>
      </c>
      <c r="Z16" s="431" t="s">
        <v>886</v>
      </c>
      <c r="AA16" s="431" t="s">
        <v>886</v>
      </c>
      <c r="AB16" s="436">
        <v>0</v>
      </c>
      <c r="AC16" s="436">
        <v>0</v>
      </c>
      <c r="AD16" s="436">
        <v>0</v>
      </c>
      <c r="AE16" s="436">
        <v>0</v>
      </c>
      <c r="AF16" s="436">
        <v>0</v>
      </c>
      <c r="AG16" s="436">
        <v>103578.87</v>
      </c>
      <c r="AH16" s="436">
        <v>103578.87</v>
      </c>
      <c r="AI16" s="436">
        <v>0</v>
      </c>
    </row>
    <row r="17" spans="1:35" outlineLevel="1" x14ac:dyDescent="0.25">
      <c r="A17" s="437" t="s">
        <v>910</v>
      </c>
      <c r="B17" s="437" t="s">
        <v>911</v>
      </c>
      <c r="C17" s="437" t="s">
        <v>879</v>
      </c>
      <c r="D17" s="437" t="s">
        <v>880</v>
      </c>
      <c r="E17" s="437" t="s">
        <v>684</v>
      </c>
      <c r="F17" s="437" t="s">
        <v>685</v>
      </c>
      <c r="G17" s="437" t="s">
        <v>881</v>
      </c>
      <c r="H17" s="437" t="s">
        <v>686</v>
      </c>
      <c r="I17" s="437" t="s">
        <v>912</v>
      </c>
      <c r="J17" s="437" t="s">
        <v>883</v>
      </c>
      <c r="K17" s="438">
        <v>41096.60659722222</v>
      </c>
      <c r="L17" s="439"/>
      <c r="M17" s="439"/>
      <c r="N17" s="439"/>
      <c r="O17" s="439"/>
      <c r="P17" s="439"/>
      <c r="Q17" s="437" t="s">
        <v>884</v>
      </c>
      <c r="R17" s="438">
        <v>40837.712280092594</v>
      </c>
      <c r="S17" s="438">
        <v>41082</v>
      </c>
      <c r="T17" s="440">
        <v>0</v>
      </c>
      <c r="U17" s="441">
        <v>0</v>
      </c>
      <c r="V17" s="437" t="s">
        <v>885</v>
      </c>
      <c r="W17" s="438">
        <v>40442</v>
      </c>
      <c r="X17" s="438">
        <v>44012</v>
      </c>
      <c r="Y17" s="437" t="s">
        <v>886</v>
      </c>
      <c r="Z17" s="437" t="s">
        <v>886</v>
      </c>
      <c r="AA17" s="437" t="s">
        <v>886</v>
      </c>
      <c r="AB17" s="442">
        <v>0</v>
      </c>
      <c r="AC17" s="442">
        <v>0</v>
      </c>
      <c r="AD17" s="442">
        <v>0</v>
      </c>
      <c r="AE17" s="442">
        <v>0</v>
      </c>
      <c r="AF17" s="442">
        <v>0</v>
      </c>
      <c r="AG17" s="442">
        <v>68223.38</v>
      </c>
      <c r="AH17" s="442">
        <v>68223.38</v>
      </c>
      <c r="AI17" s="442">
        <v>0</v>
      </c>
    </row>
    <row r="18" spans="1:35" outlineLevel="1" x14ac:dyDescent="0.25">
      <c r="A18" s="437" t="s">
        <v>913</v>
      </c>
      <c r="B18" s="437" t="s">
        <v>914</v>
      </c>
      <c r="C18" s="437" t="s">
        <v>879</v>
      </c>
      <c r="D18" s="437" t="s">
        <v>880</v>
      </c>
      <c r="E18" s="437" t="s">
        <v>684</v>
      </c>
      <c r="F18" s="437" t="s">
        <v>685</v>
      </c>
      <c r="G18" s="437" t="s">
        <v>881</v>
      </c>
      <c r="H18" s="437" t="s">
        <v>686</v>
      </c>
      <c r="I18" s="437" t="s">
        <v>882</v>
      </c>
      <c r="J18" s="437" t="s">
        <v>883</v>
      </c>
      <c r="K18" s="438">
        <v>41808.444374999999</v>
      </c>
      <c r="L18" s="439"/>
      <c r="M18" s="439"/>
      <c r="N18" s="439"/>
      <c r="O18" s="439"/>
      <c r="P18" s="439"/>
      <c r="Q18" s="437" t="s">
        <v>884</v>
      </c>
      <c r="R18" s="438">
        <v>40570.642743055556</v>
      </c>
      <c r="S18" s="438">
        <v>40354</v>
      </c>
      <c r="T18" s="440">
        <v>0</v>
      </c>
      <c r="U18" s="441">
        <v>0</v>
      </c>
      <c r="V18" s="437" t="s">
        <v>885</v>
      </c>
      <c r="W18" s="438">
        <v>40109</v>
      </c>
      <c r="X18" s="438">
        <v>44012</v>
      </c>
      <c r="Y18" s="437" t="s">
        <v>886</v>
      </c>
      <c r="Z18" s="437" t="s">
        <v>886</v>
      </c>
      <c r="AA18" s="437" t="s">
        <v>886</v>
      </c>
      <c r="AB18" s="442">
        <v>0</v>
      </c>
      <c r="AC18" s="442">
        <v>0</v>
      </c>
      <c r="AD18" s="442">
        <v>0</v>
      </c>
      <c r="AE18" s="442">
        <v>0</v>
      </c>
      <c r="AF18" s="442">
        <v>0</v>
      </c>
      <c r="AG18" s="442">
        <v>37780.769999999997</v>
      </c>
      <c r="AH18" s="442">
        <v>37780.769999999997</v>
      </c>
      <c r="AI18" s="442">
        <v>0</v>
      </c>
    </row>
    <row r="19" spans="1:35" outlineLevel="1" x14ac:dyDescent="0.25">
      <c r="A19" s="431" t="s">
        <v>915</v>
      </c>
      <c r="B19" s="431" t="s">
        <v>916</v>
      </c>
      <c r="C19" s="431" t="s">
        <v>879</v>
      </c>
      <c r="D19" s="431" t="s">
        <v>880</v>
      </c>
      <c r="E19" s="431" t="s">
        <v>684</v>
      </c>
      <c r="F19" s="431" t="s">
        <v>685</v>
      </c>
      <c r="G19" s="431" t="s">
        <v>881</v>
      </c>
      <c r="H19" s="431" t="s">
        <v>686</v>
      </c>
      <c r="I19" s="431" t="s">
        <v>917</v>
      </c>
      <c r="J19" s="431" t="s">
        <v>883</v>
      </c>
      <c r="K19" s="432">
        <v>41808.444826388892</v>
      </c>
      <c r="L19" s="433"/>
      <c r="M19" s="433"/>
      <c r="N19" s="433"/>
      <c r="O19" s="433"/>
      <c r="P19" s="433"/>
      <c r="Q19" s="431" t="s">
        <v>884</v>
      </c>
      <c r="R19" s="432">
        <v>40570.55164351852</v>
      </c>
      <c r="S19" s="432">
        <v>40354</v>
      </c>
      <c r="T19" s="434">
        <v>0</v>
      </c>
      <c r="U19" s="435">
        <v>0</v>
      </c>
      <c r="V19" s="431" t="s">
        <v>885</v>
      </c>
      <c r="W19" s="432">
        <v>39995</v>
      </c>
      <c r="X19" s="432">
        <v>40543</v>
      </c>
      <c r="Y19" s="431" t="s">
        <v>886</v>
      </c>
      <c r="Z19" s="431" t="s">
        <v>886</v>
      </c>
      <c r="AA19" s="431" t="s">
        <v>886</v>
      </c>
      <c r="AB19" s="436">
        <v>0</v>
      </c>
      <c r="AC19" s="436">
        <v>0</v>
      </c>
      <c r="AD19" s="436">
        <v>0</v>
      </c>
      <c r="AE19" s="436">
        <v>0</v>
      </c>
      <c r="AF19" s="436">
        <v>0</v>
      </c>
      <c r="AG19" s="436">
        <v>21546.01</v>
      </c>
      <c r="AH19" s="436">
        <v>21546.01</v>
      </c>
      <c r="AI19" s="436">
        <v>0</v>
      </c>
    </row>
    <row r="20" spans="1:35" outlineLevel="1" x14ac:dyDescent="0.25">
      <c r="A20" s="437" t="s">
        <v>918</v>
      </c>
      <c r="B20" s="437" t="s">
        <v>919</v>
      </c>
      <c r="C20" s="437" t="s">
        <v>879</v>
      </c>
      <c r="D20" s="437" t="s">
        <v>880</v>
      </c>
      <c r="E20" s="437" t="s">
        <v>684</v>
      </c>
      <c r="F20" s="437" t="s">
        <v>685</v>
      </c>
      <c r="G20" s="437" t="s">
        <v>881</v>
      </c>
      <c r="H20" s="437" t="s">
        <v>686</v>
      </c>
      <c r="I20" s="437" t="s">
        <v>920</v>
      </c>
      <c r="J20" s="437" t="s">
        <v>883</v>
      </c>
      <c r="K20" s="438">
        <v>41808.445601851854</v>
      </c>
      <c r="L20" s="439"/>
      <c r="M20" s="439"/>
      <c r="N20" s="439"/>
      <c r="O20" s="439"/>
      <c r="P20" s="439"/>
      <c r="Q20" s="437" t="s">
        <v>884</v>
      </c>
      <c r="R20" s="438">
        <v>40570.620115740741</v>
      </c>
      <c r="S20" s="438">
        <v>40690</v>
      </c>
      <c r="T20" s="440">
        <v>0</v>
      </c>
      <c r="U20" s="441">
        <v>0</v>
      </c>
      <c r="V20" s="437" t="s">
        <v>885</v>
      </c>
      <c r="W20" s="438">
        <v>40235</v>
      </c>
      <c r="X20" s="438">
        <v>44012</v>
      </c>
      <c r="Y20" s="437" t="s">
        <v>886</v>
      </c>
      <c r="Z20" s="437" t="s">
        <v>886</v>
      </c>
      <c r="AA20" s="437" t="s">
        <v>886</v>
      </c>
      <c r="AB20" s="442">
        <v>0</v>
      </c>
      <c r="AC20" s="442">
        <v>0</v>
      </c>
      <c r="AD20" s="442">
        <v>0</v>
      </c>
      <c r="AE20" s="442">
        <v>0</v>
      </c>
      <c r="AF20" s="442">
        <v>0</v>
      </c>
      <c r="AG20" s="442">
        <v>80940.820000000007</v>
      </c>
      <c r="AH20" s="442">
        <v>80940.820000000007</v>
      </c>
      <c r="AI20" s="442">
        <v>0</v>
      </c>
    </row>
    <row r="21" spans="1:35" outlineLevel="1" x14ac:dyDescent="0.25">
      <c r="A21" s="437" t="s">
        <v>921</v>
      </c>
      <c r="B21" s="437" t="s">
        <v>922</v>
      </c>
      <c r="C21" s="437" t="s">
        <v>879</v>
      </c>
      <c r="D21" s="437" t="s">
        <v>880</v>
      </c>
      <c r="E21" s="437" t="s">
        <v>684</v>
      </c>
      <c r="F21" s="437" t="s">
        <v>685</v>
      </c>
      <c r="G21" s="437" t="s">
        <v>881</v>
      </c>
      <c r="H21" s="437" t="s">
        <v>686</v>
      </c>
      <c r="I21" s="437" t="s">
        <v>882</v>
      </c>
      <c r="J21" s="437" t="s">
        <v>923</v>
      </c>
      <c r="K21" s="438">
        <v>41141.619710648149</v>
      </c>
      <c r="L21" s="439"/>
      <c r="M21" s="439"/>
      <c r="N21" s="439"/>
      <c r="O21" s="439"/>
      <c r="P21" s="439"/>
      <c r="Q21" s="437" t="s">
        <v>884</v>
      </c>
      <c r="R21" s="438">
        <v>41089.676157407404</v>
      </c>
      <c r="S21" s="438">
        <v>41123</v>
      </c>
      <c r="T21" s="440">
        <v>0</v>
      </c>
      <c r="U21" s="441">
        <v>0</v>
      </c>
      <c r="V21" s="437" t="s">
        <v>885</v>
      </c>
      <c r="W21" s="438">
        <v>40459</v>
      </c>
      <c r="X21" s="438">
        <v>44012</v>
      </c>
      <c r="Y21" s="437" t="s">
        <v>886</v>
      </c>
      <c r="Z21" s="437" t="s">
        <v>886</v>
      </c>
      <c r="AA21" s="437" t="s">
        <v>886</v>
      </c>
      <c r="AB21" s="442">
        <v>0</v>
      </c>
      <c r="AC21" s="442">
        <v>0</v>
      </c>
      <c r="AD21" s="442">
        <v>0</v>
      </c>
      <c r="AE21" s="442">
        <v>0</v>
      </c>
      <c r="AF21" s="442">
        <v>0</v>
      </c>
      <c r="AG21" s="442">
        <v>431118.83</v>
      </c>
      <c r="AH21" s="442">
        <v>431118.83</v>
      </c>
      <c r="AI21" s="442">
        <v>0</v>
      </c>
    </row>
    <row r="22" spans="1:35" outlineLevel="1" x14ac:dyDescent="0.25">
      <c r="A22" s="431" t="s">
        <v>924</v>
      </c>
      <c r="B22" s="431" t="s">
        <v>925</v>
      </c>
      <c r="C22" s="431" t="s">
        <v>879</v>
      </c>
      <c r="D22" s="431" t="s">
        <v>880</v>
      </c>
      <c r="E22" s="431" t="s">
        <v>684</v>
      </c>
      <c r="F22" s="431" t="s">
        <v>685</v>
      </c>
      <c r="G22" s="431" t="s">
        <v>881</v>
      </c>
      <c r="H22" s="431" t="s">
        <v>686</v>
      </c>
      <c r="I22" s="431" t="s">
        <v>882</v>
      </c>
      <c r="J22" s="431" t="s">
        <v>883</v>
      </c>
      <c r="K22" s="432">
        <v>41141.513865740744</v>
      </c>
      <c r="L22" s="433"/>
      <c r="M22" s="433"/>
      <c r="N22" s="433"/>
      <c r="O22" s="433"/>
      <c r="P22" s="433"/>
      <c r="Q22" s="431" t="s">
        <v>884</v>
      </c>
      <c r="R22" s="432">
        <v>40841.521041666667</v>
      </c>
      <c r="S22" s="432">
        <v>41089</v>
      </c>
      <c r="T22" s="434">
        <v>0</v>
      </c>
      <c r="U22" s="435">
        <v>0</v>
      </c>
      <c r="V22" s="431" t="s">
        <v>885</v>
      </c>
      <c r="W22" s="432">
        <v>40442</v>
      </c>
      <c r="X22" s="432">
        <v>44012</v>
      </c>
      <c r="Y22" s="431" t="s">
        <v>886</v>
      </c>
      <c r="Z22" s="431" t="s">
        <v>886</v>
      </c>
      <c r="AA22" s="431" t="s">
        <v>886</v>
      </c>
      <c r="AB22" s="436">
        <v>0</v>
      </c>
      <c r="AC22" s="436">
        <v>0</v>
      </c>
      <c r="AD22" s="436">
        <v>0</v>
      </c>
      <c r="AE22" s="436">
        <v>0</v>
      </c>
      <c r="AF22" s="436">
        <v>0</v>
      </c>
      <c r="AG22" s="436">
        <v>27425.7</v>
      </c>
      <c r="AH22" s="436">
        <v>27425.7</v>
      </c>
      <c r="AI22" s="436">
        <v>0</v>
      </c>
    </row>
    <row r="23" spans="1:35" outlineLevel="1" x14ac:dyDescent="0.25">
      <c r="A23" s="431" t="s">
        <v>926</v>
      </c>
      <c r="B23" s="431" t="s">
        <v>927</v>
      </c>
      <c r="C23" s="431" t="s">
        <v>879</v>
      </c>
      <c r="D23" s="431" t="s">
        <v>880</v>
      </c>
      <c r="E23" s="431" t="s">
        <v>684</v>
      </c>
      <c r="F23" s="431" t="s">
        <v>685</v>
      </c>
      <c r="G23" s="431" t="s">
        <v>881</v>
      </c>
      <c r="H23" s="431" t="s">
        <v>686</v>
      </c>
      <c r="I23" s="431" t="s">
        <v>882</v>
      </c>
      <c r="J23" s="431" t="s">
        <v>883</v>
      </c>
      <c r="K23" s="432">
        <v>41808.446793981479</v>
      </c>
      <c r="L23" s="433"/>
      <c r="M23" s="433"/>
      <c r="N23" s="433"/>
      <c r="O23" s="433"/>
      <c r="P23" s="433"/>
      <c r="Q23" s="431" t="s">
        <v>884</v>
      </c>
      <c r="R23" s="432">
        <v>40602.720416666663</v>
      </c>
      <c r="S23" s="432">
        <v>40417</v>
      </c>
      <c r="T23" s="434">
        <v>0</v>
      </c>
      <c r="U23" s="435">
        <v>0</v>
      </c>
      <c r="V23" s="431" t="s">
        <v>885</v>
      </c>
      <c r="W23" s="432">
        <v>39995</v>
      </c>
      <c r="X23" s="432">
        <v>40543</v>
      </c>
      <c r="Y23" s="431" t="s">
        <v>886</v>
      </c>
      <c r="Z23" s="431" t="s">
        <v>886</v>
      </c>
      <c r="AA23" s="431" t="s">
        <v>886</v>
      </c>
      <c r="AB23" s="436">
        <v>0</v>
      </c>
      <c r="AC23" s="436">
        <v>0</v>
      </c>
      <c r="AD23" s="436">
        <v>0</v>
      </c>
      <c r="AE23" s="436">
        <v>0</v>
      </c>
      <c r="AF23" s="436">
        <v>0</v>
      </c>
      <c r="AG23" s="436">
        <v>9084.7000000000007</v>
      </c>
      <c r="AH23" s="436">
        <v>9084.7000000000007</v>
      </c>
      <c r="AI23" s="436">
        <v>0</v>
      </c>
    </row>
    <row r="24" spans="1:35" outlineLevel="1" x14ac:dyDescent="0.25">
      <c r="A24" s="437" t="s">
        <v>928</v>
      </c>
      <c r="B24" s="437" t="s">
        <v>929</v>
      </c>
      <c r="C24" s="437" t="s">
        <v>879</v>
      </c>
      <c r="D24" s="437" t="s">
        <v>880</v>
      </c>
      <c r="E24" s="437" t="s">
        <v>684</v>
      </c>
      <c r="F24" s="437" t="s">
        <v>685</v>
      </c>
      <c r="G24" s="437" t="s">
        <v>881</v>
      </c>
      <c r="H24" s="437" t="s">
        <v>686</v>
      </c>
      <c r="I24" s="437" t="s">
        <v>930</v>
      </c>
      <c r="J24" s="437" t="s">
        <v>883</v>
      </c>
      <c r="K24" s="438">
        <v>41808.447268518517</v>
      </c>
      <c r="L24" s="439"/>
      <c r="M24" s="439"/>
      <c r="N24" s="439"/>
      <c r="O24" s="439"/>
      <c r="P24" s="439"/>
      <c r="Q24" s="437" t="s">
        <v>884</v>
      </c>
      <c r="R24" s="438">
        <v>40570.478703703702</v>
      </c>
      <c r="S24" s="438">
        <v>40382</v>
      </c>
      <c r="T24" s="440">
        <v>0</v>
      </c>
      <c r="U24" s="441">
        <v>0</v>
      </c>
      <c r="V24" s="437" t="s">
        <v>885</v>
      </c>
      <c r="W24" s="438">
        <v>39995</v>
      </c>
      <c r="X24" s="438">
        <v>40543</v>
      </c>
      <c r="Y24" s="437" t="s">
        <v>886</v>
      </c>
      <c r="Z24" s="437" t="s">
        <v>886</v>
      </c>
      <c r="AA24" s="437" t="s">
        <v>886</v>
      </c>
      <c r="AB24" s="442">
        <v>0</v>
      </c>
      <c r="AC24" s="442">
        <v>0</v>
      </c>
      <c r="AD24" s="442">
        <v>0</v>
      </c>
      <c r="AE24" s="442">
        <v>0</v>
      </c>
      <c r="AF24" s="442">
        <v>0</v>
      </c>
      <c r="AG24" s="442">
        <v>39905</v>
      </c>
      <c r="AH24" s="442">
        <v>39905</v>
      </c>
      <c r="AI24" s="442">
        <v>0</v>
      </c>
    </row>
    <row r="25" spans="1:35" outlineLevel="1" x14ac:dyDescent="0.25">
      <c r="A25" s="431" t="s">
        <v>931</v>
      </c>
      <c r="B25" s="431" t="s">
        <v>932</v>
      </c>
      <c r="C25" s="431" t="s">
        <v>879</v>
      </c>
      <c r="D25" s="431" t="s">
        <v>880</v>
      </c>
      <c r="E25" s="431" t="s">
        <v>684</v>
      </c>
      <c r="F25" s="431" t="s">
        <v>685</v>
      </c>
      <c r="G25" s="431" t="s">
        <v>881</v>
      </c>
      <c r="H25" s="431" t="s">
        <v>686</v>
      </c>
      <c r="I25" s="431" t="s">
        <v>882</v>
      </c>
      <c r="J25" s="431" t="s">
        <v>883</v>
      </c>
      <c r="K25" s="432">
        <v>41808.447685185187</v>
      </c>
      <c r="L25" s="433"/>
      <c r="M25" s="433"/>
      <c r="N25" s="433"/>
      <c r="O25" s="433"/>
      <c r="P25" s="433"/>
      <c r="Q25" s="431" t="s">
        <v>884</v>
      </c>
      <c r="R25" s="432">
        <v>40570.61173611111</v>
      </c>
      <c r="S25" s="432">
        <v>40508</v>
      </c>
      <c r="T25" s="434">
        <v>0</v>
      </c>
      <c r="U25" s="435">
        <v>0</v>
      </c>
      <c r="V25" s="431" t="s">
        <v>885</v>
      </c>
      <c r="W25" s="432">
        <v>39995</v>
      </c>
      <c r="X25" s="432">
        <v>40543</v>
      </c>
      <c r="Y25" s="431" t="s">
        <v>886</v>
      </c>
      <c r="Z25" s="431" t="s">
        <v>886</v>
      </c>
      <c r="AA25" s="431" t="s">
        <v>886</v>
      </c>
      <c r="AB25" s="436">
        <v>0</v>
      </c>
      <c r="AC25" s="436">
        <v>0</v>
      </c>
      <c r="AD25" s="436">
        <v>0</v>
      </c>
      <c r="AE25" s="436">
        <v>0</v>
      </c>
      <c r="AF25" s="436">
        <v>0</v>
      </c>
      <c r="AG25" s="436">
        <v>21545.78</v>
      </c>
      <c r="AH25" s="436">
        <v>21545.78</v>
      </c>
      <c r="AI25" s="436">
        <v>0</v>
      </c>
    </row>
    <row r="26" spans="1:35" outlineLevel="1" x14ac:dyDescent="0.25">
      <c r="A26" s="437" t="s">
        <v>933</v>
      </c>
      <c r="B26" s="437" t="s">
        <v>934</v>
      </c>
      <c r="C26" s="437" t="s">
        <v>879</v>
      </c>
      <c r="D26" s="437" t="s">
        <v>880</v>
      </c>
      <c r="E26" s="437" t="s">
        <v>684</v>
      </c>
      <c r="F26" s="437" t="s">
        <v>685</v>
      </c>
      <c r="G26" s="437" t="s">
        <v>881</v>
      </c>
      <c r="H26" s="437" t="s">
        <v>686</v>
      </c>
      <c r="I26" s="437" t="s">
        <v>935</v>
      </c>
      <c r="J26" s="437" t="s">
        <v>883</v>
      </c>
      <c r="K26" s="438">
        <v>41808.448796296296</v>
      </c>
      <c r="L26" s="439"/>
      <c r="M26" s="439"/>
      <c r="N26" s="439"/>
      <c r="O26" s="439"/>
      <c r="P26" s="439"/>
      <c r="Q26" s="437" t="s">
        <v>884</v>
      </c>
      <c r="R26" s="438">
        <v>40570.588923611111</v>
      </c>
      <c r="S26" s="438">
        <v>40354</v>
      </c>
      <c r="T26" s="440">
        <v>0</v>
      </c>
      <c r="U26" s="441">
        <v>0</v>
      </c>
      <c r="V26" s="437" t="s">
        <v>885</v>
      </c>
      <c r="W26" s="438">
        <v>39995</v>
      </c>
      <c r="X26" s="438">
        <v>40543</v>
      </c>
      <c r="Y26" s="437" t="s">
        <v>886</v>
      </c>
      <c r="Z26" s="437" t="s">
        <v>886</v>
      </c>
      <c r="AA26" s="437" t="s">
        <v>886</v>
      </c>
      <c r="AB26" s="442">
        <v>0</v>
      </c>
      <c r="AC26" s="442">
        <v>0</v>
      </c>
      <c r="AD26" s="442">
        <v>0</v>
      </c>
      <c r="AE26" s="442">
        <v>0</v>
      </c>
      <c r="AF26" s="442">
        <v>0</v>
      </c>
      <c r="AG26" s="442">
        <v>23581.14</v>
      </c>
      <c r="AH26" s="442">
        <v>23581.14</v>
      </c>
      <c r="AI26" s="442">
        <v>0</v>
      </c>
    </row>
    <row r="27" spans="1:35" outlineLevel="1" x14ac:dyDescent="0.25">
      <c r="A27" s="431" t="s">
        <v>936</v>
      </c>
      <c r="B27" s="431" t="s">
        <v>937</v>
      </c>
      <c r="C27" s="431" t="s">
        <v>879</v>
      </c>
      <c r="D27" s="431" t="s">
        <v>880</v>
      </c>
      <c r="E27" s="431" t="s">
        <v>684</v>
      </c>
      <c r="F27" s="431" t="s">
        <v>685</v>
      </c>
      <c r="G27" s="431" t="s">
        <v>881</v>
      </c>
      <c r="H27" s="431" t="s">
        <v>686</v>
      </c>
      <c r="I27" s="431" t="s">
        <v>882</v>
      </c>
      <c r="J27" s="431" t="s">
        <v>883</v>
      </c>
      <c r="K27" s="432">
        <v>41141.563113425924</v>
      </c>
      <c r="L27" s="433"/>
      <c r="M27" s="433"/>
      <c r="N27" s="433"/>
      <c r="O27" s="433"/>
      <c r="P27" s="433"/>
      <c r="Q27" s="431" t="s">
        <v>884</v>
      </c>
      <c r="R27" s="432">
        <v>40570.555150462962</v>
      </c>
      <c r="S27" s="432">
        <v>41082</v>
      </c>
      <c r="T27" s="434">
        <v>0</v>
      </c>
      <c r="U27" s="435">
        <v>0</v>
      </c>
      <c r="V27" s="431" t="s">
        <v>885</v>
      </c>
      <c r="W27" s="432">
        <v>40326</v>
      </c>
      <c r="X27" s="432">
        <v>44012</v>
      </c>
      <c r="Y27" s="431" t="s">
        <v>886</v>
      </c>
      <c r="Z27" s="431" t="s">
        <v>886</v>
      </c>
      <c r="AA27" s="431" t="s">
        <v>886</v>
      </c>
      <c r="AB27" s="436">
        <v>0</v>
      </c>
      <c r="AC27" s="436">
        <v>0</v>
      </c>
      <c r="AD27" s="436">
        <v>0</v>
      </c>
      <c r="AE27" s="436">
        <v>0</v>
      </c>
      <c r="AF27" s="436">
        <v>0</v>
      </c>
      <c r="AG27" s="436">
        <v>47543.29</v>
      </c>
      <c r="AH27" s="436">
        <v>47543.29</v>
      </c>
      <c r="AI27" s="436">
        <v>0</v>
      </c>
    </row>
    <row r="28" spans="1:35" outlineLevel="1" x14ac:dyDescent="0.25">
      <c r="A28" s="431" t="s">
        <v>938</v>
      </c>
      <c r="B28" s="431" t="s">
        <v>939</v>
      </c>
      <c r="C28" s="431" t="s">
        <v>879</v>
      </c>
      <c r="D28" s="431" t="s">
        <v>880</v>
      </c>
      <c r="E28" s="431" t="s">
        <v>684</v>
      </c>
      <c r="F28" s="431" t="s">
        <v>685</v>
      </c>
      <c r="G28" s="431" t="s">
        <v>881</v>
      </c>
      <c r="H28" s="431" t="s">
        <v>686</v>
      </c>
      <c r="I28" s="431" t="s">
        <v>940</v>
      </c>
      <c r="J28" s="433"/>
      <c r="K28" s="432">
        <v>42123</v>
      </c>
      <c r="L28" s="433"/>
      <c r="M28" s="433"/>
      <c r="N28" s="433"/>
      <c r="O28" s="433"/>
      <c r="P28" s="433"/>
      <c r="Q28" s="431" t="s">
        <v>884</v>
      </c>
      <c r="R28" s="433"/>
      <c r="S28" s="433"/>
      <c r="T28" s="434">
        <v>0</v>
      </c>
      <c r="U28" s="435">
        <v>30000000.010000002</v>
      </c>
      <c r="V28" s="431" t="s">
        <v>885</v>
      </c>
      <c r="W28" s="432">
        <v>40360</v>
      </c>
      <c r="X28" s="432">
        <v>44012</v>
      </c>
      <c r="Y28" s="431" t="s">
        <v>901</v>
      </c>
      <c r="Z28" s="431" t="s">
        <v>901</v>
      </c>
      <c r="AA28" s="431" t="s">
        <v>886</v>
      </c>
      <c r="AB28" s="436">
        <v>0</v>
      </c>
      <c r="AC28" s="436">
        <v>0</v>
      </c>
      <c r="AD28" s="436">
        <v>0</v>
      </c>
      <c r="AE28" s="436">
        <v>0</v>
      </c>
      <c r="AF28" s="436">
        <v>0</v>
      </c>
      <c r="AG28" s="436">
        <v>0</v>
      </c>
      <c r="AH28" s="436">
        <v>0</v>
      </c>
      <c r="AI28" s="436">
        <v>0</v>
      </c>
    </row>
    <row r="29" spans="1:35" outlineLevel="1" x14ac:dyDescent="0.25">
      <c r="A29" s="437" t="s">
        <v>941</v>
      </c>
      <c r="B29" s="437" t="s">
        <v>942</v>
      </c>
      <c r="C29" s="437" t="s">
        <v>879</v>
      </c>
      <c r="D29" s="437" t="s">
        <v>880</v>
      </c>
      <c r="E29" s="437" t="s">
        <v>684</v>
      </c>
      <c r="F29" s="437" t="s">
        <v>685</v>
      </c>
      <c r="G29" s="437" t="s">
        <v>881</v>
      </c>
      <c r="H29" s="437" t="s">
        <v>686</v>
      </c>
      <c r="I29" s="437" t="s">
        <v>943</v>
      </c>
      <c r="J29" s="437" t="s">
        <v>883</v>
      </c>
      <c r="K29" s="438">
        <v>41808.449467592596</v>
      </c>
      <c r="L29" s="439"/>
      <c r="M29" s="439"/>
      <c r="N29" s="439"/>
      <c r="O29" s="439"/>
      <c r="P29" s="439"/>
      <c r="Q29" s="437" t="s">
        <v>884</v>
      </c>
      <c r="R29" s="438">
        <v>40570.685740740744</v>
      </c>
      <c r="S29" s="438">
        <v>40235</v>
      </c>
      <c r="T29" s="440">
        <v>0</v>
      </c>
      <c r="U29" s="441">
        <v>0</v>
      </c>
      <c r="V29" s="437" t="s">
        <v>885</v>
      </c>
      <c r="W29" s="438">
        <v>39780</v>
      </c>
      <c r="X29" s="438">
        <v>44012</v>
      </c>
      <c r="Y29" s="437" t="s">
        <v>886</v>
      </c>
      <c r="Z29" s="437" t="s">
        <v>886</v>
      </c>
      <c r="AA29" s="437" t="s">
        <v>886</v>
      </c>
      <c r="AB29" s="442">
        <v>0</v>
      </c>
      <c r="AC29" s="442">
        <v>0</v>
      </c>
      <c r="AD29" s="442">
        <v>0</v>
      </c>
      <c r="AE29" s="442">
        <v>0</v>
      </c>
      <c r="AF29" s="442">
        <v>0</v>
      </c>
      <c r="AG29" s="442">
        <v>65727.509999999995</v>
      </c>
      <c r="AH29" s="442">
        <v>65727.509999999995</v>
      </c>
      <c r="AI29" s="442">
        <v>0</v>
      </c>
    </row>
    <row r="30" spans="1:35" outlineLevel="1" x14ac:dyDescent="0.25">
      <c r="A30" s="431" t="s">
        <v>944</v>
      </c>
      <c r="B30" s="431" t="s">
        <v>945</v>
      </c>
      <c r="C30" s="431" t="s">
        <v>879</v>
      </c>
      <c r="D30" s="431" t="s">
        <v>880</v>
      </c>
      <c r="E30" s="431" t="s">
        <v>684</v>
      </c>
      <c r="F30" s="431" t="s">
        <v>685</v>
      </c>
      <c r="G30" s="431" t="s">
        <v>881</v>
      </c>
      <c r="H30" s="431" t="s">
        <v>686</v>
      </c>
      <c r="I30" s="431" t="s">
        <v>882</v>
      </c>
      <c r="J30" s="431" t="s">
        <v>883</v>
      </c>
      <c r="K30" s="432">
        <v>41808.450624999998</v>
      </c>
      <c r="L30" s="433"/>
      <c r="M30" s="433"/>
      <c r="N30" s="433"/>
      <c r="O30" s="433"/>
      <c r="P30" s="433"/>
      <c r="Q30" s="431" t="s">
        <v>884</v>
      </c>
      <c r="R30" s="432">
        <v>40570.656226851854</v>
      </c>
      <c r="S30" s="432">
        <v>40445</v>
      </c>
      <c r="T30" s="434">
        <v>0</v>
      </c>
      <c r="U30" s="435">
        <v>0</v>
      </c>
      <c r="V30" s="431" t="s">
        <v>885</v>
      </c>
      <c r="W30" s="432">
        <v>39995</v>
      </c>
      <c r="X30" s="432">
        <v>40543</v>
      </c>
      <c r="Y30" s="431" t="s">
        <v>886</v>
      </c>
      <c r="Z30" s="431" t="s">
        <v>886</v>
      </c>
      <c r="AA30" s="431" t="s">
        <v>886</v>
      </c>
      <c r="AB30" s="436">
        <v>0</v>
      </c>
      <c r="AC30" s="436">
        <v>0</v>
      </c>
      <c r="AD30" s="436">
        <v>0</v>
      </c>
      <c r="AE30" s="436">
        <v>0</v>
      </c>
      <c r="AF30" s="436">
        <v>0</v>
      </c>
      <c r="AG30" s="436">
        <v>39479.949999999997</v>
      </c>
      <c r="AH30" s="436">
        <v>39479.949999999997</v>
      </c>
      <c r="AI30" s="436">
        <v>0</v>
      </c>
    </row>
    <row r="31" spans="1:35" outlineLevel="1" x14ac:dyDescent="0.25">
      <c r="A31" s="437" t="s">
        <v>946</v>
      </c>
      <c r="B31" s="437" t="s">
        <v>947</v>
      </c>
      <c r="C31" s="437" t="s">
        <v>879</v>
      </c>
      <c r="D31" s="437" t="s">
        <v>880</v>
      </c>
      <c r="E31" s="437" t="s">
        <v>684</v>
      </c>
      <c r="F31" s="437" t="s">
        <v>685</v>
      </c>
      <c r="G31" s="437" t="s">
        <v>881</v>
      </c>
      <c r="H31" s="437" t="s">
        <v>686</v>
      </c>
      <c r="I31" s="437" t="s">
        <v>907</v>
      </c>
      <c r="J31" s="437" t="s">
        <v>883</v>
      </c>
      <c r="K31" s="438">
        <v>41808.451064814813</v>
      </c>
      <c r="L31" s="439"/>
      <c r="M31" s="439"/>
      <c r="N31" s="439"/>
      <c r="O31" s="439"/>
      <c r="P31" s="439"/>
      <c r="Q31" s="437" t="s">
        <v>884</v>
      </c>
      <c r="R31" s="438">
        <v>40570.616469907407</v>
      </c>
      <c r="S31" s="438">
        <v>40354</v>
      </c>
      <c r="T31" s="440">
        <v>0</v>
      </c>
      <c r="U31" s="441">
        <v>0</v>
      </c>
      <c r="V31" s="437" t="s">
        <v>885</v>
      </c>
      <c r="W31" s="438">
        <v>39995</v>
      </c>
      <c r="X31" s="438">
        <v>40543</v>
      </c>
      <c r="Y31" s="437" t="s">
        <v>886</v>
      </c>
      <c r="Z31" s="437" t="s">
        <v>886</v>
      </c>
      <c r="AA31" s="437" t="s">
        <v>886</v>
      </c>
      <c r="AB31" s="442">
        <v>0</v>
      </c>
      <c r="AC31" s="442">
        <v>0</v>
      </c>
      <c r="AD31" s="442">
        <v>0</v>
      </c>
      <c r="AE31" s="442">
        <v>0</v>
      </c>
      <c r="AF31" s="442">
        <v>0</v>
      </c>
      <c r="AG31" s="442">
        <v>7317.88</v>
      </c>
      <c r="AH31" s="442">
        <v>7317.88</v>
      </c>
      <c r="AI31" s="442">
        <v>0</v>
      </c>
    </row>
    <row r="32" spans="1:35" outlineLevel="1" x14ac:dyDescent="0.25">
      <c r="A32" s="437" t="s">
        <v>948</v>
      </c>
      <c r="B32" s="437" t="s">
        <v>949</v>
      </c>
      <c r="C32" s="437" t="s">
        <v>879</v>
      </c>
      <c r="D32" s="437" t="s">
        <v>880</v>
      </c>
      <c r="E32" s="437" t="s">
        <v>684</v>
      </c>
      <c r="F32" s="437" t="s">
        <v>685</v>
      </c>
      <c r="G32" s="437" t="s">
        <v>881</v>
      </c>
      <c r="H32" s="437" t="s">
        <v>686</v>
      </c>
      <c r="I32" s="437" t="s">
        <v>882</v>
      </c>
      <c r="J32" s="437" t="s">
        <v>883</v>
      </c>
      <c r="K32" s="438">
        <v>41808.454363425924</v>
      </c>
      <c r="L32" s="439"/>
      <c r="M32" s="439"/>
      <c r="N32" s="439"/>
      <c r="O32" s="439"/>
      <c r="P32" s="439"/>
      <c r="Q32" s="437" t="s">
        <v>884</v>
      </c>
      <c r="R32" s="438">
        <v>40570.636979166666</v>
      </c>
      <c r="S32" s="438">
        <v>40382</v>
      </c>
      <c r="T32" s="440">
        <v>0</v>
      </c>
      <c r="U32" s="441">
        <v>0</v>
      </c>
      <c r="V32" s="437" t="s">
        <v>885</v>
      </c>
      <c r="W32" s="438">
        <v>39995</v>
      </c>
      <c r="X32" s="438">
        <v>40543</v>
      </c>
      <c r="Y32" s="437" t="s">
        <v>886</v>
      </c>
      <c r="Z32" s="437" t="s">
        <v>886</v>
      </c>
      <c r="AA32" s="437" t="s">
        <v>886</v>
      </c>
      <c r="AB32" s="442">
        <v>0</v>
      </c>
      <c r="AC32" s="442">
        <v>0</v>
      </c>
      <c r="AD32" s="442">
        <v>0</v>
      </c>
      <c r="AE32" s="442">
        <v>0</v>
      </c>
      <c r="AF32" s="442">
        <v>0</v>
      </c>
      <c r="AG32" s="442">
        <v>87159.28</v>
      </c>
      <c r="AH32" s="442">
        <v>87159.28</v>
      </c>
      <c r="AI32" s="442">
        <v>0</v>
      </c>
    </row>
    <row r="33" spans="1:35" outlineLevel="1" x14ac:dyDescent="0.25">
      <c r="A33" s="431" t="s">
        <v>950</v>
      </c>
      <c r="B33" s="431" t="s">
        <v>951</v>
      </c>
      <c r="C33" s="431" t="s">
        <v>879</v>
      </c>
      <c r="D33" s="431" t="s">
        <v>880</v>
      </c>
      <c r="E33" s="431" t="s">
        <v>684</v>
      </c>
      <c r="F33" s="431" t="s">
        <v>685</v>
      </c>
      <c r="G33" s="431" t="s">
        <v>881</v>
      </c>
      <c r="H33" s="431" t="s">
        <v>686</v>
      </c>
      <c r="I33" s="431" t="s">
        <v>952</v>
      </c>
      <c r="J33" s="431" t="s">
        <v>883</v>
      </c>
      <c r="K33" s="432">
        <v>41808.454780092594</v>
      </c>
      <c r="L33" s="433"/>
      <c r="M33" s="433"/>
      <c r="N33" s="433"/>
      <c r="O33" s="433"/>
      <c r="P33" s="433"/>
      <c r="Q33" s="431" t="s">
        <v>884</v>
      </c>
      <c r="R33" s="432">
        <v>40603.442881944444</v>
      </c>
      <c r="S33" s="432">
        <v>40599</v>
      </c>
      <c r="T33" s="434">
        <v>0</v>
      </c>
      <c r="U33" s="435">
        <v>0</v>
      </c>
      <c r="V33" s="431" t="s">
        <v>885</v>
      </c>
      <c r="W33" s="432">
        <v>39995</v>
      </c>
      <c r="X33" s="432">
        <v>40633</v>
      </c>
      <c r="Y33" s="431" t="s">
        <v>886</v>
      </c>
      <c r="Z33" s="431" t="s">
        <v>886</v>
      </c>
      <c r="AA33" s="431" t="s">
        <v>886</v>
      </c>
      <c r="AB33" s="436">
        <v>0</v>
      </c>
      <c r="AC33" s="436">
        <v>0</v>
      </c>
      <c r="AD33" s="436">
        <v>0</v>
      </c>
      <c r="AE33" s="436">
        <v>0</v>
      </c>
      <c r="AF33" s="436">
        <v>0</v>
      </c>
      <c r="AG33" s="436">
        <v>46810</v>
      </c>
      <c r="AH33" s="436">
        <v>46810</v>
      </c>
      <c r="AI33" s="436">
        <v>0</v>
      </c>
    </row>
    <row r="34" spans="1:35" outlineLevel="1" x14ac:dyDescent="0.25">
      <c r="A34" s="431" t="s">
        <v>953</v>
      </c>
      <c r="B34" s="431" t="s">
        <v>954</v>
      </c>
      <c r="C34" s="431" t="s">
        <v>879</v>
      </c>
      <c r="D34" s="431" t="s">
        <v>880</v>
      </c>
      <c r="E34" s="431" t="s">
        <v>684</v>
      </c>
      <c r="F34" s="431" t="s">
        <v>685</v>
      </c>
      <c r="G34" s="431" t="s">
        <v>881</v>
      </c>
      <c r="H34" s="431" t="s">
        <v>686</v>
      </c>
      <c r="I34" s="431" t="s">
        <v>955</v>
      </c>
      <c r="J34" s="431" t="s">
        <v>923</v>
      </c>
      <c r="K34" s="432">
        <v>41141.610532407409</v>
      </c>
      <c r="L34" s="433"/>
      <c r="M34" s="433"/>
      <c r="N34" s="433"/>
      <c r="O34" s="433"/>
      <c r="P34" s="433"/>
      <c r="Q34" s="431" t="s">
        <v>884</v>
      </c>
      <c r="R34" s="432">
        <v>41089.707719907405</v>
      </c>
      <c r="S34" s="432">
        <v>41061</v>
      </c>
      <c r="T34" s="434">
        <v>0</v>
      </c>
      <c r="U34" s="435">
        <v>0</v>
      </c>
      <c r="V34" s="431" t="s">
        <v>885</v>
      </c>
      <c r="W34" s="432">
        <v>40459</v>
      </c>
      <c r="X34" s="432">
        <v>44012</v>
      </c>
      <c r="Y34" s="431" t="s">
        <v>886</v>
      </c>
      <c r="Z34" s="431" t="s">
        <v>886</v>
      </c>
      <c r="AA34" s="431" t="s">
        <v>886</v>
      </c>
      <c r="AB34" s="436">
        <v>0</v>
      </c>
      <c r="AC34" s="436">
        <v>0</v>
      </c>
      <c r="AD34" s="436">
        <v>0</v>
      </c>
      <c r="AE34" s="436">
        <v>0</v>
      </c>
      <c r="AF34" s="436">
        <v>0</v>
      </c>
      <c r="AG34" s="436">
        <v>76189.52</v>
      </c>
      <c r="AH34" s="436">
        <v>76189.52</v>
      </c>
      <c r="AI34" s="436">
        <v>0</v>
      </c>
    </row>
    <row r="35" spans="1:35" outlineLevel="1" x14ac:dyDescent="0.25">
      <c r="A35" s="437" t="s">
        <v>956</v>
      </c>
      <c r="B35" s="437" t="s">
        <v>957</v>
      </c>
      <c r="C35" s="437" t="s">
        <v>879</v>
      </c>
      <c r="D35" s="437" t="s">
        <v>880</v>
      </c>
      <c r="E35" s="437" t="s">
        <v>684</v>
      </c>
      <c r="F35" s="437" t="s">
        <v>685</v>
      </c>
      <c r="G35" s="437" t="s">
        <v>881</v>
      </c>
      <c r="H35" s="437" t="s">
        <v>686</v>
      </c>
      <c r="I35" s="437" t="s">
        <v>920</v>
      </c>
      <c r="J35" s="437" t="s">
        <v>883</v>
      </c>
      <c r="K35" s="438">
        <v>41808.455347222225</v>
      </c>
      <c r="L35" s="439"/>
      <c r="M35" s="439"/>
      <c r="N35" s="439"/>
      <c r="O35" s="439"/>
      <c r="P35" s="439"/>
      <c r="Q35" s="437" t="s">
        <v>884</v>
      </c>
      <c r="R35" s="438">
        <v>40570.649224537039</v>
      </c>
      <c r="S35" s="438">
        <v>40382</v>
      </c>
      <c r="T35" s="440">
        <v>0</v>
      </c>
      <c r="U35" s="441">
        <v>0</v>
      </c>
      <c r="V35" s="437" t="s">
        <v>885</v>
      </c>
      <c r="W35" s="438">
        <v>39995</v>
      </c>
      <c r="X35" s="438">
        <v>40543</v>
      </c>
      <c r="Y35" s="437" t="s">
        <v>886</v>
      </c>
      <c r="Z35" s="437" t="s">
        <v>886</v>
      </c>
      <c r="AA35" s="437" t="s">
        <v>886</v>
      </c>
      <c r="AB35" s="442">
        <v>0</v>
      </c>
      <c r="AC35" s="442">
        <v>0</v>
      </c>
      <c r="AD35" s="442">
        <v>0</v>
      </c>
      <c r="AE35" s="442">
        <v>0</v>
      </c>
      <c r="AF35" s="442">
        <v>0</v>
      </c>
      <c r="AG35" s="442">
        <v>56804.52</v>
      </c>
      <c r="AH35" s="442">
        <v>56804.52</v>
      </c>
      <c r="AI35" s="442">
        <v>0</v>
      </c>
    </row>
    <row r="36" spans="1:35" outlineLevel="1" x14ac:dyDescent="0.25">
      <c r="A36" s="431" t="s">
        <v>958</v>
      </c>
      <c r="B36" s="431" t="s">
        <v>959</v>
      </c>
      <c r="C36" s="431" t="s">
        <v>879</v>
      </c>
      <c r="D36" s="431" t="s">
        <v>880</v>
      </c>
      <c r="E36" s="431" t="s">
        <v>684</v>
      </c>
      <c r="F36" s="431" t="s">
        <v>685</v>
      </c>
      <c r="G36" s="431" t="s">
        <v>881</v>
      </c>
      <c r="H36" s="431" t="s">
        <v>686</v>
      </c>
      <c r="I36" s="431" t="s">
        <v>882</v>
      </c>
      <c r="J36" s="431" t="s">
        <v>883</v>
      </c>
      <c r="K36" s="432">
        <v>41808.45579861111</v>
      </c>
      <c r="L36" s="433"/>
      <c r="M36" s="433"/>
      <c r="N36" s="433"/>
      <c r="O36" s="433"/>
      <c r="P36" s="433"/>
      <c r="Q36" s="431" t="s">
        <v>884</v>
      </c>
      <c r="R36" s="432">
        <v>40570.583460648151</v>
      </c>
      <c r="S36" s="432">
        <v>40326</v>
      </c>
      <c r="T36" s="434">
        <v>0</v>
      </c>
      <c r="U36" s="435">
        <v>0</v>
      </c>
      <c r="V36" s="431" t="s">
        <v>885</v>
      </c>
      <c r="W36" s="432">
        <v>39995</v>
      </c>
      <c r="X36" s="432">
        <v>40543</v>
      </c>
      <c r="Y36" s="431" t="s">
        <v>886</v>
      </c>
      <c r="Z36" s="431" t="s">
        <v>886</v>
      </c>
      <c r="AA36" s="431" t="s">
        <v>886</v>
      </c>
      <c r="AB36" s="436">
        <v>0</v>
      </c>
      <c r="AC36" s="436">
        <v>0</v>
      </c>
      <c r="AD36" s="436">
        <v>0</v>
      </c>
      <c r="AE36" s="436">
        <v>0</v>
      </c>
      <c r="AF36" s="436">
        <v>0</v>
      </c>
      <c r="AG36" s="436">
        <v>19136.23</v>
      </c>
      <c r="AH36" s="436">
        <v>19136.23</v>
      </c>
      <c r="AI36" s="436">
        <v>0</v>
      </c>
    </row>
    <row r="37" spans="1:35" outlineLevel="1" x14ac:dyDescent="0.25">
      <c r="A37" s="431" t="s">
        <v>960</v>
      </c>
      <c r="B37" s="431" t="s">
        <v>961</v>
      </c>
      <c r="C37" s="431" t="s">
        <v>879</v>
      </c>
      <c r="D37" s="431" t="s">
        <v>880</v>
      </c>
      <c r="E37" s="431" t="s">
        <v>684</v>
      </c>
      <c r="F37" s="431" t="s">
        <v>685</v>
      </c>
      <c r="G37" s="431" t="s">
        <v>881</v>
      </c>
      <c r="H37" s="431" t="s">
        <v>686</v>
      </c>
      <c r="I37" s="431" t="s">
        <v>885</v>
      </c>
      <c r="J37" s="431" t="s">
        <v>883</v>
      </c>
      <c r="K37" s="432">
        <v>41460.474421296298</v>
      </c>
      <c r="L37" s="433"/>
      <c r="M37" s="433"/>
      <c r="N37" s="433"/>
      <c r="O37" s="433"/>
      <c r="P37" s="433"/>
      <c r="Q37" s="431" t="s">
        <v>884</v>
      </c>
      <c r="R37" s="432">
        <v>41453.575335648151</v>
      </c>
      <c r="S37" s="432">
        <v>41117</v>
      </c>
      <c r="T37" s="434">
        <v>0</v>
      </c>
      <c r="U37" s="435">
        <v>2174000.0099999998</v>
      </c>
      <c r="V37" s="431" t="s">
        <v>885</v>
      </c>
      <c r="W37" s="432">
        <v>39255</v>
      </c>
      <c r="X37" s="432">
        <v>44012</v>
      </c>
      <c r="Y37" s="431" t="s">
        <v>886</v>
      </c>
      <c r="Z37" s="431" t="s">
        <v>886</v>
      </c>
      <c r="AA37" s="431" t="s">
        <v>886</v>
      </c>
      <c r="AB37" s="436">
        <v>0</v>
      </c>
      <c r="AC37" s="436">
        <v>0</v>
      </c>
      <c r="AD37" s="436">
        <v>0</v>
      </c>
      <c r="AE37" s="436">
        <v>0</v>
      </c>
      <c r="AF37" s="436">
        <v>0</v>
      </c>
      <c r="AG37" s="436">
        <v>1076292.53</v>
      </c>
      <c r="AH37" s="436">
        <v>1076292.53</v>
      </c>
      <c r="AI37" s="436">
        <v>0</v>
      </c>
    </row>
    <row r="38" spans="1:35" outlineLevel="1" x14ac:dyDescent="0.25">
      <c r="A38" s="437" t="s">
        <v>962</v>
      </c>
      <c r="B38" s="437" t="s">
        <v>963</v>
      </c>
      <c r="C38" s="437" t="s">
        <v>879</v>
      </c>
      <c r="D38" s="437" t="s">
        <v>880</v>
      </c>
      <c r="E38" s="437" t="s">
        <v>684</v>
      </c>
      <c r="F38" s="437" t="s">
        <v>685</v>
      </c>
      <c r="G38" s="437" t="s">
        <v>881</v>
      </c>
      <c r="H38" s="437" t="s">
        <v>686</v>
      </c>
      <c r="I38" s="437" t="s">
        <v>882</v>
      </c>
      <c r="J38" s="437" t="s">
        <v>883</v>
      </c>
      <c r="K38" s="438">
        <v>41808.456342592595</v>
      </c>
      <c r="L38" s="439"/>
      <c r="M38" s="439"/>
      <c r="N38" s="439"/>
      <c r="O38" s="439"/>
      <c r="P38" s="439"/>
      <c r="Q38" s="437" t="s">
        <v>884</v>
      </c>
      <c r="R38" s="438">
        <v>40570.626597222225</v>
      </c>
      <c r="S38" s="438">
        <v>40354</v>
      </c>
      <c r="T38" s="440">
        <v>0</v>
      </c>
      <c r="U38" s="441">
        <v>0</v>
      </c>
      <c r="V38" s="437" t="s">
        <v>885</v>
      </c>
      <c r="W38" s="438">
        <v>39995</v>
      </c>
      <c r="X38" s="438">
        <v>40543</v>
      </c>
      <c r="Y38" s="437" t="s">
        <v>886</v>
      </c>
      <c r="Z38" s="437" t="s">
        <v>886</v>
      </c>
      <c r="AA38" s="437" t="s">
        <v>886</v>
      </c>
      <c r="AB38" s="442">
        <v>0</v>
      </c>
      <c r="AC38" s="442">
        <v>0</v>
      </c>
      <c r="AD38" s="442">
        <v>0</v>
      </c>
      <c r="AE38" s="442">
        <v>0</v>
      </c>
      <c r="AF38" s="442">
        <v>0</v>
      </c>
      <c r="AG38" s="442">
        <v>48216.800000000003</v>
      </c>
      <c r="AH38" s="442">
        <v>48216.800000000003</v>
      </c>
      <c r="AI38" s="442">
        <v>0</v>
      </c>
    </row>
    <row r="39" spans="1:35" outlineLevel="1" x14ac:dyDescent="0.25">
      <c r="A39" s="431" t="s">
        <v>964</v>
      </c>
      <c r="B39" s="431" t="s">
        <v>965</v>
      </c>
      <c r="C39" s="431" t="s">
        <v>879</v>
      </c>
      <c r="D39" s="431" t="s">
        <v>880</v>
      </c>
      <c r="E39" s="431" t="s">
        <v>684</v>
      </c>
      <c r="F39" s="431" t="s">
        <v>685</v>
      </c>
      <c r="G39" s="431" t="s">
        <v>881</v>
      </c>
      <c r="H39" s="431" t="s">
        <v>686</v>
      </c>
      <c r="I39" s="431" t="s">
        <v>882</v>
      </c>
      <c r="J39" s="431" t="s">
        <v>883</v>
      </c>
      <c r="K39" s="432">
        <v>41808.456724537034</v>
      </c>
      <c r="L39" s="433"/>
      <c r="M39" s="433"/>
      <c r="N39" s="433"/>
      <c r="O39" s="433"/>
      <c r="P39" s="433"/>
      <c r="Q39" s="431" t="s">
        <v>884</v>
      </c>
      <c r="R39" s="432">
        <v>40694.403611111113</v>
      </c>
      <c r="S39" s="432">
        <v>40578</v>
      </c>
      <c r="T39" s="434">
        <v>0</v>
      </c>
      <c r="U39" s="435">
        <v>0</v>
      </c>
      <c r="V39" s="431" t="s">
        <v>885</v>
      </c>
      <c r="W39" s="432">
        <v>40442</v>
      </c>
      <c r="X39" s="432">
        <v>44012</v>
      </c>
      <c r="Y39" s="431" t="s">
        <v>886</v>
      </c>
      <c r="Z39" s="431" t="s">
        <v>886</v>
      </c>
      <c r="AA39" s="431" t="s">
        <v>886</v>
      </c>
      <c r="AB39" s="436">
        <v>0</v>
      </c>
      <c r="AC39" s="436">
        <v>0</v>
      </c>
      <c r="AD39" s="436">
        <v>0</v>
      </c>
      <c r="AE39" s="436">
        <v>0</v>
      </c>
      <c r="AF39" s="436">
        <v>0</v>
      </c>
      <c r="AG39" s="436">
        <v>35000</v>
      </c>
      <c r="AH39" s="436">
        <v>35000</v>
      </c>
      <c r="AI39" s="436">
        <v>0</v>
      </c>
    </row>
    <row r="40" spans="1:35" outlineLevel="1" x14ac:dyDescent="0.25">
      <c r="A40" s="431" t="s">
        <v>966</v>
      </c>
      <c r="B40" s="431" t="s">
        <v>967</v>
      </c>
      <c r="C40" s="431" t="s">
        <v>879</v>
      </c>
      <c r="D40" s="431" t="s">
        <v>880</v>
      </c>
      <c r="E40" s="431" t="s">
        <v>684</v>
      </c>
      <c r="F40" s="431" t="s">
        <v>685</v>
      </c>
      <c r="G40" s="431" t="s">
        <v>881</v>
      </c>
      <c r="H40" s="431" t="s">
        <v>686</v>
      </c>
      <c r="I40" s="431" t="s">
        <v>920</v>
      </c>
      <c r="J40" s="431" t="s">
        <v>883</v>
      </c>
      <c r="K40" s="432">
        <v>41808.457245370373</v>
      </c>
      <c r="L40" s="433"/>
      <c r="M40" s="433"/>
      <c r="N40" s="433"/>
      <c r="O40" s="433"/>
      <c r="P40" s="433"/>
      <c r="Q40" s="431" t="s">
        <v>884</v>
      </c>
      <c r="R40" s="432">
        <v>40570.651226851849</v>
      </c>
      <c r="S40" s="432">
        <v>40382</v>
      </c>
      <c r="T40" s="434">
        <v>0</v>
      </c>
      <c r="U40" s="435">
        <v>0</v>
      </c>
      <c r="V40" s="431" t="s">
        <v>885</v>
      </c>
      <c r="W40" s="432">
        <v>39995</v>
      </c>
      <c r="X40" s="432">
        <v>40543</v>
      </c>
      <c r="Y40" s="431" t="s">
        <v>886</v>
      </c>
      <c r="Z40" s="431" t="s">
        <v>886</v>
      </c>
      <c r="AA40" s="431" t="s">
        <v>886</v>
      </c>
      <c r="AB40" s="436">
        <v>0</v>
      </c>
      <c r="AC40" s="436">
        <v>0</v>
      </c>
      <c r="AD40" s="436">
        <v>0</v>
      </c>
      <c r="AE40" s="436">
        <v>0</v>
      </c>
      <c r="AF40" s="436">
        <v>0</v>
      </c>
      <c r="AG40" s="436">
        <v>44869.37</v>
      </c>
      <c r="AH40" s="436">
        <v>44869.37</v>
      </c>
      <c r="AI40" s="436">
        <v>0</v>
      </c>
    </row>
    <row r="41" spans="1:35" outlineLevel="1" x14ac:dyDescent="0.25">
      <c r="A41" s="437" t="s">
        <v>968</v>
      </c>
      <c r="B41" s="437" t="s">
        <v>969</v>
      </c>
      <c r="C41" s="437" t="s">
        <v>879</v>
      </c>
      <c r="D41" s="437" t="s">
        <v>880</v>
      </c>
      <c r="E41" s="437" t="s">
        <v>684</v>
      </c>
      <c r="F41" s="437" t="s">
        <v>685</v>
      </c>
      <c r="G41" s="437" t="s">
        <v>881</v>
      </c>
      <c r="H41" s="437" t="s">
        <v>686</v>
      </c>
      <c r="I41" s="437" t="s">
        <v>885</v>
      </c>
      <c r="J41" s="439"/>
      <c r="K41" s="438">
        <v>42885</v>
      </c>
      <c r="L41" s="439"/>
      <c r="M41" s="439"/>
      <c r="N41" s="439"/>
      <c r="O41" s="437" t="s">
        <v>801</v>
      </c>
      <c r="P41" s="439"/>
      <c r="Q41" s="437" t="s">
        <v>884</v>
      </c>
      <c r="R41" s="438">
        <v>42852.405914351853</v>
      </c>
      <c r="S41" s="438">
        <v>42846</v>
      </c>
      <c r="T41" s="440">
        <v>0</v>
      </c>
      <c r="U41" s="441">
        <v>4260000</v>
      </c>
      <c r="V41" s="437" t="s">
        <v>885</v>
      </c>
      <c r="W41" s="438">
        <v>40513</v>
      </c>
      <c r="X41" s="438">
        <v>42846</v>
      </c>
      <c r="Y41" s="437" t="s">
        <v>886</v>
      </c>
      <c r="Z41" s="437" t="s">
        <v>886</v>
      </c>
      <c r="AA41" s="437" t="s">
        <v>886</v>
      </c>
      <c r="AB41" s="442">
        <v>0</v>
      </c>
      <c r="AC41" s="442">
        <v>0</v>
      </c>
      <c r="AD41" s="442">
        <v>0</v>
      </c>
      <c r="AE41" s="442">
        <v>0</v>
      </c>
      <c r="AF41" s="442">
        <v>0</v>
      </c>
      <c r="AG41" s="442">
        <v>4259351.3600000003</v>
      </c>
      <c r="AH41" s="442">
        <v>4259351.3600000003</v>
      </c>
      <c r="AI41" s="442">
        <v>0</v>
      </c>
    </row>
    <row r="42" spans="1:35" outlineLevel="1" x14ac:dyDescent="0.25">
      <c r="A42" s="437" t="s">
        <v>970</v>
      </c>
      <c r="B42" s="437" t="s">
        <v>971</v>
      </c>
      <c r="C42" s="437" t="s">
        <v>879</v>
      </c>
      <c r="D42" s="437" t="s">
        <v>880</v>
      </c>
      <c r="E42" s="437" t="s">
        <v>684</v>
      </c>
      <c r="F42" s="437" t="s">
        <v>685</v>
      </c>
      <c r="G42" s="437" t="s">
        <v>881</v>
      </c>
      <c r="H42" s="437" t="s">
        <v>686</v>
      </c>
      <c r="I42" s="437" t="s">
        <v>943</v>
      </c>
      <c r="J42" s="437" t="s">
        <v>883</v>
      </c>
      <c r="K42" s="438">
        <v>41141.553900462961</v>
      </c>
      <c r="L42" s="439"/>
      <c r="M42" s="439"/>
      <c r="N42" s="439"/>
      <c r="O42" s="439"/>
      <c r="P42" s="439"/>
      <c r="Q42" s="437" t="s">
        <v>884</v>
      </c>
      <c r="R42" s="438">
        <v>40840.5309375</v>
      </c>
      <c r="S42" s="438">
        <v>40900</v>
      </c>
      <c r="T42" s="440">
        <v>0</v>
      </c>
      <c r="U42" s="441">
        <v>55134</v>
      </c>
      <c r="V42" s="437" t="s">
        <v>885</v>
      </c>
      <c r="W42" s="438">
        <v>40575</v>
      </c>
      <c r="X42" s="438">
        <v>40999</v>
      </c>
      <c r="Y42" s="437" t="s">
        <v>886</v>
      </c>
      <c r="Z42" s="437" t="s">
        <v>886</v>
      </c>
      <c r="AA42" s="437" t="s">
        <v>886</v>
      </c>
      <c r="AB42" s="442">
        <v>0</v>
      </c>
      <c r="AC42" s="442">
        <v>0</v>
      </c>
      <c r="AD42" s="442">
        <v>0</v>
      </c>
      <c r="AE42" s="442">
        <v>0</v>
      </c>
      <c r="AF42" s="442">
        <v>0</v>
      </c>
      <c r="AG42" s="442">
        <v>49584.45</v>
      </c>
      <c r="AH42" s="442">
        <v>49584.45</v>
      </c>
      <c r="AI42" s="442">
        <v>0</v>
      </c>
    </row>
    <row r="43" spans="1:35" outlineLevel="1" x14ac:dyDescent="0.25">
      <c r="A43" s="431" t="s">
        <v>972</v>
      </c>
      <c r="B43" s="431" t="s">
        <v>973</v>
      </c>
      <c r="C43" s="431" t="s">
        <v>879</v>
      </c>
      <c r="D43" s="431" t="s">
        <v>880</v>
      </c>
      <c r="E43" s="431" t="s">
        <v>684</v>
      </c>
      <c r="F43" s="431" t="s">
        <v>685</v>
      </c>
      <c r="G43" s="431" t="s">
        <v>881</v>
      </c>
      <c r="H43" s="431" t="s">
        <v>686</v>
      </c>
      <c r="I43" s="431" t="s">
        <v>943</v>
      </c>
      <c r="J43" s="431" t="s">
        <v>883</v>
      </c>
      <c r="K43" s="432">
        <v>41808.459837962961</v>
      </c>
      <c r="L43" s="433"/>
      <c r="M43" s="433"/>
      <c r="N43" s="433"/>
      <c r="O43" s="433"/>
      <c r="P43" s="433"/>
      <c r="Q43" s="431" t="s">
        <v>884</v>
      </c>
      <c r="R43" s="432">
        <v>40840.507233796299</v>
      </c>
      <c r="S43" s="432">
        <v>40723</v>
      </c>
      <c r="T43" s="434">
        <v>0</v>
      </c>
      <c r="U43" s="435">
        <v>38223</v>
      </c>
      <c r="V43" s="431" t="s">
        <v>885</v>
      </c>
      <c r="W43" s="432">
        <v>40575</v>
      </c>
      <c r="X43" s="432">
        <v>41090</v>
      </c>
      <c r="Y43" s="431" t="s">
        <v>886</v>
      </c>
      <c r="Z43" s="431" t="s">
        <v>886</v>
      </c>
      <c r="AA43" s="431" t="s">
        <v>886</v>
      </c>
      <c r="AB43" s="436">
        <v>0</v>
      </c>
      <c r="AC43" s="436">
        <v>0</v>
      </c>
      <c r="AD43" s="436">
        <v>0</v>
      </c>
      <c r="AE43" s="436">
        <v>0</v>
      </c>
      <c r="AF43" s="436">
        <v>0</v>
      </c>
      <c r="AG43" s="436">
        <v>38093.61</v>
      </c>
      <c r="AH43" s="436">
        <v>38093.61</v>
      </c>
      <c r="AI43" s="436">
        <v>0</v>
      </c>
    </row>
    <row r="44" spans="1:35" outlineLevel="1" x14ac:dyDescent="0.25">
      <c r="A44" s="437" t="s">
        <v>974</v>
      </c>
      <c r="B44" s="437" t="s">
        <v>975</v>
      </c>
      <c r="C44" s="437" t="s">
        <v>879</v>
      </c>
      <c r="D44" s="437" t="s">
        <v>880</v>
      </c>
      <c r="E44" s="437" t="s">
        <v>684</v>
      </c>
      <c r="F44" s="437" t="s">
        <v>685</v>
      </c>
      <c r="G44" s="437" t="s">
        <v>881</v>
      </c>
      <c r="H44" s="437" t="s">
        <v>686</v>
      </c>
      <c r="I44" s="437" t="s">
        <v>976</v>
      </c>
      <c r="J44" s="439"/>
      <c r="K44" s="438">
        <v>40841</v>
      </c>
      <c r="L44" s="439"/>
      <c r="M44" s="439"/>
      <c r="N44" s="439"/>
      <c r="O44" s="439"/>
      <c r="P44" s="439"/>
      <c r="Q44" s="437" t="s">
        <v>884</v>
      </c>
      <c r="R44" s="438">
        <v>40840.522974537038</v>
      </c>
      <c r="S44" s="438">
        <v>40744</v>
      </c>
      <c r="T44" s="440">
        <v>0</v>
      </c>
      <c r="U44" s="441">
        <v>25000</v>
      </c>
      <c r="V44" s="437" t="s">
        <v>885</v>
      </c>
      <c r="W44" s="438">
        <v>40575</v>
      </c>
      <c r="X44" s="438">
        <v>41333</v>
      </c>
      <c r="Y44" s="437" t="s">
        <v>886</v>
      </c>
      <c r="Z44" s="437" t="s">
        <v>886</v>
      </c>
      <c r="AA44" s="437" t="s">
        <v>886</v>
      </c>
      <c r="AB44" s="442">
        <v>0</v>
      </c>
      <c r="AC44" s="442">
        <v>0</v>
      </c>
      <c r="AD44" s="442">
        <v>0</v>
      </c>
      <c r="AE44" s="442">
        <v>0</v>
      </c>
      <c r="AF44" s="442">
        <v>0</v>
      </c>
      <c r="AG44" s="442">
        <v>17859.63</v>
      </c>
      <c r="AH44" s="442">
        <v>17859.63</v>
      </c>
      <c r="AI44" s="442">
        <v>0</v>
      </c>
    </row>
    <row r="45" spans="1:35" outlineLevel="1" x14ac:dyDescent="0.25">
      <c r="A45" s="431" t="s">
        <v>977</v>
      </c>
      <c r="B45" s="431" t="s">
        <v>978</v>
      </c>
      <c r="C45" s="431" t="s">
        <v>879</v>
      </c>
      <c r="D45" s="431" t="s">
        <v>880</v>
      </c>
      <c r="E45" s="431" t="s">
        <v>684</v>
      </c>
      <c r="F45" s="431" t="s">
        <v>685</v>
      </c>
      <c r="G45" s="431" t="s">
        <v>881</v>
      </c>
      <c r="H45" s="431" t="s">
        <v>686</v>
      </c>
      <c r="I45" s="431" t="s">
        <v>904</v>
      </c>
      <c r="J45" s="433"/>
      <c r="K45" s="433"/>
      <c r="L45" s="433"/>
      <c r="M45" s="433"/>
      <c r="N45" s="433"/>
      <c r="O45" s="433"/>
      <c r="P45" s="433"/>
      <c r="Q45" s="431" t="s">
        <v>979</v>
      </c>
      <c r="R45" s="433"/>
      <c r="S45" s="433"/>
      <c r="T45" s="434">
        <v>0</v>
      </c>
      <c r="U45" s="435">
        <v>0</v>
      </c>
      <c r="V45" s="431" t="s">
        <v>885</v>
      </c>
      <c r="W45" s="432">
        <v>40575</v>
      </c>
      <c r="X45" s="432">
        <v>41333</v>
      </c>
      <c r="Y45" s="431" t="s">
        <v>901</v>
      </c>
      <c r="Z45" s="431" t="s">
        <v>901</v>
      </c>
      <c r="AA45" s="431" t="s">
        <v>886</v>
      </c>
      <c r="AB45" s="436">
        <v>0</v>
      </c>
      <c r="AC45" s="436">
        <v>0</v>
      </c>
      <c r="AD45" s="436">
        <v>0</v>
      </c>
      <c r="AE45" s="436">
        <v>0</v>
      </c>
      <c r="AF45" s="436">
        <v>0</v>
      </c>
      <c r="AG45" s="436">
        <v>0</v>
      </c>
      <c r="AH45" s="436">
        <v>0</v>
      </c>
      <c r="AI45" s="436">
        <v>0</v>
      </c>
    </row>
    <row r="46" spans="1:35" outlineLevel="1" x14ac:dyDescent="0.25">
      <c r="A46" s="437" t="s">
        <v>980</v>
      </c>
      <c r="B46" s="437" t="s">
        <v>981</v>
      </c>
      <c r="C46" s="437" t="s">
        <v>879</v>
      </c>
      <c r="D46" s="437" t="s">
        <v>880</v>
      </c>
      <c r="E46" s="437" t="s">
        <v>684</v>
      </c>
      <c r="F46" s="437" t="s">
        <v>685</v>
      </c>
      <c r="G46" s="437" t="s">
        <v>881</v>
      </c>
      <c r="H46" s="437" t="s">
        <v>686</v>
      </c>
      <c r="I46" s="437" t="s">
        <v>982</v>
      </c>
      <c r="J46" s="437" t="s">
        <v>883</v>
      </c>
      <c r="K46" s="438">
        <v>41808.460636574076</v>
      </c>
      <c r="L46" s="439"/>
      <c r="M46" s="439"/>
      <c r="N46" s="439"/>
      <c r="O46" s="439"/>
      <c r="P46" s="439"/>
      <c r="Q46" s="437" t="s">
        <v>884</v>
      </c>
      <c r="R46" s="438">
        <v>40840.493379629632</v>
      </c>
      <c r="S46" s="438">
        <v>40690</v>
      </c>
      <c r="T46" s="440">
        <v>0</v>
      </c>
      <c r="U46" s="441">
        <v>5000</v>
      </c>
      <c r="V46" s="437" t="s">
        <v>885</v>
      </c>
      <c r="W46" s="438">
        <v>40575</v>
      </c>
      <c r="X46" s="438">
        <v>41698</v>
      </c>
      <c r="Y46" s="437" t="s">
        <v>886</v>
      </c>
      <c r="Z46" s="437" t="s">
        <v>886</v>
      </c>
      <c r="AA46" s="437" t="s">
        <v>886</v>
      </c>
      <c r="AB46" s="442">
        <v>0</v>
      </c>
      <c r="AC46" s="442">
        <v>0</v>
      </c>
      <c r="AD46" s="442">
        <v>0</v>
      </c>
      <c r="AE46" s="442">
        <v>0</v>
      </c>
      <c r="AF46" s="442">
        <v>0</v>
      </c>
      <c r="AG46" s="442">
        <v>3229.63</v>
      </c>
      <c r="AH46" s="442">
        <v>3229.63</v>
      </c>
      <c r="AI46" s="442">
        <v>0</v>
      </c>
    </row>
    <row r="47" spans="1:35" outlineLevel="1" x14ac:dyDescent="0.25">
      <c r="A47" s="437" t="s">
        <v>983</v>
      </c>
      <c r="B47" s="437" t="s">
        <v>984</v>
      </c>
      <c r="C47" s="437" t="s">
        <v>879</v>
      </c>
      <c r="D47" s="437" t="s">
        <v>880</v>
      </c>
      <c r="E47" s="437" t="s">
        <v>684</v>
      </c>
      <c r="F47" s="437" t="s">
        <v>685</v>
      </c>
      <c r="G47" s="437" t="s">
        <v>881</v>
      </c>
      <c r="H47" s="437" t="s">
        <v>686</v>
      </c>
      <c r="I47" s="437" t="s">
        <v>985</v>
      </c>
      <c r="J47" s="437" t="s">
        <v>883</v>
      </c>
      <c r="K47" s="438">
        <v>41460.472060185188</v>
      </c>
      <c r="L47" s="439"/>
      <c r="M47" s="439"/>
      <c r="N47" s="439"/>
      <c r="O47" s="439"/>
      <c r="P47" s="439"/>
      <c r="Q47" s="437" t="s">
        <v>884</v>
      </c>
      <c r="R47" s="438">
        <v>41453.581018518518</v>
      </c>
      <c r="S47" s="438">
        <v>41453</v>
      </c>
      <c r="T47" s="440">
        <v>0</v>
      </c>
      <c r="U47" s="441">
        <v>0</v>
      </c>
      <c r="V47" s="437" t="s">
        <v>885</v>
      </c>
      <c r="W47" s="438">
        <v>40575</v>
      </c>
      <c r="X47" s="438">
        <v>41698</v>
      </c>
      <c r="Y47" s="437" t="s">
        <v>886</v>
      </c>
      <c r="Z47" s="437" t="s">
        <v>886</v>
      </c>
      <c r="AA47" s="437" t="s">
        <v>886</v>
      </c>
      <c r="AB47" s="442">
        <v>0</v>
      </c>
      <c r="AC47" s="442">
        <v>0</v>
      </c>
      <c r="AD47" s="442">
        <v>0</v>
      </c>
      <c r="AE47" s="442">
        <v>0</v>
      </c>
      <c r="AF47" s="442">
        <v>0</v>
      </c>
      <c r="AG47" s="442">
        <v>400089.87</v>
      </c>
      <c r="AH47" s="442">
        <v>400089.87</v>
      </c>
      <c r="AI47" s="442">
        <v>0</v>
      </c>
    </row>
    <row r="48" spans="1:35" outlineLevel="1" x14ac:dyDescent="0.25">
      <c r="A48" s="437" t="s">
        <v>986</v>
      </c>
      <c r="B48" s="437" t="s">
        <v>987</v>
      </c>
      <c r="C48" s="437" t="s">
        <v>879</v>
      </c>
      <c r="D48" s="437" t="s">
        <v>880</v>
      </c>
      <c r="E48" s="437" t="s">
        <v>684</v>
      </c>
      <c r="F48" s="437" t="s">
        <v>685</v>
      </c>
      <c r="G48" s="437" t="s">
        <v>881</v>
      </c>
      <c r="H48" s="437" t="s">
        <v>686</v>
      </c>
      <c r="I48" s="437" t="s">
        <v>943</v>
      </c>
      <c r="J48" s="437" t="s">
        <v>883</v>
      </c>
      <c r="K48" s="438">
        <v>42300.654039351852</v>
      </c>
      <c r="L48" s="439"/>
      <c r="M48" s="439"/>
      <c r="N48" s="439"/>
      <c r="O48" s="439"/>
      <c r="P48" s="439"/>
      <c r="Q48" s="437" t="s">
        <v>884</v>
      </c>
      <c r="R48" s="438">
        <v>40840.50408564815</v>
      </c>
      <c r="S48" s="438">
        <v>42272</v>
      </c>
      <c r="T48" s="440">
        <v>0</v>
      </c>
      <c r="U48" s="441">
        <v>50000</v>
      </c>
      <c r="V48" s="437" t="s">
        <v>885</v>
      </c>
      <c r="W48" s="438">
        <v>40575</v>
      </c>
      <c r="X48" s="438">
        <v>42277</v>
      </c>
      <c r="Y48" s="437" t="s">
        <v>886</v>
      </c>
      <c r="Z48" s="437" t="s">
        <v>886</v>
      </c>
      <c r="AA48" s="437" t="s">
        <v>886</v>
      </c>
      <c r="AB48" s="442">
        <v>0</v>
      </c>
      <c r="AC48" s="442">
        <v>0</v>
      </c>
      <c r="AD48" s="442">
        <v>0</v>
      </c>
      <c r="AE48" s="442">
        <v>0</v>
      </c>
      <c r="AF48" s="442">
        <v>0</v>
      </c>
      <c r="AG48" s="442">
        <v>63884.2</v>
      </c>
      <c r="AH48" s="442">
        <v>63884.2</v>
      </c>
      <c r="AI48" s="442">
        <v>0</v>
      </c>
    </row>
    <row r="49" spans="1:35" outlineLevel="1" x14ac:dyDescent="0.25">
      <c r="A49" s="431" t="s">
        <v>988</v>
      </c>
      <c r="B49" s="431" t="s">
        <v>989</v>
      </c>
      <c r="C49" s="431" t="s">
        <v>879</v>
      </c>
      <c r="D49" s="431" t="s">
        <v>880</v>
      </c>
      <c r="E49" s="431" t="s">
        <v>684</v>
      </c>
      <c r="F49" s="431" t="s">
        <v>685</v>
      </c>
      <c r="G49" s="431" t="s">
        <v>881</v>
      </c>
      <c r="H49" s="431" t="s">
        <v>686</v>
      </c>
      <c r="I49" s="431" t="s">
        <v>990</v>
      </c>
      <c r="J49" s="431" t="s">
        <v>883</v>
      </c>
      <c r="K49" s="432">
        <v>41808.461064814815</v>
      </c>
      <c r="L49" s="433"/>
      <c r="M49" s="433"/>
      <c r="N49" s="433"/>
      <c r="O49" s="433"/>
      <c r="P49" s="433"/>
      <c r="Q49" s="431" t="s">
        <v>884</v>
      </c>
      <c r="R49" s="432">
        <v>40840.488935185182</v>
      </c>
      <c r="S49" s="432">
        <v>40627</v>
      </c>
      <c r="T49" s="434">
        <v>0</v>
      </c>
      <c r="U49" s="435">
        <v>11800</v>
      </c>
      <c r="V49" s="431" t="s">
        <v>885</v>
      </c>
      <c r="W49" s="432">
        <v>40575</v>
      </c>
      <c r="X49" s="432">
        <v>40968</v>
      </c>
      <c r="Y49" s="431" t="s">
        <v>886</v>
      </c>
      <c r="Z49" s="431" t="s">
        <v>886</v>
      </c>
      <c r="AA49" s="431" t="s">
        <v>886</v>
      </c>
      <c r="AB49" s="436">
        <v>0</v>
      </c>
      <c r="AC49" s="436">
        <v>0</v>
      </c>
      <c r="AD49" s="436">
        <v>0</v>
      </c>
      <c r="AE49" s="436">
        <v>0</v>
      </c>
      <c r="AF49" s="436">
        <v>0</v>
      </c>
      <c r="AG49" s="436">
        <v>4830.47</v>
      </c>
      <c r="AH49" s="436">
        <v>4830.47</v>
      </c>
      <c r="AI49" s="436">
        <v>0</v>
      </c>
    </row>
    <row r="50" spans="1:35" outlineLevel="1" x14ac:dyDescent="0.25">
      <c r="A50" s="431" t="s">
        <v>991</v>
      </c>
      <c r="B50" s="431" t="s">
        <v>992</v>
      </c>
      <c r="C50" s="431" t="s">
        <v>879</v>
      </c>
      <c r="D50" s="431" t="s">
        <v>880</v>
      </c>
      <c r="E50" s="431" t="s">
        <v>684</v>
      </c>
      <c r="F50" s="431" t="s">
        <v>685</v>
      </c>
      <c r="G50" s="431" t="s">
        <v>881</v>
      </c>
      <c r="H50" s="431" t="s">
        <v>686</v>
      </c>
      <c r="I50" s="431" t="s">
        <v>882</v>
      </c>
      <c r="J50" s="431" t="s">
        <v>883</v>
      </c>
      <c r="K50" s="432">
        <v>41124.652013888888</v>
      </c>
      <c r="L50" s="433"/>
      <c r="M50" s="433"/>
      <c r="N50" s="433"/>
      <c r="O50" s="433"/>
      <c r="P50" s="433"/>
      <c r="Q50" s="431" t="s">
        <v>884</v>
      </c>
      <c r="R50" s="432">
        <v>40840.515196759261</v>
      </c>
      <c r="S50" s="432">
        <v>40793</v>
      </c>
      <c r="T50" s="434">
        <v>0</v>
      </c>
      <c r="U50" s="435">
        <v>66000</v>
      </c>
      <c r="V50" s="431" t="s">
        <v>885</v>
      </c>
      <c r="W50" s="432">
        <v>40575</v>
      </c>
      <c r="X50" s="432">
        <v>41306</v>
      </c>
      <c r="Y50" s="431" t="s">
        <v>886</v>
      </c>
      <c r="Z50" s="431" t="s">
        <v>886</v>
      </c>
      <c r="AA50" s="431" t="s">
        <v>886</v>
      </c>
      <c r="AB50" s="436">
        <v>0</v>
      </c>
      <c r="AC50" s="436">
        <v>0</v>
      </c>
      <c r="AD50" s="436">
        <v>0</v>
      </c>
      <c r="AE50" s="436">
        <v>0</v>
      </c>
      <c r="AF50" s="436">
        <v>0</v>
      </c>
      <c r="AG50" s="436">
        <v>57308.9</v>
      </c>
      <c r="AH50" s="436">
        <v>57308.9</v>
      </c>
      <c r="AI50" s="436">
        <v>0</v>
      </c>
    </row>
    <row r="51" spans="1:35" outlineLevel="1" x14ac:dyDescent="0.25">
      <c r="A51" s="437" t="s">
        <v>993</v>
      </c>
      <c r="B51" s="437" t="s">
        <v>994</v>
      </c>
      <c r="C51" s="437" t="s">
        <v>879</v>
      </c>
      <c r="D51" s="437" t="s">
        <v>880</v>
      </c>
      <c r="E51" s="437" t="s">
        <v>684</v>
      </c>
      <c r="F51" s="437" t="s">
        <v>685</v>
      </c>
      <c r="G51" s="437" t="s">
        <v>881</v>
      </c>
      <c r="H51" s="437" t="s">
        <v>686</v>
      </c>
      <c r="I51" s="437" t="s">
        <v>882</v>
      </c>
      <c r="J51" s="437" t="s">
        <v>883</v>
      </c>
      <c r="K51" s="438">
        <v>41589.5778587963</v>
      </c>
      <c r="L51" s="439"/>
      <c r="M51" s="439"/>
      <c r="N51" s="439"/>
      <c r="O51" s="439"/>
      <c r="P51" s="439"/>
      <c r="Q51" s="437" t="s">
        <v>884</v>
      </c>
      <c r="R51" s="438">
        <v>40840.511122685188</v>
      </c>
      <c r="S51" s="438">
        <v>40716</v>
      </c>
      <c r="T51" s="440">
        <v>0</v>
      </c>
      <c r="U51" s="441">
        <v>32600</v>
      </c>
      <c r="V51" s="437" t="s">
        <v>885</v>
      </c>
      <c r="W51" s="438">
        <v>40575</v>
      </c>
      <c r="X51" s="438">
        <v>41306</v>
      </c>
      <c r="Y51" s="437" t="s">
        <v>886</v>
      </c>
      <c r="Z51" s="437" t="s">
        <v>886</v>
      </c>
      <c r="AA51" s="437" t="s">
        <v>886</v>
      </c>
      <c r="AB51" s="442">
        <v>0</v>
      </c>
      <c r="AC51" s="442">
        <v>0</v>
      </c>
      <c r="AD51" s="442">
        <v>0</v>
      </c>
      <c r="AE51" s="442">
        <v>0</v>
      </c>
      <c r="AF51" s="442">
        <v>0</v>
      </c>
      <c r="AG51" s="442">
        <v>29372.42</v>
      </c>
      <c r="AH51" s="442">
        <v>29372.42</v>
      </c>
      <c r="AI51" s="442">
        <v>0</v>
      </c>
    </row>
    <row r="52" spans="1:35" outlineLevel="1" x14ac:dyDescent="0.25">
      <c r="A52" s="437" t="s">
        <v>995</v>
      </c>
      <c r="B52" s="437" t="s">
        <v>996</v>
      </c>
      <c r="C52" s="437" t="s">
        <v>879</v>
      </c>
      <c r="D52" s="437" t="s">
        <v>880</v>
      </c>
      <c r="E52" s="437" t="s">
        <v>684</v>
      </c>
      <c r="F52" s="437" t="s">
        <v>685</v>
      </c>
      <c r="G52" s="437" t="s">
        <v>881</v>
      </c>
      <c r="H52" s="437" t="s">
        <v>686</v>
      </c>
      <c r="I52" s="437" t="s">
        <v>882</v>
      </c>
      <c r="J52" s="437" t="s">
        <v>883</v>
      </c>
      <c r="K52" s="438">
        <v>41124.653900462959</v>
      </c>
      <c r="L52" s="439"/>
      <c r="M52" s="439"/>
      <c r="N52" s="439"/>
      <c r="O52" s="439"/>
      <c r="P52" s="439"/>
      <c r="Q52" s="437" t="s">
        <v>884</v>
      </c>
      <c r="R52" s="438">
        <v>40840.484594907408</v>
      </c>
      <c r="S52" s="438">
        <v>40849</v>
      </c>
      <c r="T52" s="440">
        <v>0</v>
      </c>
      <c r="U52" s="441">
        <v>59000</v>
      </c>
      <c r="V52" s="437" t="s">
        <v>885</v>
      </c>
      <c r="W52" s="438">
        <v>40603</v>
      </c>
      <c r="X52" s="438">
        <v>40998</v>
      </c>
      <c r="Y52" s="437" t="s">
        <v>886</v>
      </c>
      <c r="Z52" s="437" t="s">
        <v>886</v>
      </c>
      <c r="AA52" s="437" t="s">
        <v>886</v>
      </c>
      <c r="AB52" s="442">
        <v>0</v>
      </c>
      <c r="AC52" s="442">
        <v>0</v>
      </c>
      <c r="AD52" s="442">
        <v>0</v>
      </c>
      <c r="AE52" s="442">
        <v>0</v>
      </c>
      <c r="AF52" s="442">
        <v>0</v>
      </c>
      <c r="AG52" s="442">
        <v>41993.599999999999</v>
      </c>
      <c r="AH52" s="442">
        <v>41993.599999999999</v>
      </c>
      <c r="AI52" s="442">
        <v>0</v>
      </c>
    </row>
    <row r="53" spans="1:35" outlineLevel="1" x14ac:dyDescent="0.25">
      <c r="A53" s="437" t="s">
        <v>997</v>
      </c>
      <c r="B53" s="437" t="s">
        <v>998</v>
      </c>
      <c r="C53" s="437" t="s">
        <v>879</v>
      </c>
      <c r="D53" s="437" t="s">
        <v>880</v>
      </c>
      <c r="E53" s="437" t="s">
        <v>684</v>
      </c>
      <c r="F53" s="437" t="s">
        <v>685</v>
      </c>
      <c r="G53" s="437" t="s">
        <v>881</v>
      </c>
      <c r="H53" s="437" t="s">
        <v>686</v>
      </c>
      <c r="I53" s="437" t="s">
        <v>882</v>
      </c>
      <c r="J53" s="437" t="s">
        <v>883</v>
      </c>
      <c r="K53" s="438">
        <v>41141.612025462964</v>
      </c>
      <c r="L53" s="439"/>
      <c r="M53" s="439"/>
      <c r="N53" s="439"/>
      <c r="O53" s="439"/>
      <c r="P53" s="439"/>
      <c r="Q53" s="437" t="s">
        <v>884</v>
      </c>
      <c r="R53" s="438">
        <v>41089.671226851853</v>
      </c>
      <c r="S53" s="438">
        <v>40807</v>
      </c>
      <c r="T53" s="440">
        <v>0</v>
      </c>
      <c r="U53" s="441">
        <v>36000</v>
      </c>
      <c r="V53" s="437" t="s">
        <v>885</v>
      </c>
      <c r="W53" s="438">
        <v>40634</v>
      </c>
      <c r="X53" s="438">
        <v>41394</v>
      </c>
      <c r="Y53" s="437" t="s">
        <v>886</v>
      </c>
      <c r="Z53" s="437" t="s">
        <v>886</v>
      </c>
      <c r="AA53" s="437" t="s">
        <v>886</v>
      </c>
      <c r="AB53" s="442">
        <v>0</v>
      </c>
      <c r="AC53" s="442">
        <v>0</v>
      </c>
      <c r="AD53" s="442">
        <v>0</v>
      </c>
      <c r="AE53" s="442">
        <v>0</v>
      </c>
      <c r="AF53" s="442">
        <v>0</v>
      </c>
      <c r="AG53" s="442">
        <v>10187.64</v>
      </c>
      <c r="AH53" s="442">
        <v>10187.64</v>
      </c>
      <c r="AI53" s="442">
        <v>0</v>
      </c>
    </row>
    <row r="54" spans="1:35" outlineLevel="1" x14ac:dyDescent="0.25">
      <c r="A54" s="431" t="s">
        <v>999</v>
      </c>
      <c r="B54" s="431" t="s">
        <v>1000</v>
      </c>
      <c r="C54" s="431" t="s">
        <v>879</v>
      </c>
      <c r="D54" s="431" t="s">
        <v>880</v>
      </c>
      <c r="E54" s="431" t="s">
        <v>684</v>
      </c>
      <c r="F54" s="431" t="s">
        <v>685</v>
      </c>
      <c r="G54" s="431" t="s">
        <v>881</v>
      </c>
      <c r="H54" s="431" t="s">
        <v>686</v>
      </c>
      <c r="I54" s="431" t="s">
        <v>955</v>
      </c>
      <c r="J54" s="431" t="s">
        <v>923</v>
      </c>
      <c r="K54" s="432">
        <v>41394</v>
      </c>
      <c r="L54" s="433"/>
      <c r="M54" s="433"/>
      <c r="N54" s="433"/>
      <c r="O54" s="433"/>
      <c r="P54" s="433"/>
      <c r="Q54" s="431" t="s">
        <v>884</v>
      </c>
      <c r="R54" s="432">
        <v>41394.400520833333</v>
      </c>
      <c r="S54" s="432">
        <v>41261</v>
      </c>
      <c r="T54" s="434">
        <v>0</v>
      </c>
      <c r="U54" s="435">
        <v>455000</v>
      </c>
      <c r="V54" s="431" t="s">
        <v>885</v>
      </c>
      <c r="W54" s="432">
        <v>40725</v>
      </c>
      <c r="X54" s="432">
        <v>45838</v>
      </c>
      <c r="Y54" s="431" t="s">
        <v>886</v>
      </c>
      <c r="Z54" s="431" t="s">
        <v>886</v>
      </c>
      <c r="AA54" s="431" t="s">
        <v>886</v>
      </c>
      <c r="AB54" s="436">
        <v>0</v>
      </c>
      <c r="AC54" s="436">
        <v>0</v>
      </c>
      <c r="AD54" s="436">
        <v>0</v>
      </c>
      <c r="AE54" s="436">
        <v>0</v>
      </c>
      <c r="AF54" s="436">
        <v>0</v>
      </c>
      <c r="AG54" s="436">
        <v>1041672.91</v>
      </c>
      <c r="AH54" s="436">
        <v>1041672.91</v>
      </c>
      <c r="AI54" s="436">
        <v>0</v>
      </c>
    </row>
    <row r="55" spans="1:35" outlineLevel="1" x14ac:dyDescent="0.25">
      <c r="A55" s="437" t="s">
        <v>1001</v>
      </c>
      <c r="B55" s="437" t="s">
        <v>1002</v>
      </c>
      <c r="C55" s="437" t="s">
        <v>879</v>
      </c>
      <c r="D55" s="437" t="s">
        <v>880</v>
      </c>
      <c r="E55" s="437" t="s">
        <v>684</v>
      </c>
      <c r="F55" s="437" t="s">
        <v>685</v>
      </c>
      <c r="G55" s="437" t="s">
        <v>881</v>
      </c>
      <c r="H55" s="437" t="s">
        <v>686</v>
      </c>
      <c r="I55" s="437" t="s">
        <v>1003</v>
      </c>
      <c r="J55" s="437" t="s">
        <v>1004</v>
      </c>
      <c r="K55" s="438">
        <v>41460.472881944443</v>
      </c>
      <c r="L55" s="439"/>
      <c r="M55" s="439"/>
      <c r="N55" s="439"/>
      <c r="O55" s="439"/>
      <c r="P55" s="439"/>
      <c r="Q55" s="437" t="s">
        <v>884</v>
      </c>
      <c r="R55" s="438">
        <v>41453.583113425928</v>
      </c>
      <c r="S55" s="438">
        <v>41383</v>
      </c>
      <c r="T55" s="440">
        <v>0</v>
      </c>
      <c r="U55" s="441">
        <v>230000</v>
      </c>
      <c r="V55" s="437" t="s">
        <v>885</v>
      </c>
      <c r="W55" s="438">
        <v>40725</v>
      </c>
      <c r="X55" s="438">
        <v>45838</v>
      </c>
      <c r="Y55" s="437" t="s">
        <v>886</v>
      </c>
      <c r="Z55" s="437" t="s">
        <v>886</v>
      </c>
      <c r="AA55" s="437" t="s">
        <v>886</v>
      </c>
      <c r="AB55" s="442">
        <v>0</v>
      </c>
      <c r="AC55" s="442">
        <v>0</v>
      </c>
      <c r="AD55" s="442">
        <v>0</v>
      </c>
      <c r="AE55" s="442">
        <v>0</v>
      </c>
      <c r="AF55" s="442">
        <v>0</v>
      </c>
      <c r="AG55" s="442">
        <v>99028.78</v>
      </c>
      <c r="AH55" s="442">
        <v>99028.78</v>
      </c>
      <c r="AI55" s="442">
        <v>0</v>
      </c>
    </row>
    <row r="56" spans="1:35" outlineLevel="1" x14ac:dyDescent="0.25">
      <c r="A56" s="437" t="s">
        <v>1005</v>
      </c>
      <c r="B56" s="437" t="s">
        <v>1006</v>
      </c>
      <c r="C56" s="437" t="s">
        <v>879</v>
      </c>
      <c r="D56" s="437" t="s">
        <v>880</v>
      </c>
      <c r="E56" s="437" t="s">
        <v>684</v>
      </c>
      <c r="F56" s="437" t="s">
        <v>685</v>
      </c>
      <c r="G56" s="437" t="s">
        <v>881</v>
      </c>
      <c r="H56" s="437" t="s">
        <v>686</v>
      </c>
      <c r="I56" s="437" t="s">
        <v>943</v>
      </c>
      <c r="J56" s="437" t="s">
        <v>883</v>
      </c>
      <c r="K56" s="438">
        <v>41297</v>
      </c>
      <c r="L56" s="439"/>
      <c r="M56" s="439"/>
      <c r="N56" s="439"/>
      <c r="O56" s="439"/>
      <c r="P56" s="439"/>
      <c r="Q56" s="437" t="s">
        <v>884</v>
      </c>
      <c r="R56" s="438">
        <v>41297.519618055558</v>
      </c>
      <c r="S56" s="438">
        <v>41110</v>
      </c>
      <c r="T56" s="440">
        <v>0</v>
      </c>
      <c r="U56" s="441">
        <v>44150</v>
      </c>
      <c r="V56" s="437" t="s">
        <v>885</v>
      </c>
      <c r="W56" s="438">
        <v>40695</v>
      </c>
      <c r="X56" s="438">
        <v>45838</v>
      </c>
      <c r="Y56" s="437" t="s">
        <v>886</v>
      </c>
      <c r="Z56" s="437" t="s">
        <v>886</v>
      </c>
      <c r="AA56" s="437" t="s">
        <v>886</v>
      </c>
      <c r="AB56" s="442">
        <v>0</v>
      </c>
      <c r="AC56" s="442">
        <v>0</v>
      </c>
      <c r="AD56" s="442">
        <v>0</v>
      </c>
      <c r="AE56" s="442">
        <v>0</v>
      </c>
      <c r="AF56" s="442">
        <v>0</v>
      </c>
      <c r="AG56" s="442">
        <v>41877.29</v>
      </c>
      <c r="AH56" s="442">
        <v>41877.29</v>
      </c>
      <c r="AI56" s="442">
        <v>0</v>
      </c>
    </row>
    <row r="57" spans="1:35" outlineLevel="1" x14ac:dyDescent="0.25">
      <c r="A57" s="431" t="s">
        <v>1007</v>
      </c>
      <c r="B57" s="431" t="s">
        <v>1008</v>
      </c>
      <c r="C57" s="431" t="s">
        <v>879</v>
      </c>
      <c r="D57" s="431" t="s">
        <v>880</v>
      </c>
      <c r="E57" s="431" t="s">
        <v>684</v>
      </c>
      <c r="F57" s="431" t="s">
        <v>685</v>
      </c>
      <c r="G57" s="431" t="s">
        <v>881</v>
      </c>
      <c r="H57" s="431" t="s">
        <v>686</v>
      </c>
      <c r="I57" s="431" t="s">
        <v>943</v>
      </c>
      <c r="J57" s="431" t="s">
        <v>883</v>
      </c>
      <c r="K57" s="432">
        <v>41297</v>
      </c>
      <c r="L57" s="433"/>
      <c r="M57" s="433"/>
      <c r="N57" s="433"/>
      <c r="O57" s="433"/>
      <c r="P57" s="433"/>
      <c r="Q57" s="431" t="s">
        <v>884</v>
      </c>
      <c r="R57" s="432">
        <v>41297.52207175926</v>
      </c>
      <c r="S57" s="432">
        <v>41143</v>
      </c>
      <c r="T57" s="434">
        <v>0</v>
      </c>
      <c r="U57" s="435">
        <v>41650</v>
      </c>
      <c r="V57" s="431" t="s">
        <v>885</v>
      </c>
      <c r="W57" s="432">
        <v>40725</v>
      </c>
      <c r="X57" s="432">
        <v>45833</v>
      </c>
      <c r="Y57" s="431" t="s">
        <v>886</v>
      </c>
      <c r="Z57" s="431" t="s">
        <v>886</v>
      </c>
      <c r="AA57" s="431" t="s">
        <v>886</v>
      </c>
      <c r="AB57" s="436">
        <v>0</v>
      </c>
      <c r="AC57" s="436">
        <v>0</v>
      </c>
      <c r="AD57" s="436">
        <v>0</v>
      </c>
      <c r="AE57" s="436">
        <v>0</v>
      </c>
      <c r="AF57" s="436">
        <v>0</v>
      </c>
      <c r="AG57" s="436">
        <v>39316.239999999998</v>
      </c>
      <c r="AH57" s="436">
        <v>39316.239999999998</v>
      </c>
      <c r="AI57" s="436">
        <v>0</v>
      </c>
    </row>
    <row r="58" spans="1:35" outlineLevel="1" x14ac:dyDescent="0.25">
      <c r="A58" s="437" t="s">
        <v>1009</v>
      </c>
      <c r="B58" s="437" t="s">
        <v>1010</v>
      </c>
      <c r="C58" s="437" t="s">
        <v>879</v>
      </c>
      <c r="D58" s="437" t="s">
        <v>880</v>
      </c>
      <c r="E58" s="437" t="s">
        <v>684</v>
      </c>
      <c r="F58" s="437" t="s">
        <v>685</v>
      </c>
      <c r="G58" s="437" t="s">
        <v>881</v>
      </c>
      <c r="H58" s="437" t="s">
        <v>1011</v>
      </c>
      <c r="I58" s="437" t="s">
        <v>882</v>
      </c>
      <c r="J58" s="437" t="s">
        <v>883</v>
      </c>
      <c r="K58" s="438">
        <v>41451</v>
      </c>
      <c r="L58" s="439"/>
      <c r="M58" s="439"/>
      <c r="N58" s="439"/>
      <c r="O58" s="439"/>
      <c r="P58" s="439"/>
      <c r="Q58" s="437" t="s">
        <v>884</v>
      </c>
      <c r="R58" s="438">
        <v>41451.581967592596</v>
      </c>
      <c r="S58" s="438">
        <v>41453</v>
      </c>
      <c r="T58" s="440">
        <v>0</v>
      </c>
      <c r="U58" s="441">
        <v>35000</v>
      </c>
      <c r="V58" s="437" t="s">
        <v>885</v>
      </c>
      <c r="W58" s="438">
        <v>40725</v>
      </c>
      <c r="X58" s="438">
        <v>45838</v>
      </c>
      <c r="Y58" s="437" t="s">
        <v>886</v>
      </c>
      <c r="Z58" s="437" t="s">
        <v>886</v>
      </c>
      <c r="AA58" s="437" t="s">
        <v>886</v>
      </c>
      <c r="AB58" s="442">
        <v>0</v>
      </c>
      <c r="AC58" s="442">
        <v>0</v>
      </c>
      <c r="AD58" s="442">
        <v>0</v>
      </c>
      <c r="AE58" s="442">
        <v>0</v>
      </c>
      <c r="AF58" s="442">
        <v>0</v>
      </c>
      <c r="AG58" s="442">
        <v>41195.51</v>
      </c>
      <c r="AH58" s="442">
        <v>41195.51</v>
      </c>
      <c r="AI58" s="442">
        <v>0</v>
      </c>
    </row>
    <row r="59" spans="1:35" outlineLevel="1" x14ac:dyDescent="0.25">
      <c r="A59" s="431" t="s">
        <v>1012</v>
      </c>
      <c r="B59" s="431" t="s">
        <v>1013</v>
      </c>
      <c r="C59" s="431" t="s">
        <v>879</v>
      </c>
      <c r="D59" s="431" t="s">
        <v>880</v>
      </c>
      <c r="E59" s="431" t="s">
        <v>684</v>
      </c>
      <c r="F59" s="431" t="s">
        <v>685</v>
      </c>
      <c r="G59" s="431" t="s">
        <v>881</v>
      </c>
      <c r="H59" s="431" t="s">
        <v>686</v>
      </c>
      <c r="I59" s="431" t="s">
        <v>1014</v>
      </c>
      <c r="J59" s="431" t="s">
        <v>883</v>
      </c>
      <c r="K59" s="432">
        <v>41102.493009259262</v>
      </c>
      <c r="L59" s="433"/>
      <c r="M59" s="433"/>
      <c r="N59" s="433"/>
      <c r="O59" s="433"/>
      <c r="P59" s="433"/>
      <c r="Q59" s="431" t="s">
        <v>884</v>
      </c>
      <c r="R59" s="433"/>
      <c r="S59" s="433"/>
      <c r="T59" s="434">
        <v>0</v>
      </c>
      <c r="U59" s="435">
        <v>343263</v>
      </c>
      <c r="V59" s="431" t="s">
        <v>885</v>
      </c>
      <c r="W59" s="432">
        <v>40725</v>
      </c>
      <c r="X59" s="432">
        <v>41090</v>
      </c>
      <c r="Y59" s="431" t="s">
        <v>901</v>
      </c>
      <c r="Z59" s="431" t="s">
        <v>901</v>
      </c>
      <c r="AA59" s="431" t="s">
        <v>886</v>
      </c>
      <c r="AB59" s="436">
        <v>0</v>
      </c>
      <c r="AC59" s="436">
        <v>0</v>
      </c>
      <c r="AD59" s="436">
        <v>0</v>
      </c>
      <c r="AE59" s="436">
        <v>0</v>
      </c>
      <c r="AF59" s="436">
        <v>0</v>
      </c>
      <c r="AG59" s="436">
        <v>0</v>
      </c>
      <c r="AH59" s="436">
        <v>0</v>
      </c>
      <c r="AI59" s="436">
        <v>0</v>
      </c>
    </row>
    <row r="60" spans="1:35" outlineLevel="1" x14ac:dyDescent="0.25">
      <c r="A60" s="437" t="s">
        <v>1015</v>
      </c>
      <c r="B60" s="437" t="s">
        <v>1016</v>
      </c>
      <c r="C60" s="437" t="s">
        <v>879</v>
      </c>
      <c r="D60" s="437" t="s">
        <v>880</v>
      </c>
      <c r="E60" s="437" t="s">
        <v>684</v>
      </c>
      <c r="F60" s="437" t="s">
        <v>685</v>
      </c>
      <c r="G60" s="437" t="s">
        <v>881</v>
      </c>
      <c r="H60" s="437" t="s">
        <v>686</v>
      </c>
      <c r="I60" s="437" t="s">
        <v>1014</v>
      </c>
      <c r="J60" s="437" t="s">
        <v>883</v>
      </c>
      <c r="K60" s="438">
        <v>40842.625277777777</v>
      </c>
      <c r="L60" s="439"/>
      <c r="M60" s="439"/>
      <c r="N60" s="439"/>
      <c r="O60" s="439"/>
      <c r="P60" s="439"/>
      <c r="Q60" s="437" t="s">
        <v>884</v>
      </c>
      <c r="R60" s="439"/>
      <c r="S60" s="439"/>
      <c r="T60" s="440">
        <v>0</v>
      </c>
      <c r="U60" s="441">
        <v>200000</v>
      </c>
      <c r="V60" s="437" t="s">
        <v>885</v>
      </c>
      <c r="W60" s="438">
        <v>40725</v>
      </c>
      <c r="X60" s="438">
        <v>41090</v>
      </c>
      <c r="Y60" s="437" t="s">
        <v>901</v>
      </c>
      <c r="Z60" s="437" t="s">
        <v>901</v>
      </c>
      <c r="AA60" s="437" t="s">
        <v>886</v>
      </c>
      <c r="AB60" s="442">
        <v>0</v>
      </c>
      <c r="AC60" s="442">
        <v>0</v>
      </c>
      <c r="AD60" s="442">
        <v>0</v>
      </c>
      <c r="AE60" s="442">
        <v>0</v>
      </c>
      <c r="AF60" s="442">
        <v>0</v>
      </c>
      <c r="AG60" s="442">
        <v>0</v>
      </c>
      <c r="AH60" s="442">
        <v>0</v>
      </c>
      <c r="AI60" s="442">
        <v>0</v>
      </c>
    </row>
    <row r="61" spans="1:35" outlineLevel="1" x14ac:dyDescent="0.25">
      <c r="A61" s="431" t="s">
        <v>1017</v>
      </c>
      <c r="B61" s="431" t="s">
        <v>1018</v>
      </c>
      <c r="C61" s="431" t="s">
        <v>879</v>
      </c>
      <c r="D61" s="431" t="s">
        <v>880</v>
      </c>
      <c r="E61" s="431" t="s">
        <v>684</v>
      </c>
      <c r="F61" s="431" t="s">
        <v>685</v>
      </c>
      <c r="G61" s="431" t="s">
        <v>881</v>
      </c>
      <c r="H61" s="431" t="s">
        <v>686</v>
      </c>
      <c r="I61" s="431" t="s">
        <v>1014</v>
      </c>
      <c r="J61" s="431" t="s">
        <v>883</v>
      </c>
      <c r="K61" s="432">
        <v>41703.685787037037</v>
      </c>
      <c r="L61" s="433"/>
      <c r="M61" s="433"/>
      <c r="N61" s="433"/>
      <c r="O61" s="433"/>
      <c r="P61" s="433"/>
      <c r="Q61" s="431" t="s">
        <v>884</v>
      </c>
      <c r="R61" s="433"/>
      <c r="S61" s="432">
        <v>41698</v>
      </c>
      <c r="T61" s="434">
        <v>0</v>
      </c>
      <c r="U61" s="435">
        <v>75000</v>
      </c>
      <c r="V61" s="431" t="s">
        <v>885</v>
      </c>
      <c r="W61" s="432">
        <v>40725</v>
      </c>
      <c r="X61" s="432">
        <v>41820</v>
      </c>
      <c r="Y61" s="431" t="s">
        <v>901</v>
      </c>
      <c r="Z61" s="431" t="s">
        <v>886</v>
      </c>
      <c r="AA61" s="431" t="s">
        <v>886</v>
      </c>
      <c r="AB61" s="436">
        <v>0</v>
      </c>
      <c r="AC61" s="436">
        <v>0</v>
      </c>
      <c r="AD61" s="436">
        <v>0</v>
      </c>
      <c r="AE61" s="436">
        <v>0</v>
      </c>
      <c r="AF61" s="436">
        <v>0</v>
      </c>
      <c r="AG61" s="436">
        <v>0</v>
      </c>
      <c r="AH61" s="436">
        <v>0</v>
      </c>
      <c r="AI61" s="436">
        <v>0</v>
      </c>
    </row>
    <row r="62" spans="1:35" outlineLevel="1" x14ac:dyDescent="0.25">
      <c r="A62" s="437" t="s">
        <v>1019</v>
      </c>
      <c r="B62" s="437" t="s">
        <v>1020</v>
      </c>
      <c r="C62" s="437" t="s">
        <v>879</v>
      </c>
      <c r="D62" s="437" t="s">
        <v>880</v>
      </c>
      <c r="E62" s="437" t="s">
        <v>684</v>
      </c>
      <c r="F62" s="437" t="s">
        <v>685</v>
      </c>
      <c r="G62" s="437" t="s">
        <v>881</v>
      </c>
      <c r="H62" s="437" t="s">
        <v>686</v>
      </c>
      <c r="I62" s="437" t="s">
        <v>1014</v>
      </c>
      <c r="J62" s="437" t="s">
        <v>883</v>
      </c>
      <c r="K62" s="438">
        <v>41102.494421296295</v>
      </c>
      <c r="L62" s="439"/>
      <c r="M62" s="439"/>
      <c r="N62" s="439"/>
      <c r="O62" s="439"/>
      <c r="P62" s="439"/>
      <c r="Q62" s="437" t="s">
        <v>884</v>
      </c>
      <c r="R62" s="439"/>
      <c r="S62" s="439"/>
      <c r="T62" s="440">
        <v>0</v>
      </c>
      <c r="U62" s="441">
        <v>25000</v>
      </c>
      <c r="V62" s="437" t="s">
        <v>885</v>
      </c>
      <c r="W62" s="438">
        <v>40725</v>
      </c>
      <c r="X62" s="438">
        <v>41090</v>
      </c>
      <c r="Y62" s="437" t="s">
        <v>901</v>
      </c>
      <c r="Z62" s="437" t="s">
        <v>901</v>
      </c>
      <c r="AA62" s="437" t="s">
        <v>886</v>
      </c>
      <c r="AB62" s="442">
        <v>0</v>
      </c>
      <c r="AC62" s="442">
        <v>0</v>
      </c>
      <c r="AD62" s="442">
        <v>0</v>
      </c>
      <c r="AE62" s="442">
        <v>0</v>
      </c>
      <c r="AF62" s="442">
        <v>0</v>
      </c>
      <c r="AG62" s="442">
        <v>0</v>
      </c>
      <c r="AH62" s="442">
        <v>0</v>
      </c>
      <c r="AI62" s="442">
        <v>0</v>
      </c>
    </row>
    <row r="63" spans="1:35" outlineLevel="1" x14ac:dyDescent="0.25">
      <c r="A63" s="431" t="s">
        <v>1021</v>
      </c>
      <c r="B63" s="431" t="s">
        <v>1022</v>
      </c>
      <c r="C63" s="431" t="s">
        <v>879</v>
      </c>
      <c r="D63" s="431" t="s">
        <v>880</v>
      </c>
      <c r="E63" s="431" t="s">
        <v>684</v>
      </c>
      <c r="F63" s="431" t="s">
        <v>685</v>
      </c>
      <c r="G63" s="431" t="s">
        <v>881</v>
      </c>
      <c r="H63" s="431" t="s">
        <v>686</v>
      </c>
      <c r="I63" s="431" t="s">
        <v>1014</v>
      </c>
      <c r="J63" s="431" t="s">
        <v>883</v>
      </c>
      <c r="K63" s="432">
        <v>41102.495000000003</v>
      </c>
      <c r="L63" s="433"/>
      <c r="M63" s="433"/>
      <c r="N63" s="433"/>
      <c r="O63" s="433"/>
      <c r="P63" s="433"/>
      <c r="Q63" s="431" t="s">
        <v>884</v>
      </c>
      <c r="R63" s="433"/>
      <c r="S63" s="433"/>
      <c r="T63" s="434">
        <v>0</v>
      </c>
      <c r="U63" s="435">
        <v>25000</v>
      </c>
      <c r="V63" s="431" t="s">
        <v>885</v>
      </c>
      <c r="W63" s="432">
        <v>40725</v>
      </c>
      <c r="X63" s="432">
        <v>41090</v>
      </c>
      <c r="Y63" s="431" t="s">
        <v>901</v>
      </c>
      <c r="Z63" s="431" t="s">
        <v>901</v>
      </c>
      <c r="AA63" s="431" t="s">
        <v>886</v>
      </c>
      <c r="AB63" s="436">
        <v>0</v>
      </c>
      <c r="AC63" s="436">
        <v>0</v>
      </c>
      <c r="AD63" s="436">
        <v>0</v>
      </c>
      <c r="AE63" s="436">
        <v>0</v>
      </c>
      <c r="AF63" s="436">
        <v>0</v>
      </c>
      <c r="AG63" s="436">
        <v>0</v>
      </c>
      <c r="AH63" s="436">
        <v>0</v>
      </c>
      <c r="AI63" s="436">
        <v>0</v>
      </c>
    </row>
    <row r="64" spans="1:35" outlineLevel="1" x14ac:dyDescent="0.25">
      <c r="A64" s="437" t="s">
        <v>1023</v>
      </c>
      <c r="B64" s="437" t="s">
        <v>1024</v>
      </c>
      <c r="C64" s="437" t="s">
        <v>879</v>
      </c>
      <c r="D64" s="437" t="s">
        <v>880</v>
      </c>
      <c r="E64" s="437" t="s">
        <v>684</v>
      </c>
      <c r="F64" s="437" t="s">
        <v>685</v>
      </c>
      <c r="G64" s="437" t="s">
        <v>881</v>
      </c>
      <c r="H64" s="437" t="s">
        <v>686</v>
      </c>
      <c r="I64" s="437" t="s">
        <v>1014</v>
      </c>
      <c r="J64" s="437" t="s">
        <v>883</v>
      </c>
      <c r="K64" s="438">
        <v>40868.401574074072</v>
      </c>
      <c r="L64" s="439"/>
      <c r="M64" s="439"/>
      <c r="N64" s="439"/>
      <c r="O64" s="439"/>
      <c r="P64" s="439"/>
      <c r="Q64" s="437" t="s">
        <v>884</v>
      </c>
      <c r="R64" s="439"/>
      <c r="S64" s="439"/>
      <c r="T64" s="440">
        <v>0</v>
      </c>
      <c r="U64" s="441">
        <v>55000</v>
      </c>
      <c r="V64" s="437" t="s">
        <v>885</v>
      </c>
      <c r="W64" s="438">
        <v>40725</v>
      </c>
      <c r="X64" s="438">
        <v>41090</v>
      </c>
      <c r="Y64" s="437" t="s">
        <v>901</v>
      </c>
      <c r="Z64" s="437" t="s">
        <v>901</v>
      </c>
      <c r="AA64" s="437" t="s">
        <v>886</v>
      </c>
      <c r="AB64" s="442">
        <v>0</v>
      </c>
      <c r="AC64" s="442">
        <v>0</v>
      </c>
      <c r="AD64" s="442">
        <v>0</v>
      </c>
      <c r="AE64" s="442">
        <v>0</v>
      </c>
      <c r="AF64" s="442">
        <v>0</v>
      </c>
      <c r="AG64" s="442">
        <v>0</v>
      </c>
      <c r="AH64" s="442">
        <v>0</v>
      </c>
      <c r="AI64" s="442">
        <v>0</v>
      </c>
    </row>
    <row r="65" spans="1:35" outlineLevel="1" x14ac:dyDescent="0.25">
      <c r="A65" s="431" t="s">
        <v>1025</v>
      </c>
      <c r="B65" s="431" t="s">
        <v>1026</v>
      </c>
      <c r="C65" s="431" t="s">
        <v>879</v>
      </c>
      <c r="D65" s="431" t="s">
        <v>880</v>
      </c>
      <c r="E65" s="431" t="s">
        <v>684</v>
      </c>
      <c r="F65" s="431" t="s">
        <v>685</v>
      </c>
      <c r="G65" s="431" t="s">
        <v>881</v>
      </c>
      <c r="H65" s="431" t="s">
        <v>686</v>
      </c>
      <c r="I65" s="431" t="s">
        <v>1014</v>
      </c>
      <c r="J65" s="431" t="s">
        <v>883</v>
      </c>
      <c r="K65" s="432">
        <v>40819.654953703706</v>
      </c>
      <c r="L65" s="433"/>
      <c r="M65" s="433"/>
      <c r="N65" s="433"/>
      <c r="O65" s="433"/>
      <c r="P65" s="433"/>
      <c r="Q65" s="431" t="s">
        <v>884</v>
      </c>
      <c r="R65" s="433"/>
      <c r="S65" s="433"/>
      <c r="T65" s="434">
        <v>0</v>
      </c>
      <c r="U65" s="435">
        <v>100000</v>
      </c>
      <c r="V65" s="431" t="s">
        <v>885</v>
      </c>
      <c r="W65" s="432">
        <v>40725</v>
      </c>
      <c r="X65" s="432">
        <v>41090</v>
      </c>
      <c r="Y65" s="431" t="s">
        <v>901</v>
      </c>
      <c r="Z65" s="431" t="s">
        <v>901</v>
      </c>
      <c r="AA65" s="431" t="s">
        <v>886</v>
      </c>
      <c r="AB65" s="436">
        <v>0</v>
      </c>
      <c r="AC65" s="436">
        <v>0</v>
      </c>
      <c r="AD65" s="436">
        <v>0</v>
      </c>
      <c r="AE65" s="436">
        <v>0</v>
      </c>
      <c r="AF65" s="436">
        <v>0</v>
      </c>
      <c r="AG65" s="436">
        <v>0</v>
      </c>
      <c r="AH65" s="436">
        <v>0</v>
      </c>
      <c r="AI65" s="436">
        <v>0</v>
      </c>
    </row>
    <row r="66" spans="1:35" outlineLevel="1" x14ac:dyDescent="0.25">
      <c r="A66" s="437" t="s">
        <v>1027</v>
      </c>
      <c r="B66" s="437" t="s">
        <v>1028</v>
      </c>
      <c r="C66" s="437" t="s">
        <v>879</v>
      </c>
      <c r="D66" s="437" t="s">
        <v>880</v>
      </c>
      <c r="E66" s="437" t="s">
        <v>684</v>
      </c>
      <c r="F66" s="437" t="s">
        <v>685</v>
      </c>
      <c r="G66" s="437" t="s">
        <v>881</v>
      </c>
      <c r="H66" s="437" t="s">
        <v>686</v>
      </c>
      <c r="I66" s="437" t="s">
        <v>882</v>
      </c>
      <c r="J66" s="437" t="s">
        <v>883</v>
      </c>
      <c r="K66" s="438">
        <v>41394</v>
      </c>
      <c r="L66" s="439"/>
      <c r="M66" s="439"/>
      <c r="N66" s="439"/>
      <c r="O66" s="439"/>
      <c r="P66" s="439"/>
      <c r="Q66" s="437" t="s">
        <v>884</v>
      </c>
      <c r="R66" s="438">
        <v>41394.418761574074</v>
      </c>
      <c r="S66" s="438">
        <v>41037</v>
      </c>
      <c r="T66" s="440">
        <v>0</v>
      </c>
      <c r="U66" s="441">
        <v>100000</v>
      </c>
      <c r="V66" s="437" t="s">
        <v>885</v>
      </c>
      <c r="W66" s="438">
        <v>40817</v>
      </c>
      <c r="X66" s="438">
        <v>45838</v>
      </c>
      <c r="Y66" s="437" t="s">
        <v>886</v>
      </c>
      <c r="Z66" s="437" t="s">
        <v>886</v>
      </c>
      <c r="AA66" s="437" t="s">
        <v>886</v>
      </c>
      <c r="AB66" s="442">
        <v>0</v>
      </c>
      <c r="AC66" s="442">
        <v>0</v>
      </c>
      <c r="AD66" s="442">
        <v>0</v>
      </c>
      <c r="AE66" s="442">
        <v>0</v>
      </c>
      <c r="AF66" s="442">
        <v>0</v>
      </c>
      <c r="AG66" s="442">
        <v>88923.06</v>
      </c>
      <c r="AH66" s="442">
        <v>88923.06</v>
      </c>
      <c r="AI66" s="442">
        <v>0</v>
      </c>
    </row>
    <row r="67" spans="1:35" outlineLevel="1" x14ac:dyDescent="0.25">
      <c r="A67" s="431" t="s">
        <v>1029</v>
      </c>
      <c r="B67" s="431" t="s">
        <v>1030</v>
      </c>
      <c r="C67" s="431" t="s">
        <v>879</v>
      </c>
      <c r="D67" s="431" t="s">
        <v>880</v>
      </c>
      <c r="E67" s="431" t="s">
        <v>684</v>
      </c>
      <c r="F67" s="431" t="s">
        <v>685</v>
      </c>
      <c r="G67" s="431" t="s">
        <v>881</v>
      </c>
      <c r="H67" s="431" t="s">
        <v>686</v>
      </c>
      <c r="I67" s="431" t="s">
        <v>1031</v>
      </c>
      <c r="J67" s="431" t="s">
        <v>883</v>
      </c>
      <c r="K67" s="432">
        <v>41394</v>
      </c>
      <c r="L67" s="433"/>
      <c r="M67" s="433"/>
      <c r="N67" s="433"/>
      <c r="O67" s="433"/>
      <c r="P67" s="433"/>
      <c r="Q67" s="431" t="s">
        <v>884</v>
      </c>
      <c r="R67" s="432">
        <v>41394.443599537037</v>
      </c>
      <c r="S67" s="432">
        <v>41143</v>
      </c>
      <c r="T67" s="434">
        <v>0</v>
      </c>
      <c r="U67" s="435">
        <v>22937</v>
      </c>
      <c r="V67" s="431" t="s">
        <v>885</v>
      </c>
      <c r="W67" s="432">
        <v>40817</v>
      </c>
      <c r="X67" s="432">
        <v>45838</v>
      </c>
      <c r="Y67" s="431" t="s">
        <v>886</v>
      </c>
      <c r="Z67" s="431" t="s">
        <v>886</v>
      </c>
      <c r="AA67" s="431" t="s">
        <v>886</v>
      </c>
      <c r="AB67" s="436">
        <v>0</v>
      </c>
      <c r="AC67" s="436">
        <v>0</v>
      </c>
      <c r="AD67" s="436">
        <v>0</v>
      </c>
      <c r="AE67" s="436">
        <v>0</v>
      </c>
      <c r="AF67" s="436">
        <v>0</v>
      </c>
      <c r="AG67" s="436">
        <v>13583.75</v>
      </c>
      <c r="AH67" s="436">
        <v>13583.75</v>
      </c>
      <c r="AI67" s="436">
        <v>0</v>
      </c>
    </row>
    <row r="68" spans="1:35" outlineLevel="1" x14ac:dyDescent="0.25">
      <c r="A68" s="431" t="s">
        <v>1032</v>
      </c>
      <c r="B68" s="431" t="s">
        <v>1033</v>
      </c>
      <c r="C68" s="431" t="s">
        <v>879</v>
      </c>
      <c r="D68" s="431" t="s">
        <v>880</v>
      </c>
      <c r="E68" s="431" t="s">
        <v>684</v>
      </c>
      <c r="F68" s="431" t="s">
        <v>685</v>
      </c>
      <c r="G68" s="431" t="s">
        <v>881</v>
      </c>
      <c r="H68" s="431" t="s">
        <v>686</v>
      </c>
      <c r="I68" s="431" t="s">
        <v>1031</v>
      </c>
      <c r="J68" s="431" t="s">
        <v>883</v>
      </c>
      <c r="K68" s="432">
        <v>42885</v>
      </c>
      <c r="L68" s="433"/>
      <c r="M68" s="433"/>
      <c r="N68" s="433"/>
      <c r="O68" s="431" t="s">
        <v>801</v>
      </c>
      <c r="P68" s="433"/>
      <c r="Q68" s="431" t="s">
        <v>884</v>
      </c>
      <c r="R68" s="432">
        <v>42852.410995370374</v>
      </c>
      <c r="S68" s="432">
        <v>42846</v>
      </c>
      <c r="T68" s="434">
        <v>0</v>
      </c>
      <c r="U68" s="435">
        <v>32825</v>
      </c>
      <c r="V68" s="431" t="s">
        <v>885</v>
      </c>
      <c r="W68" s="432">
        <v>40848</v>
      </c>
      <c r="X68" s="432">
        <v>42846</v>
      </c>
      <c r="Y68" s="431" t="s">
        <v>886</v>
      </c>
      <c r="Z68" s="431" t="s">
        <v>886</v>
      </c>
      <c r="AA68" s="431" t="s">
        <v>886</v>
      </c>
      <c r="AB68" s="436">
        <v>0</v>
      </c>
      <c r="AC68" s="436">
        <v>0</v>
      </c>
      <c r="AD68" s="436">
        <v>0</v>
      </c>
      <c r="AE68" s="436">
        <v>0</v>
      </c>
      <c r="AF68" s="436">
        <v>0</v>
      </c>
      <c r="AG68" s="436">
        <v>39433.269999999997</v>
      </c>
      <c r="AH68" s="436">
        <v>39433.269999999997</v>
      </c>
      <c r="AI68" s="436">
        <v>0</v>
      </c>
    </row>
    <row r="69" spans="1:35" outlineLevel="1" x14ac:dyDescent="0.25">
      <c r="A69" s="431" t="s">
        <v>1034</v>
      </c>
      <c r="B69" s="431" t="s">
        <v>1035</v>
      </c>
      <c r="C69" s="431" t="s">
        <v>879</v>
      </c>
      <c r="D69" s="431" t="s">
        <v>880</v>
      </c>
      <c r="E69" s="431" t="s">
        <v>684</v>
      </c>
      <c r="F69" s="431" t="s">
        <v>685</v>
      </c>
      <c r="G69" s="431" t="s">
        <v>881</v>
      </c>
      <c r="H69" s="431" t="s">
        <v>686</v>
      </c>
      <c r="I69" s="431" t="s">
        <v>943</v>
      </c>
      <c r="J69" s="431" t="s">
        <v>883</v>
      </c>
      <c r="K69" s="432">
        <v>42286.551817129628</v>
      </c>
      <c r="L69" s="433"/>
      <c r="M69" s="433"/>
      <c r="N69" s="433"/>
      <c r="O69" s="433"/>
      <c r="P69" s="433"/>
      <c r="Q69" s="431" t="s">
        <v>884</v>
      </c>
      <c r="R69" s="432">
        <v>41453.585844907408</v>
      </c>
      <c r="S69" s="432">
        <v>42272</v>
      </c>
      <c r="T69" s="434">
        <v>100</v>
      </c>
      <c r="U69" s="435">
        <v>55000</v>
      </c>
      <c r="V69" s="431" t="s">
        <v>885</v>
      </c>
      <c r="W69" s="432">
        <v>40725</v>
      </c>
      <c r="X69" s="432">
        <v>42277</v>
      </c>
      <c r="Y69" s="431" t="s">
        <v>886</v>
      </c>
      <c r="Z69" s="431" t="s">
        <v>886</v>
      </c>
      <c r="AA69" s="431" t="s">
        <v>886</v>
      </c>
      <c r="AB69" s="436">
        <v>0</v>
      </c>
      <c r="AC69" s="436">
        <v>0</v>
      </c>
      <c r="AD69" s="436">
        <v>0</v>
      </c>
      <c r="AE69" s="436">
        <v>0</v>
      </c>
      <c r="AF69" s="436">
        <v>0</v>
      </c>
      <c r="AG69" s="436">
        <v>58950.19</v>
      </c>
      <c r="AH69" s="436">
        <v>58950.19</v>
      </c>
      <c r="AI69" s="436">
        <v>0</v>
      </c>
    </row>
    <row r="70" spans="1:35" outlineLevel="1" x14ac:dyDescent="0.25">
      <c r="A70" s="437" t="s">
        <v>1036</v>
      </c>
      <c r="B70" s="437" t="s">
        <v>1037</v>
      </c>
      <c r="C70" s="437" t="s">
        <v>879</v>
      </c>
      <c r="D70" s="437" t="s">
        <v>880</v>
      </c>
      <c r="E70" s="437" t="s">
        <v>684</v>
      </c>
      <c r="F70" s="437" t="s">
        <v>685</v>
      </c>
      <c r="G70" s="437" t="s">
        <v>881</v>
      </c>
      <c r="H70" s="437" t="s">
        <v>686</v>
      </c>
      <c r="I70" s="437" t="s">
        <v>1031</v>
      </c>
      <c r="J70" s="437" t="s">
        <v>883</v>
      </c>
      <c r="K70" s="438">
        <v>42174.525891203702</v>
      </c>
      <c r="L70" s="439"/>
      <c r="M70" s="439"/>
      <c r="N70" s="439"/>
      <c r="O70" s="439"/>
      <c r="P70" s="439"/>
      <c r="Q70" s="437" t="s">
        <v>884</v>
      </c>
      <c r="R70" s="438">
        <v>41453.587500000001</v>
      </c>
      <c r="S70" s="438">
        <v>42153</v>
      </c>
      <c r="T70" s="440">
        <v>0</v>
      </c>
      <c r="U70" s="441">
        <v>607500</v>
      </c>
      <c r="V70" s="437" t="s">
        <v>885</v>
      </c>
      <c r="W70" s="438">
        <v>40940</v>
      </c>
      <c r="X70" s="438">
        <v>42185</v>
      </c>
      <c r="Y70" s="437" t="s">
        <v>886</v>
      </c>
      <c r="Z70" s="437" t="s">
        <v>886</v>
      </c>
      <c r="AA70" s="437" t="s">
        <v>886</v>
      </c>
      <c r="AB70" s="442">
        <v>0</v>
      </c>
      <c r="AC70" s="442">
        <v>0</v>
      </c>
      <c r="AD70" s="442">
        <v>0</v>
      </c>
      <c r="AE70" s="442">
        <v>0</v>
      </c>
      <c r="AF70" s="442">
        <v>0</v>
      </c>
      <c r="AG70" s="442">
        <v>503442.84</v>
      </c>
      <c r="AH70" s="442">
        <v>503442.84</v>
      </c>
      <c r="AI70" s="442">
        <v>0</v>
      </c>
    </row>
    <row r="71" spans="1:35" outlineLevel="1" x14ac:dyDescent="0.25">
      <c r="A71" s="431" t="s">
        <v>1038</v>
      </c>
      <c r="B71" s="431" t="s">
        <v>1039</v>
      </c>
      <c r="C71" s="431" t="s">
        <v>879</v>
      </c>
      <c r="D71" s="431" t="s">
        <v>880</v>
      </c>
      <c r="E71" s="431" t="s">
        <v>684</v>
      </c>
      <c r="F71" s="431" t="s">
        <v>685</v>
      </c>
      <c r="G71" s="431" t="s">
        <v>881</v>
      </c>
      <c r="H71" s="431" t="s">
        <v>686</v>
      </c>
      <c r="I71" s="431" t="s">
        <v>943</v>
      </c>
      <c r="J71" s="431" t="s">
        <v>883</v>
      </c>
      <c r="K71" s="432">
        <v>41297</v>
      </c>
      <c r="L71" s="433"/>
      <c r="M71" s="433"/>
      <c r="N71" s="433"/>
      <c r="O71" s="433"/>
      <c r="P71" s="433"/>
      <c r="Q71" s="431" t="s">
        <v>884</v>
      </c>
      <c r="R71" s="432">
        <v>41297.523564814815</v>
      </c>
      <c r="S71" s="432">
        <v>41095</v>
      </c>
      <c r="T71" s="434">
        <v>0</v>
      </c>
      <c r="U71" s="435">
        <v>75000</v>
      </c>
      <c r="V71" s="431" t="s">
        <v>885</v>
      </c>
      <c r="W71" s="432">
        <v>40940</v>
      </c>
      <c r="X71" s="432">
        <v>41121</v>
      </c>
      <c r="Y71" s="431" t="s">
        <v>886</v>
      </c>
      <c r="Z71" s="431" t="s">
        <v>886</v>
      </c>
      <c r="AA71" s="431" t="s">
        <v>886</v>
      </c>
      <c r="AB71" s="436">
        <v>0</v>
      </c>
      <c r="AC71" s="436">
        <v>0</v>
      </c>
      <c r="AD71" s="436">
        <v>0</v>
      </c>
      <c r="AE71" s="436">
        <v>0</v>
      </c>
      <c r="AF71" s="436">
        <v>0</v>
      </c>
      <c r="AG71" s="436">
        <v>75627.81</v>
      </c>
      <c r="AH71" s="436">
        <v>75627.81</v>
      </c>
      <c r="AI71" s="436">
        <v>0</v>
      </c>
    </row>
    <row r="72" spans="1:35" outlineLevel="1" x14ac:dyDescent="0.25">
      <c r="A72" s="431" t="s">
        <v>1040</v>
      </c>
      <c r="B72" s="431" t="s">
        <v>1041</v>
      </c>
      <c r="C72" s="431" t="s">
        <v>879</v>
      </c>
      <c r="D72" s="431" t="s">
        <v>880</v>
      </c>
      <c r="E72" s="431" t="s">
        <v>684</v>
      </c>
      <c r="F72" s="431" t="s">
        <v>685</v>
      </c>
      <c r="G72" s="431" t="s">
        <v>881</v>
      </c>
      <c r="H72" s="431" t="s">
        <v>686</v>
      </c>
      <c r="I72" s="431" t="s">
        <v>882</v>
      </c>
      <c r="J72" s="431" t="s">
        <v>883</v>
      </c>
      <c r="K72" s="432">
        <v>41394</v>
      </c>
      <c r="L72" s="433"/>
      <c r="M72" s="433"/>
      <c r="N72" s="433"/>
      <c r="O72" s="433"/>
      <c r="P72" s="433"/>
      <c r="Q72" s="431" t="s">
        <v>884</v>
      </c>
      <c r="R72" s="432">
        <v>41394.448518518519</v>
      </c>
      <c r="S72" s="432">
        <v>41151</v>
      </c>
      <c r="T72" s="434">
        <v>0</v>
      </c>
      <c r="U72" s="435">
        <v>50000</v>
      </c>
      <c r="V72" s="431" t="s">
        <v>885</v>
      </c>
      <c r="W72" s="432">
        <v>40969</v>
      </c>
      <c r="X72" s="432">
        <v>41639</v>
      </c>
      <c r="Y72" s="431" t="s">
        <v>886</v>
      </c>
      <c r="Z72" s="431" t="s">
        <v>886</v>
      </c>
      <c r="AA72" s="431" t="s">
        <v>886</v>
      </c>
      <c r="AB72" s="436">
        <v>0</v>
      </c>
      <c r="AC72" s="436">
        <v>0</v>
      </c>
      <c r="AD72" s="436">
        <v>0</v>
      </c>
      <c r="AE72" s="436">
        <v>0</v>
      </c>
      <c r="AF72" s="436">
        <v>0</v>
      </c>
      <c r="AG72" s="436">
        <v>55452.32</v>
      </c>
      <c r="AH72" s="436">
        <v>55452.32</v>
      </c>
      <c r="AI72" s="436">
        <v>0</v>
      </c>
    </row>
    <row r="73" spans="1:35" outlineLevel="1" x14ac:dyDescent="0.25">
      <c r="A73" s="437" t="s">
        <v>1042</v>
      </c>
      <c r="B73" s="437" t="s">
        <v>1043</v>
      </c>
      <c r="C73" s="437" t="s">
        <v>879</v>
      </c>
      <c r="D73" s="437" t="s">
        <v>880</v>
      </c>
      <c r="E73" s="437" t="s">
        <v>684</v>
      </c>
      <c r="F73" s="437" t="s">
        <v>685</v>
      </c>
      <c r="G73" s="437" t="s">
        <v>881</v>
      </c>
      <c r="H73" s="437" t="s">
        <v>686</v>
      </c>
      <c r="I73" s="437" t="s">
        <v>1044</v>
      </c>
      <c r="J73" s="437" t="s">
        <v>1045</v>
      </c>
      <c r="K73" s="438">
        <v>41598.542523148149</v>
      </c>
      <c r="L73" s="439"/>
      <c r="M73" s="439"/>
      <c r="N73" s="439"/>
      <c r="O73" s="439"/>
      <c r="P73" s="439"/>
      <c r="Q73" s="437" t="s">
        <v>884</v>
      </c>
      <c r="R73" s="438">
        <v>41585.403923611113</v>
      </c>
      <c r="S73" s="438">
        <v>41572</v>
      </c>
      <c r="T73" s="440">
        <v>0</v>
      </c>
      <c r="U73" s="441">
        <v>50000</v>
      </c>
      <c r="V73" s="437" t="s">
        <v>885</v>
      </c>
      <c r="W73" s="438">
        <v>41091</v>
      </c>
      <c r="X73" s="438">
        <v>41639</v>
      </c>
      <c r="Y73" s="437" t="s">
        <v>886</v>
      </c>
      <c r="Z73" s="437" t="s">
        <v>886</v>
      </c>
      <c r="AA73" s="437" t="s">
        <v>886</v>
      </c>
      <c r="AB73" s="442">
        <v>0</v>
      </c>
      <c r="AC73" s="442">
        <v>0</v>
      </c>
      <c r="AD73" s="442">
        <v>0</v>
      </c>
      <c r="AE73" s="442">
        <v>0</v>
      </c>
      <c r="AF73" s="442">
        <v>0</v>
      </c>
      <c r="AG73" s="442">
        <v>37893.78</v>
      </c>
      <c r="AH73" s="442">
        <v>37893.78</v>
      </c>
      <c r="AI73" s="442">
        <v>0</v>
      </c>
    </row>
    <row r="74" spans="1:35" outlineLevel="1" x14ac:dyDescent="0.25">
      <c r="A74" s="431" t="s">
        <v>1046</v>
      </c>
      <c r="B74" s="431" t="s">
        <v>1047</v>
      </c>
      <c r="C74" s="431" t="s">
        <v>879</v>
      </c>
      <c r="D74" s="431" t="s">
        <v>880</v>
      </c>
      <c r="E74" s="431" t="s">
        <v>684</v>
      </c>
      <c r="F74" s="431" t="s">
        <v>685</v>
      </c>
      <c r="G74" s="431" t="s">
        <v>881</v>
      </c>
      <c r="H74" s="431" t="s">
        <v>686</v>
      </c>
      <c r="I74" s="431" t="s">
        <v>985</v>
      </c>
      <c r="J74" s="431" t="s">
        <v>883</v>
      </c>
      <c r="K74" s="432">
        <v>41460.475775462961</v>
      </c>
      <c r="L74" s="433"/>
      <c r="M74" s="433"/>
      <c r="N74" s="433"/>
      <c r="O74" s="433"/>
      <c r="P74" s="433"/>
      <c r="Q74" s="431" t="s">
        <v>884</v>
      </c>
      <c r="R74" s="432">
        <v>41453.589594907404</v>
      </c>
      <c r="S74" s="432">
        <v>41348</v>
      </c>
      <c r="T74" s="434">
        <v>0</v>
      </c>
      <c r="U74" s="435">
        <v>300000</v>
      </c>
      <c r="V74" s="431" t="s">
        <v>885</v>
      </c>
      <c r="W74" s="432">
        <v>41091</v>
      </c>
      <c r="X74" s="432">
        <v>41455</v>
      </c>
      <c r="Y74" s="431" t="s">
        <v>886</v>
      </c>
      <c r="Z74" s="431" t="s">
        <v>886</v>
      </c>
      <c r="AA74" s="431" t="s">
        <v>886</v>
      </c>
      <c r="AB74" s="436">
        <v>0</v>
      </c>
      <c r="AC74" s="436">
        <v>0</v>
      </c>
      <c r="AD74" s="436">
        <v>0</v>
      </c>
      <c r="AE74" s="436">
        <v>0</v>
      </c>
      <c r="AF74" s="436">
        <v>0</v>
      </c>
      <c r="AG74" s="436">
        <v>307629.25</v>
      </c>
      <c r="AH74" s="436">
        <v>307629.25</v>
      </c>
      <c r="AI74" s="436">
        <v>0</v>
      </c>
    </row>
    <row r="75" spans="1:35" outlineLevel="1" x14ac:dyDescent="0.25">
      <c r="A75" s="431" t="s">
        <v>1048</v>
      </c>
      <c r="B75" s="431" t="s">
        <v>1049</v>
      </c>
      <c r="C75" s="431" t="s">
        <v>879</v>
      </c>
      <c r="D75" s="431" t="s">
        <v>880</v>
      </c>
      <c r="E75" s="431" t="s">
        <v>684</v>
      </c>
      <c r="F75" s="431" t="s">
        <v>685</v>
      </c>
      <c r="G75" s="431" t="s">
        <v>881</v>
      </c>
      <c r="H75" s="431" t="s">
        <v>1011</v>
      </c>
      <c r="I75" s="431" t="s">
        <v>943</v>
      </c>
      <c r="J75" s="431" t="s">
        <v>883</v>
      </c>
      <c r="K75" s="432">
        <v>41512</v>
      </c>
      <c r="L75" s="433"/>
      <c r="M75" s="433"/>
      <c r="N75" s="433"/>
      <c r="O75" s="433"/>
      <c r="P75" s="433"/>
      <c r="Q75" s="431" t="s">
        <v>884</v>
      </c>
      <c r="R75" s="432">
        <v>41512.529085648152</v>
      </c>
      <c r="S75" s="432">
        <v>41450</v>
      </c>
      <c r="T75" s="434">
        <v>0</v>
      </c>
      <c r="U75" s="435">
        <v>59458.6</v>
      </c>
      <c r="V75" s="431" t="s">
        <v>885</v>
      </c>
      <c r="W75" s="432">
        <v>41244</v>
      </c>
      <c r="X75" s="432">
        <v>41455</v>
      </c>
      <c r="Y75" s="431" t="s">
        <v>886</v>
      </c>
      <c r="Z75" s="431" t="s">
        <v>886</v>
      </c>
      <c r="AA75" s="431" t="s">
        <v>886</v>
      </c>
      <c r="AB75" s="436">
        <v>0</v>
      </c>
      <c r="AC75" s="436">
        <v>0</v>
      </c>
      <c r="AD75" s="436">
        <v>0</v>
      </c>
      <c r="AE75" s="436">
        <v>0</v>
      </c>
      <c r="AF75" s="436">
        <v>0</v>
      </c>
      <c r="AG75" s="436">
        <v>61359.13</v>
      </c>
      <c r="AH75" s="436">
        <v>61359.13</v>
      </c>
      <c r="AI75" s="436">
        <v>0</v>
      </c>
    </row>
    <row r="76" spans="1:35" outlineLevel="1" x14ac:dyDescent="0.25">
      <c r="A76" s="437" t="s">
        <v>1050</v>
      </c>
      <c r="B76" s="437" t="s">
        <v>1051</v>
      </c>
      <c r="C76" s="437" t="s">
        <v>879</v>
      </c>
      <c r="D76" s="437" t="s">
        <v>880</v>
      </c>
      <c r="E76" s="437" t="s">
        <v>1052</v>
      </c>
      <c r="F76" s="437" t="s">
        <v>1053</v>
      </c>
      <c r="G76" s="437" t="s">
        <v>881</v>
      </c>
      <c r="H76" s="437" t="s">
        <v>1054</v>
      </c>
      <c r="I76" s="437" t="s">
        <v>1055</v>
      </c>
      <c r="J76" s="437" t="s">
        <v>1056</v>
      </c>
      <c r="K76" s="438">
        <v>41603.705555555556</v>
      </c>
      <c r="L76" s="439"/>
      <c r="M76" s="439"/>
      <c r="N76" s="439"/>
      <c r="O76" s="439"/>
      <c r="P76" s="439"/>
      <c r="Q76" s="437" t="s">
        <v>884</v>
      </c>
      <c r="R76" s="439"/>
      <c r="S76" s="438">
        <v>41572</v>
      </c>
      <c r="T76" s="440">
        <v>0</v>
      </c>
      <c r="U76" s="441">
        <v>3463171</v>
      </c>
      <c r="V76" s="437" t="s">
        <v>1057</v>
      </c>
      <c r="W76" s="438">
        <v>41262</v>
      </c>
      <c r="X76" s="438">
        <v>41639</v>
      </c>
      <c r="Y76" s="437" t="s">
        <v>901</v>
      </c>
      <c r="Z76" s="437" t="s">
        <v>886</v>
      </c>
      <c r="AA76" s="437" t="s">
        <v>886</v>
      </c>
      <c r="AB76" s="442">
        <v>0</v>
      </c>
      <c r="AC76" s="442">
        <v>0</v>
      </c>
      <c r="AD76" s="442">
        <v>0</v>
      </c>
      <c r="AE76" s="442">
        <v>0</v>
      </c>
      <c r="AF76" s="442">
        <v>0</v>
      </c>
      <c r="AG76" s="442">
        <v>0</v>
      </c>
      <c r="AH76" s="442">
        <v>0</v>
      </c>
      <c r="AI76" s="442">
        <v>0</v>
      </c>
    </row>
    <row r="77" spans="1:35" outlineLevel="1" x14ac:dyDescent="0.25">
      <c r="A77" s="437" t="s">
        <v>1058</v>
      </c>
      <c r="B77" s="437" t="s">
        <v>1059</v>
      </c>
      <c r="C77" s="437" t="s">
        <v>879</v>
      </c>
      <c r="D77" s="437" t="s">
        <v>880</v>
      </c>
      <c r="E77" s="437" t="s">
        <v>1052</v>
      </c>
      <c r="F77" s="437" t="s">
        <v>1053</v>
      </c>
      <c r="G77" s="437" t="s">
        <v>881</v>
      </c>
      <c r="H77" s="437" t="s">
        <v>1054</v>
      </c>
      <c r="I77" s="439"/>
      <c r="J77" s="437" t="s">
        <v>1056</v>
      </c>
      <c r="K77" s="438">
        <v>43749</v>
      </c>
      <c r="L77" s="439"/>
      <c r="M77" s="439"/>
      <c r="N77" s="439"/>
      <c r="O77" s="437" t="s">
        <v>801</v>
      </c>
      <c r="P77" s="439"/>
      <c r="Q77" s="437" t="s">
        <v>884</v>
      </c>
      <c r="R77" s="438">
        <v>42852.506736111114</v>
      </c>
      <c r="S77" s="438">
        <v>43735</v>
      </c>
      <c r="T77" s="440">
        <v>0</v>
      </c>
      <c r="U77" s="441">
        <v>3463171.07</v>
      </c>
      <c r="V77" s="437" t="s">
        <v>885</v>
      </c>
      <c r="W77" s="438">
        <v>41244</v>
      </c>
      <c r="X77" s="438">
        <v>43738</v>
      </c>
      <c r="Y77" s="437" t="s">
        <v>886</v>
      </c>
      <c r="Z77" s="437" t="s">
        <v>886</v>
      </c>
      <c r="AA77" s="437" t="s">
        <v>886</v>
      </c>
      <c r="AB77" s="442">
        <v>0</v>
      </c>
      <c r="AC77" s="442">
        <v>0</v>
      </c>
      <c r="AD77" s="442">
        <v>0</v>
      </c>
      <c r="AE77" s="442">
        <v>0</v>
      </c>
      <c r="AF77" s="442">
        <v>0</v>
      </c>
      <c r="AG77" s="442">
        <v>2400484.84</v>
      </c>
      <c r="AH77" s="442">
        <v>2400484.84</v>
      </c>
      <c r="AI77" s="442">
        <v>0</v>
      </c>
    </row>
    <row r="78" spans="1:35" outlineLevel="1" x14ac:dyDescent="0.25">
      <c r="A78" s="437" t="s">
        <v>1060</v>
      </c>
      <c r="B78" s="437" t="s">
        <v>1061</v>
      </c>
      <c r="C78" s="437" t="s">
        <v>879</v>
      </c>
      <c r="D78" s="437" t="s">
        <v>880</v>
      </c>
      <c r="E78" s="437" t="s">
        <v>684</v>
      </c>
      <c r="F78" s="437" t="s">
        <v>685</v>
      </c>
      <c r="G78" s="437" t="s">
        <v>881</v>
      </c>
      <c r="H78" s="437" t="s">
        <v>1011</v>
      </c>
      <c r="I78" s="437" t="s">
        <v>1003</v>
      </c>
      <c r="J78" s="437" t="s">
        <v>1045</v>
      </c>
      <c r="K78" s="438">
        <v>41513.43068287037</v>
      </c>
      <c r="L78" s="439"/>
      <c r="M78" s="439"/>
      <c r="N78" s="439"/>
      <c r="O78" s="439"/>
      <c r="P78" s="439"/>
      <c r="Q78" s="437" t="s">
        <v>884</v>
      </c>
      <c r="R78" s="438">
        <v>41512.533206018517</v>
      </c>
      <c r="S78" s="438">
        <v>41481</v>
      </c>
      <c r="T78" s="440">
        <v>0</v>
      </c>
      <c r="U78" s="441">
        <v>119650</v>
      </c>
      <c r="V78" s="437" t="s">
        <v>885</v>
      </c>
      <c r="W78" s="438">
        <v>41334</v>
      </c>
      <c r="X78" s="438">
        <v>41517</v>
      </c>
      <c r="Y78" s="437" t="s">
        <v>886</v>
      </c>
      <c r="Z78" s="437" t="s">
        <v>886</v>
      </c>
      <c r="AA78" s="437" t="s">
        <v>886</v>
      </c>
      <c r="AB78" s="442">
        <v>0</v>
      </c>
      <c r="AC78" s="442">
        <v>0</v>
      </c>
      <c r="AD78" s="442">
        <v>0</v>
      </c>
      <c r="AE78" s="442">
        <v>0</v>
      </c>
      <c r="AF78" s="442">
        <v>0</v>
      </c>
      <c r="AG78" s="442">
        <v>102500.64</v>
      </c>
      <c r="AH78" s="442">
        <v>102500.64</v>
      </c>
      <c r="AI78" s="442">
        <v>0</v>
      </c>
    </row>
    <row r="79" spans="1:35" outlineLevel="1" x14ac:dyDescent="0.25">
      <c r="A79" s="431" t="s">
        <v>1062</v>
      </c>
      <c r="B79" s="431" t="s">
        <v>1063</v>
      </c>
      <c r="C79" s="431" t="s">
        <v>879</v>
      </c>
      <c r="D79" s="431" t="s">
        <v>880</v>
      </c>
      <c r="E79" s="431" t="s">
        <v>684</v>
      </c>
      <c r="F79" s="431" t="s">
        <v>685</v>
      </c>
      <c r="G79" s="431" t="s">
        <v>881</v>
      </c>
      <c r="H79" s="431" t="s">
        <v>1011</v>
      </c>
      <c r="I79" s="431" t="s">
        <v>955</v>
      </c>
      <c r="J79" s="431" t="s">
        <v>1045</v>
      </c>
      <c r="K79" s="432">
        <v>41606.504641203705</v>
      </c>
      <c r="L79" s="433"/>
      <c r="M79" s="433"/>
      <c r="N79" s="433"/>
      <c r="O79" s="433"/>
      <c r="P79" s="433"/>
      <c r="Q79" s="431" t="s">
        <v>884</v>
      </c>
      <c r="R79" s="432">
        <v>41606.496365740742</v>
      </c>
      <c r="S79" s="432">
        <v>41479</v>
      </c>
      <c r="T79" s="434">
        <v>0</v>
      </c>
      <c r="U79" s="435">
        <v>151326.20000000001</v>
      </c>
      <c r="V79" s="431" t="s">
        <v>885</v>
      </c>
      <c r="W79" s="432">
        <v>41365</v>
      </c>
      <c r="X79" s="432">
        <v>41486</v>
      </c>
      <c r="Y79" s="431" t="s">
        <v>886</v>
      </c>
      <c r="Z79" s="431" t="s">
        <v>886</v>
      </c>
      <c r="AA79" s="431" t="s">
        <v>886</v>
      </c>
      <c r="AB79" s="436">
        <v>0</v>
      </c>
      <c r="AC79" s="436">
        <v>0</v>
      </c>
      <c r="AD79" s="436">
        <v>0</v>
      </c>
      <c r="AE79" s="436">
        <v>0</v>
      </c>
      <c r="AF79" s="436">
        <v>0</v>
      </c>
      <c r="AG79" s="436">
        <v>140655.73000000001</v>
      </c>
      <c r="AH79" s="436">
        <v>140655.73000000001</v>
      </c>
      <c r="AI79" s="436">
        <v>0</v>
      </c>
    </row>
    <row r="80" spans="1:35" outlineLevel="1" x14ac:dyDescent="0.25">
      <c r="A80" s="437" t="s">
        <v>1064</v>
      </c>
      <c r="B80" s="437" t="s">
        <v>1065</v>
      </c>
      <c r="C80" s="437" t="s">
        <v>879</v>
      </c>
      <c r="D80" s="437" t="s">
        <v>880</v>
      </c>
      <c r="E80" s="437" t="s">
        <v>684</v>
      </c>
      <c r="F80" s="437" t="s">
        <v>685</v>
      </c>
      <c r="G80" s="437" t="s">
        <v>881</v>
      </c>
      <c r="H80" s="437" t="s">
        <v>1011</v>
      </c>
      <c r="I80" s="437" t="s">
        <v>882</v>
      </c>
      <c r="J80" s="437" t="s">
        <v>1045</v>
      </c>
      <c r="K80" s="438">
        <v>41513.428449074076</v>
      </c>
      <c r="L80" s="439"/>
      <c r="M80" s="439"/>
      <c r="N80" s="439"/>
      <c r="O80" s="439"/>
      <c r="P80" s="439"/>
      <c r="Q80" s="437" t="s">
        <v>884</v>
      </c>
      <c r="R80" s="438">
        <v>41512.650879629633</v>
      </c>
      <c r="S80" s="438">
        <v>41456</v>
      </c>
      <c r="T80" s="440">
        <v>0</v>
      </c>
      <c r="U80" s="441">
        <v>12000</v>
      </c>
      <c r="V80" s="437" t="s">
        <v>885</v>
      </c>
      <c r="W80" s="438">
        <v>41409</v>
      </c>
      <c r="X80" s="438">
        <v>41486</v>
      </c>
      <c r="Y80" s="437" t="s">
        <v>886</v>
      </c>
      <c r="Z80" s="437" t="s">
        <v>886</v>
      </c>
      <c r="AA80" s="437" t="s">
        <v>886</v>
      </c>
      <c r="AB80" s="442">
        <v>0</v>
      </c>
      <c r="AC80" s="442">
        <v>0</v>
      </c>
      <c r="AD80" s="442">
        <v>0</v>
      </c>
      <c r="AE80" s="442">
        <v>0</v>
      </c>
      <c r="AF80" s="442">
        <v>0</v>
      </c>
      <c r="AG80" s="442">
        <v>15011</v>
      </c>
      <c r="AH80" s="442">
        <v>15011</v>
      </c>
      <c r="AI80" s="442">
        <v>0</v>
      </c>
    </row>
    <row r="81" spans="1:35" outlineLevel="1" x14ac:dyDescent="0.25">
      <c r="A81" s="431" t="s">
        <v>1066</v>
      </c>
      <c r="B81" s="431" t="s">
        <v>1067</v>
      </c>
      <c r="C81" s="431" t="s">
        <v>879</v>
      </c>
      <c r="D81" s="431" t="s">
        <v>880</v>
      </c>
      <c r="E81" s="431" t="s">
        <v>684</v>
      </c>
      <c r="F81" s="431" t="s">
        <v>685</v>
      </c>
      <c r="G81" s="431" t="s">
        <v>881</v>
      </c>
      <c r="H81" s="431" t="s">
        <v>1011</v>
      </c>
      <c r="I81" s="431" t="s">
        <v>882</v>
      </c>
      <c r="J81" s="431" t="s">
        <v>883</v>
      </c>
      <c r="K81" s="432">
        <v>41439.512314814812</v>
      </c>
      <c r="L81" s="433"/>
      <c r="M81" s="433"/>
      <c r="N81" s="433"/>
      <c r="O81" s="433"/>
      <c r="P81" s="433"/>
      <c r="Q81" s="431" t="s">
        <v>884</v>
      </c>
      <c r="R81" s="433"/>
      <c r="S81" s="433"/>
      <c r="T81" s="434">
        <v>0</v>
      </c>
      <c r="U81" s="435">
        <v>0</v>
      </c>
      <c r="V81" s="431" t="s">
        <v>885</v>
      </c>
      <c r="W81" s="432">
        <v>41435</v>
      </c>
      <c r="X81" s="432">
        <v>41820</v>
      </c>
      <c r="Y81" s="431" t="s">
        <v>901</v>
      </c>
      <c r="Z81" s="431" t="s">
        <v>901</v>
      </c>
      <c r="AA81" s="431" t="s">
        <v>886</v>
      </c>
      <c r="AB81" s="436">
        <v>0</v>
      </c>
      <c r="AC81" s="436">
        <v>0</v>
      </c>
      <c r="AD81" s="436">
        <v>0</v>
      </c>
      <c r="AE81" s="436">
        <v>0</v>
      </c>
      <c r="AF81" s="436">
        <v>0</v>
      </c>
      <c r="AG81" s="436">
        <v>0</v>
      </c>
      <c r="AH81" s="436">
        <v>0</v>
      </c>
      <c r="AI81" s="436">
        <v>0</v>
      </c>
    </row>
    <row r="82" spans="1:35" outlineLevel="1" x14ac:dyDescent="0.25">
      <c r="A82" s="437" t="s">
        <v>1068</v>
      </c>
      <c r="B82" s="437" t="s">
        <v>1069</v>
      </c>
      <c r="C82" s="437" t="s">
        <v>879</v>
      </c>
      <c r="D82" s="437" t="s">
        <v>880</v>
      </c>
      <c r="E82" s="437" t="s">
        <v>684</v>
      </c>
      <c r="F82" s="437" t="s">
        <v>685</v>
      </c>
      <c r="G82" s="437" t="s">
        <v>1070</v>
      </c>
      <c r="H82" s="437" t="s">
        <v>1011</v>
      </c>
      <c r="I82" s="437" t="s">
        <v>882</v>
      </c>
      <c r="J82" s="437" t="s">
        <v>1071</v>
      </c>
      <c r="K82" s="438">
        <v>41792</v>
      </c>
      <c r="L82" s="439"/>
      <c r="M82" s="439"/>
      <c r="N82" s="439"/>
      <c r="O82" s="439"/>
      <c r="P82" s="439"/>
      <c r="Q82" s="437" t="s">
        <v>884</v>
      </c>
      <c r="R82" s="438">
        <v>41792.607199074075</v>
      </c>
      <c r="S82" s="438">
        <v>41452</v>
      </c>
      <c r="T82" s="440">
        <v>0</v>
      </c>
      <c r="U82" s="441">
        <v>206618</v>
      </c>
      <c r="V82" s="437" t="s">
        <v>885</v>
      </c>
      <c r="W82" s="438">
        <v>41092</v>
      </c>
      <c r="X82" s="438">
        <v>43646</v>
      </c>
      <c r="Y82" s="437" t="s">
        <v>886</v>
      </c>
      <c r="Z82" s="437" t="s">
        <v>886</v>
      </c>
      <c r="AA82" s="437" t="s">
        <v>886</v>
      </c>
      <c r="AB82" s="442">
        <v>0</v>
      </c>
      <c r="AC82" s="442">
        <v>0</v>
      </c>
      <c r="AD82" s="442">
        <v>0</v>
      </c>
      <c r="AE82" s="442">
        <v>0</v>
      </c>
      <c r="AF82" s="442">
        <v>0</v>
      </c>
      <c r="AG82" s="442">
        <v>183557</v>
      </c>
      <c r="AH82" s="442">
        <v>183557</v>
      </c>
      <c r="AI82" s="442">
        <v>0</v>
      </c>
    </row>
    <row r="83" spans="1:35" outlineLevel="1" x14ac:dyDescent="0.25">
      <c r="A83" s="437" t="s">
        <v>1072</v>
      </c>
      <c r="B83" s="437" t="s">
        <v>1073</v>
      </c>
      <c r="C83" s="437" t="s">
        <v>879</v>
      </c>
      <c r="D83" s="437" t="s">
        <v>880</v>
      </c>
      <c r="E83" s="437" t="s">
        <v>684</v>
      </c>
      <c r="F83" s="437" t="s">
        <v>685</v>
      </c>
      <c r="G83" s="437" t="s">
        <v>881</v>
      </c>
      <c r="H83" s="437" t="s">
        <v>1074</v>
      </c>
      <c r="I83" s="437" t="s">
        <v>882</v>
      </c>
      <c r="J83" s="437" t="s">
        <v>1045</v>
      </c>
      <c r="K83" s="438">
        <v>41992.679016203707</v>
      </c>
      <c r="L83" s="439"/>
      <c r="M83" s="439"/>
      <c r="N83" s="439"/>
      <c r="O83" s="439"/>
      <c r="P83" s="439"/>
      <c r="Q83" s="437" t="s">
        <v>884</v>
      </c>
      <c r="R83" s="438">
        <v>41942.531342592592</v>
      </c>
      <c r="S83" s="438">
        <v>41873</v>
      </c>
      <c r="T83" s="440">
        <v>0</v>
      </c>
      <c r="U83" s="441">
        <v>50000</v>
      </c>
      <c r="V83" s="437" t="s">
        <v>885</v>
      </c>
      <c r="W83" s="438">
        <v>41518</v>
      </c>
      <c r="X83" s="438">
        <v>41882</v>
      </c>
      <c r="Y83" s="437" t="s">
        <v>886</v>
      </c>
      <c r="Z83" s="437" t="s">
        <v>886</v>
      </c>
      <c r="AA83" s="437" t="s">
        <v>886</v>
      </c>
      <c r="AB83" s="442">
        <v>0</v>
      </c>
      <c r="AC83" s="442">
        <v>0</v>
      </c>
      <c r="AD83" s="442">
        <v>0</v>
      </c>
      <c r="AE83" s="442">
        <v>0</v>
      </c>
      <c r="AF83" s="442">
        <v>0</v>
      </c>
      <c r="AG83" s="442">
        <v>20570</v>
      </c>
      <c r="AH83" s="442">
        <v>20570</v>
      </c>
      <c r="AI83" s="442">
        <v>0</v>
      </c>
    </row>
    <row r="84" spans="1:35" outlineLevel="1" x14ac:dyDescent="0.25">
      <c r="A84" s="437" t="s">
        <v>1075</v>
      </c>
      <c r="B84" s="437" t="s">
        <v>1076</v>
      </c>
      <c r="C84" s="437" t="s">
        <v>879</v>
      </c>
      <c r="D84" s="437" t="s">
        <v>880</v>
      </c>
      <c r="E84" s="437" t="s">
        <v>684</v>
      </c>
      <c r="F84" s="437" t="s">
        <v>685</v>
      </c>
      <c r="G84" s="437" t="s">
        <v>881</v>
      </c>
      <c r="H84" s="437" t="s">
        <v>1011</v>
      </c>
      <c r="I84" s="437" t="s">
        <v>885</v>
      </c>
      <c r="J84" s="437" t="s">
        <v>1045</v>
      </c>
      <c r="K84" s="438">
        <v>42632.621921296297</v>
      </c>
      <c r="L84" s="439"/>
      <c r="M84" s="439"/>
      <c r="N84" s="439"/>
      <c r="O84" s="439"/>
      <c r="P84" s="439"/>
      <c r="Q84" s="437" t="s">
        <v>884</v>
      </c>
      <c r="R84" s="439"/>
      <c r="S84" s="439"/>
      <c r="T84" s="440">
        <v>0</v>
      </c>
      <c r="U84" s="441">
        <v>656000</v>
      </c>
      <c r="V84" s="437" t="s">
        <v>885</v>
      </c>
      <c r="W84" s="438">
        <v>41456</v>
      </c>
      <c r="X84" s="438">
        <v>41820</v>
      </c>
      <c r="Y84" s="437" t="s">
        <v>901</v>
      </c>
      <c r="Z84" s="437" t="s">
        <v>901</v>
      </c>
      <c r="AA84" s="437" t="s">
        <v>886</v>
      </c>
      <c r="AB84" s="442">
        <v>0</v>
      </c>
      <c r="AC84" s="442">
        <v>0</v>
      </c>
      <c r="AD84" s="442">
        <v>0</v>
      </c>
      <c r="AE84" s="442">
        <v>0</v>
      </c>
      <c r="AF84" s="442">
        <v>0</v>
      </c>
      <c r="AG84" s="442">
        <v>0</v>
      </c>
      <c r="AH84" s="442">
        <v>0</v>
      </c>
      <c r="AI84" s="442">
        <v>0</v>
      </c>
    </row>
    <row r="85" spans="1:35" outlineLevel="1" x14ac:dyDescent="0.25">
      <c r="A85" s="431" t="s">
        <v>1077</v>
      </c>
      <c r="B85" s="431" t="s">
        <v>1078</v>
      </c>
      <c r="C85" s="431" t="s">
        <v>879</v>
      </c>
      <c r="D85" s="431" t="s">
        <v>880</v>
      </c>
      <c r="E85" s="431" t="s">
        <v>684</v>
      </c>
      <c r="F85" s="431" t="s">
        <v>685</v>
      </c>
      <c r="G85" s="431" t="s">
        <v>881</v>
      </c>
      <c r="H85" s="431" t="s">
        <v>1011</v>
      </c>
      <c r="I85" s="431" t="s">
        <v>882</v>
      </c>
      <c r="J85" s="431" t="s">
        <v>1045</v>
      </c>
      <c r="K85" s="432">
        <v>41880</v>
      </c>
      <c r="L85" s="433"/>
      <c r="M85" s="433"/>
      <c r="N85" s="433"/>
      <c r="O85" s="433"/>
      <c r="P85" s="433"/>
      <c r="Q85" s="431" t="s">
        <v>884</v>
      </c>
      <c r="R85" s="432">
        <v>41880.657175925924</v>
      </c>
      <c r="S85" s="432">
        <v>41817</v>
      </c>
      <c r="T85" s="434">
        <v>0</v>
      </c>
      <c r="U85" s="435">
        <v>120000</v>
      </c>
      <c r="V85" s="431" t="s">
        <v>885</v>
      </c>
      <c r="W85" s="432">
        <v>41640</v>
      </c>
      <c r="X85" s="432">
        <v>41820</v>
      </c>
      <c r="Y85" s="431" t="s">
        <v>886</v>
      </c>
      <c r="Z85" s="431" t="s">
        <v>886</v>
      </c>
      <c r="AA85" s="431" t="s">
        <v>886</v>
      </c>
      <c r="AB85" s="436">
        <v>0</v>
      </c>
      <c r="AC85" s="436">
        <v>0</v>
      </c>
      <c r="AD85" s="436">
        <v>0</v>
      </c>
      <c r="AE85" s="436">
        <v>0</v>
      </c>
      <c r="AF85" s="436">
        <v>0</v>
      </c>
      <c r="AG85" s="436">
        <v>65941.8</v>
      </c>
      <c r="AH85" s="436">
        <v>65941.8</v>
      </c>
      <c r="AI85" s="436">
        <v>0</v>
      </c>
    </row>
    <row r="86" spans="1:35" outlineLevel="1" x14ac:dyDescent="0.25">
      <c r="A86" s="431" t="s">
        <v>1079</v>
      </c>
      <c r="B86" s="431" t="s">
        <v>1080</v>
      </c>
      <c r="C86" s="431" t="s">
        <v>879</v>
      </c>
      <c r="D86" s="431" t="s">
        <v>880</v>
      </c>
      <c r="E86" s="431" t="s">
        <v>684</v>
      </c>
      <c r="F86" s="431" t="s">
        <v>685</v>
      </c>
      <c r="G86" s="431" t="s">
        <v>881</v>
      </c>
      <c r="H86" s="431" t="s">
        <v>1011</v>
      </c>
      <c r="I86" s="431" t="s">
        <v>882</v>
      </c>
      <c r="J86" s="431" t="s">
        <v>1045</v>
      </c>
      <c r="K86" s="432">
        <v>41942</v>
      </c>
      <c r="L86" s="433"/>
      <c r="M86" s="433"/>
      <c r="N86" s="433"/>
      <c r="O86" s="433"/>
      <c r="P86" s="433"/>
      <c r="Q86" s="431" t="s">
        <v>884</v>
      </c>
      <c r="R86" s="432">
        <v>41942.538124999999</v>
      </c>
      <c r="S86" s="432">
        <v>41815</v>
      </c>
      <c r="T86" s="434">
        <v>0</v>
      </c>
      <c r="U86" s="435">
        <v>24000</v>
      </c>
      <c r="V86" s="431" t="s">
        <v>885</v>
      </c>
      <c r="W86" s="432">
        <v>41671</v>
      </c>
      <c r="X86" s="432">
        <v>41912</v>
      </c>
      <c r="Y86" s="431" t="s">
        <v>886</v>
      </c>
      <c r="Z86" s="431" t="s">
        <v>886</v>
      </c>
      <c r="AA86" s="431" t="s">
        <v>886</v>
      </c>
      <c r="AB86" s="436">
        <v>0</v>
      </c>
      <c r="AC86" s="436">
        <v>0</v>
      </c>
      <c r="AD86" s="436">
        <v>0</v>
      </c>
      <c r="AE86" s="436">
        <v>0</v>
      </c>
      <c r="AF86" s="436">
        <v>0</v>
      </c>
      <c r="AG86" s="436">
        <v>26000.78</v>
      </c>
      <c r="AH86" s="436">
        <v>26000.78</v>
      </c>
      <c r="AI86" s="436">
        <v>0</v>
      </c>
    </row>
    <row r="87" spans="1:35" outlineLevel="1" x14ac:dyDescent="0.25">
      <c r="A87" s="431" t="s">
        <v>1081</v>
      </c>
      <c r="B87" s="431" t="s">
        <v>1082</v>
      </c>
      <c r="C87" s="431" t="s">
        <v>879</v>
      </c>
      <c r="D87" s="431" t="s">
        <v>880</v>
      </c>
      <c r="E87" s="431" t="s">
        <v>684</v>
      </c>
      <c r="F87" s="431" t="s">
        <v>685</v>
      </c>
      <c r="G87" s="431" t="s">
        <v>881</v>
      </c>
      <c r="H87" s="431" t="s">
        <v>1011</v>
      </c>
      <c r="I87" s="431" t="s">
        <v>990</v>
      </c>
      <c r="J87" s="431" t="s">
        <v>1045</v>
      </c>
      <c r="K87" s="432">
        <v>41942</v>
      </c>
      <c r="L87" s="433"/>
      <c r="M87" s="433"/>
      <c r="N87" s="433"/>
      <c r="O87" s="433"/>
      <c r="P87" s="433"/>
      <c r="Q87" s="431" t="s">
        <v>884</v>
      </c>
      <c r="R87" s="432">
        <v>41942.53528935185</v>
      </c>
      <c r="S87" s="432">
        <v>41827</v>
      </c>
      <c r="T87" s="434">
        <v>0</v>
      </c>
      <c r="U87" s="435">
        <v>180000</v>
      </c>
      <c r="V87" s="431" t="s">
        <v>885</v>
      </c>
      <c r="W87" s="432">
        <v>41456</v>
      </c>
      <c r="X87" s="432">
        <v>42185</v>
      </c>
      <c r="Y87" s="431" t="s">
        <v>886</v>
      </c>
      <c r="Z87" s="431" t="s">
        <v>886</v>
      </c>
      <c r="AA87" s="431" t="s">
        <v>886</v>
      </c>
      <c r="AB87" s="436">
        <v>0</v>
      </c>
      <c r="AC87" s="436">
        <v>0</v>
      </c>
      <c r="AD87" s="436">
        <v>0</v>
      </c>
      <c r="AE87" s="436">
        <v>0</v>
      </c>
      <c r="AF87" s="436">
        <v>0</v>
      </c>
      <c r="AG87" s="436">
        <v>202183.89</v>
      </c>
      <c r="AH87" s="436">
        <v>202183.89</v>
      </c>
      <c r="AI87" s="436">
        <v>0</v>
      </c>
    </row>
    <row r="88" spans="1:35" outlineLevel="1" x14ac:dyDescent="0.25">
      <c r="A88" s="431" t="s">
        <v>1083</v>
      </c>
      <c r="B88" s="431" t="s">
        <v>1084</v>
      </c>
      <c r="C88" s="431" t="s">
        <v>879</v>
      </c>
      <c r="D88" s="431" t="s">
        <v>880</v>
      </c>
      <c r="E88" s="431" t="s">
        <v>684</v>
      </c>
      <c r="F88" s="431" t="s">
        <v>685</v>
      </c>
      <c r="G88" s="431" t="s">
        <v>881</v>
      </c>
      <c r="H88" s="431" t="s">
        <v>1011</v>
      </c>
      <c r="I88" s="431" t="s">
        <v>1003</v>
      </c>
      <c r="J88" s="431" t="s">
        <v>1045</v>
      </c>
      <c r="K88" s="432">
        <v>41880</v>
      </c>
      <c r="L88" s="433"/>
      <c r="M88" s="433"/>
      <c r="N88" s="433"/>
      <c r="O88" s="433"/>
      <c r="P88" s="433"/>
      <c r="Q88" s="431" t="s">
        <v>884</v>
      </c>
      <c r="R88" s="432">
        <v>41880.67763888889</v>
      </c>
      <c r="S88" s="432">
        <v>41817</v>
      </c>
      <c r="T88" s="434">
        <v>0</v>
      </c>
      <c r="U88" s="435">
        <v>42800</v>
      </c>
      <c r="V88" s="431" t="s">
        <v>885</v>
      </c>
      <c r="W88" s="432">
        <v>41738</v>
      </c>
      <c r="X88" s="432">
        <v>42004</v>
      </c>
      <c r="Y88" s="431" t="s">
        <v>886</v>
      </c>
      <c r="Z88" s="431" t="s">
        <v>886</v>
      </c>
      <c r="AA88" s="431" t="s">
        <v>886</v>
      </c>
      <c r="AB88" s="436">
        <v>0</v>
      </c>
      <c r="AC88" s="436">
        <v>0</v>
      </c>
      <c r="AD88" s="436">
        <v>0</v>
      </c>
      <c r="AE88" s="436">
        <v>0</v>
      </c>
      <c r="AF88" s="436">
        <v>0</v>
      </c>
      <c r="AG88" s="436">
        <v>33110</v>
      </c>
      <c r="AH88" s="436">
        <v>33110</v>
      </c>
      <c r="AI88" s="436">
        <v>0</v>
      </c>
    </row>
    <row r="89" spans="1:35" outlineLevel="1" x14ac:dyDescent="0.25">
      <c r="A89" s="437" t="s">
        <v>1085</v>
      </c>
      <c r="B89" s="437" t="s">
        <v>1086</v>
      </c>
      <c r="C89" s="437" t="s">
        <v>879</v>
      </c>
      <c r="D89" s="437" t="s">
        <v>880</v>
      </c>
      <c r="E89" s="437" t="s">
        <v>684</v>
      </c>
      <c r="F89" s="437" t="s">
        <v>685</v>
      </c>
      <c r="G89" s="437" t="s">
        <v>881</v>
      </c>
      <c r="H89" s="437" t="s">
        <v>1011</v>
      </c>
      <c r="I89" s="437" t="s">
        <v>930</v>
      </c>
      <c r="J89" s="437" t="s">
        <v>1045</v>
      </c>
      <c r="K89" s="438">
        <v>43272.647870370369</v>
      </c>
      <c r="L89" s="439"/>
      <c r="M89" s="439"/>
      <c r="N89" s="439"/>
      <c r="O89" s="439"/>
      <c r="P89" s="439"/>
      <c r="Q89" s="437" t="s">
        <v>884</v>
      </c>
      <c r="R89" s="438">
        <v>43102.42528935185</v>
      </c>
      <c r="S89" s="438">
        <v>42909</v>
      </c>
      <c r="T89" s="440">
        <v>0</v>
      </c>
      <c r="U89" s="441">
        <v>30000</v>
      </c>
      <c r="V89" s="437" t="s">
        <v>885</v>
      </c>
      <c r="W89" s="438">
        <v>41739</v>
      </c>
      <c r="X89" s="438">
        <v>43101</v>
      </c>
      <c r="Y89" s="437" t="s">
        <v>886</v>
      </c>
      <c r="Z89" s="437" t="s">
        <v>886</v>
      </c>
      <c r="AA89" s="437" t="s">
        <v>886</v>
      </c>
      <c r="AB89" s="442">
        <v>0</v>
      </c>
      <c r="AC89" s="442">
        <v>0</v>
      </c>
      <c r="AD89" s="442">
        <v>0</v>
      </c>
      <c r="AE89" s="442">
        <v>0</v>
      </c>
      <c r="AF89" s="442">
        <v>0</v>
      </c>
      <c r="AG89" s="442">
        <v>345061.47</v>
      </c>
      <c r="AH89" s="442">
        <v>345061.47</v>
      </c>
      <c r="AI89" s="442">
        <v>0</v>
      </c>
    </row>
    <row r="90" spans="1:35" outlineLevel="1" x14ac:dyDescent="0.25">
      <c r="A90" s="431" t="s">
        <v>1087</v>
      </c>
      <c r="B90" s="431" t="s">
        <v>1088</v>
      </c>
      <c r="C90" s="431" t="s">
        <v>879</v>
      </c>
      <c r="D90" s="431" t="s">
        <v>880</v>
      </c>
      <c r="E90" s="431" t="s">
        <v>684</v>
      </c>
      <c r="F90" s="431" t="s">
        <v>685</v>
      </c>
      <c r="G90" s="431" t="s">
        <v>881</v>
      </c>
      <c r="H90" s="431" t="s">
        <v>1011</v>
      </c>
      <c r="I90" s="431" t="s">
        <v>955</v>
      </c>
      <c r="J90" s="431" t="s">
        <v>883</v>
      </c>
      <c r="K90" s="432">
        <v>42355.569189814814</v>
      </c>
      <c r="L90" s="433"/>
      <c r="M90" s="431" t="s">
        <v>801</v>
      </c>
      <c r="N90" s="433"/>
      <c r="O90" s="433"/>
      <c r="P90" s="433"/>
      <c r="Q90" s="431" t="s">
        <v>884</v>
      </c>
      <c r="R90" s="432">
        <v>42354.594039351854</v>
      </c>
      <c r="S90" s="432">
        <v>42227</v>
      </c>
      <c r="T90" s="434">
        <v>0</v>
      </c>
      <c r="U90" s="435">
        <v>350000</v>
      </c>
      <c r="V90" s="431" t="s">
        <v>885</v>
      </c>
      <c r="W90" s="432">
        <v>41757</v>
      </c>
      <c r="X90" s="432">
        <v>42247</v>
      </c>
      <c r="Y90" s="431" t="s">
        <v>886</v>
      </c>
      <c r="Z90" s="431" t="s">
        <v>886</v>
      </c>
      <c r="AA90" s="431" t="s">
        <v>886</v>
      </c>
      <c r="AB90" s="436">
        <v>0</v>
      </c>
      <c r="AC90" s="436">
        <v>0</v>
      </c>
      <c r="AD90" s="436">
        <v>0</v>
      </c>
      <c r="AE90" s="436">
        <v>0</v>
      </c>
      <c r="AF90" s="436">
        <v>0</v>
      </c>
      <c r="AG90" s="436">
        <v>265643.92</v>
      </c>
      <c r="AH90" s="436">
        <v>265643.92</v>
      </c>
      <c r="AI90" s="436">
        <v>0</v>
      </c>
    </row>
    <row r="91" spans="1:35" outlineLevel="1" x14ac:dyDescent="0.25">
      <c r="A91" s="431" t="s">
        <v>1089</v>
      </c>
      <c r="B91" s="431" t="s">
        <v>1090</v>
      </c>
      <c r="C91" s="431" t="s">
        <v>879</v>
      </c>
      <c r="D91" s="431" t="s">
        <v>880</v>
      </c>
      <c r="E91" s="431" t="s">
        <v>684</v>
      </c>
      <c r="F91" s="431" t="s">
        <v>685</v>
      </c>
      <c r="G91" s="431" t="s">
        <v>881</v>
      </c>
      <c r="H91" s="431" t="s">
        <v>1011</v>
      </c>
      <c r="I91" s="431" t="s">
        <v>982</v>
      </c>
      <c r="J91" s="431" t="s">
        <v>1045</v>
      </c>
      <c r="K91" s="432">
        <v>41992.679548611108</v>
      </c>
      <c r="L91" s="433"/>
      <c r="M91" s="433"/>
      <c r="N91" s="433"/>
      <c r="O91" s="433"/>
      <c r="P91" s="433"/>
      <c r="Q91" s="431" t="s">
        <v>884</v>
      </c>
      <c r="R91" s="432">
        <v>41943.392476851855</v>
      </c>
      <c r="S91" s="432">
        <v>41820</v>
      </c>
      <c r="T91" s="434">
        <v>0</v>
      </c>
      <c r="U91" s="435">
        <v>0</v>
      </c>
      <c r="V91" s="431" t="s">
        <v>885</v>
      </c>
      <c r="W91" s="432">
        <v>41759</v>
      </c>
      <c r="X91" s="432">
        <v>42004</v>
      </c>
      <c r="Y91" s="431" t="s">
        <v>886</v>
      </c>
      <c r="Z91" s="431" t="s">
        <v>886</v>
      </c>
      <c r="AA91" s="431" t="s">
        <v>886</v>
      </c>
      <c r="AB91" s="436">
        <v>0</v>
      </c>
      <c r="AC91" s="436">
        <v>0</v>
      </c>
      <c r="AD91" s="436">
        <v>0</v>
      </c>
      <c r="AE91" s="436">
        <v>0</v>
      </c>
      <c r="AF91" s="436">
        <v>0</v>
      </c>
      <c r="AG91" s="436">
        <v>21698.02</v>
      </c>
      <c r="AH91" s="436">
        <v>21698.02</v>
      </c>
      <c r="AI91" s="436">
        <v>0</v>
      </c>
    </row>
    <row r="92" spans="1:35" outlineLevel="1" x14ac:dyDescent="0.25">
      <c r="A92" s="437" t="s">
        <v>1091</v>
      </c>
      <c r="B92" s="437" t="s">
        <v>1092</v>
      </c>
      <c r="C92" s="437" t="s">
        <v>879</v>
      </c>
      <c r="D92" s="437" t="s">
        <v>880</v>
      </c>
      <c r="E92" s="437" t="s">
        <v>684</v>
      </c>
      <c r="F92" s="437" t="s">
        <v>685</v>
      </c>
      <c r="G92" s="437" t="s">
        <v>881</v>
      </c>
      <c r="H92" s="437" t="s">
        <v>1011</v>
      </c>
      <c r="I92" s="437" t="s">
        <v>885</v>
      </c>
      <c r="J92" s="437" t="s">
        <v>1045</v>
      </c>
      <c r="K92" s="438">
        <v>42632.624826388892</v>
      </c>
      <c r="L92" s="439"/>
      <c r="M92" s="439"/>
      <c r="N92" s="439"/>
      <c r="O92" s="439"/>
      <c r="P92" s="439"/>
      <c r="Q92" s="437" t="s">
        <v>884</v>
      </c>
      <c r="R92" s="439"/>
      <c r="S92" s="439"/>
      <c r="T92" s="440">
        <v>0</v>
      </c>
      <c r="U92" s="441">
        <v>786500</v>
      </c>
      <c r="V92" s="437" t="s">
        <v>885</v>
      </c>
      <c r="W92" s="438">
        <v>41821</v>
      </c>
      <c r="X92" s="438">
        <v>45838</v>
      </c>
      <c r="Y92" s="437" t="s">
        <v>901</v>
      </c>
      <c r="Z92" s="437" t="s">
        <v>901</v>
      </c>
      <c r="AA92" s="437" t="s">
        <v>886</v>
      </c>
      <c r="AB92" s="442">
        <v>0</v>
      </c>
      <c r="AC92" s="442">
        <v>0</v>
      </c>
      <c r="AD92" s="442">
        <v>0</v>
      </c>
      <c r="AE92" s="442">
        <v>0</v>
      </c>
      <c r="AF92" s="442">
        <v>0</v>
      </c>
      <c r="AG92" s="442">
        <v>0</v>
      </c>
      <c r="AH92" s="442">
        <v>0</v>
      </c>
      <c r="AI92" s="442">
        <v>0</v>
      </c>
    </row>
    <row r="93" spans="1:35" outlineLevel="1" x14ac:dyDescent="0.25">
      <c r="A93" s="431" t="s">
        <v>1093</v>
      </c>
      <c r="B93" s="431" t="s">
        <v>1094</v>
      </c>
      <c r="C93" s="431" t="s">
        <v>879</v>
      </c>
      <c r="D93" s="431" t="s">
        <v>880</v>
      </c>
      <c r="E93" s="431" t="s">
        <v>684</v>
      </c>
      <c r="F93" s="431" t="s">
        <v>685</v>
      </c>
      <c r="G93" s="431" t="s">
        <v>881</v>
      </c>
      <c r="H93" s="431" t="s">
        <v>1011</v>
      </c>
      <c r="I93" s="431" t="s">
        <v>990</v>
      </c>
      <c r="J93" s="431" t="s">
        <v>883</v>
      </c>
      <c r="K93" s="432">
        <v>42311.681932870371</v>
      </c>
      <c r="L93" s="433"/>
      <c r="M93" s="431" t="s">
        <v>801</v>
      </c>
      <c r="N93" s="433"/>
      <c r="O93" s="433"/>
      <c r="P93" s="433"/>
      <c r="Q93" s="431" t="s">
        <v>884</v>
      </c>
      <c r="R93" s="432">
        <v>42311.448159722226</v>
      </c>
      <c r="S93" s="432">
        <v>42244</v>
      </c>
      <c r="T93" s="434">
        <v>0</v>
      </c>
      <c r="U93" s="435">
        <v>210000</v>
      </c>
      <c r="V93" s="431" t="s">
        <v>885</v>
      </c>
      <c r="W93" s="432">
        <v>41897</v>
      </c>
      <c r="X93" s="432">
        <v>42277</v>
      </c>
      <c r="Y93" s="431" t="s">
        <v>886</v>
      </c>
      <c r="Z93" s="431" t="s">
        <v>886</v>
      </c>
      <c r="AA93" s="431" t="s">
        <v>886</v>
      </c>
      <c r="AB93" s="436">
        <v>0</v>
      </c>
      <c r="AC93" s="436">
        <v>0</v>
      </c>
      <c r="AD93" s="436">
        <v>0</v>
      </c>
      <c r="AE93" s="436">
        <v>0</v>
      </c>
      <c r="AF93" s="436">
        <v>0</v>
      </c>
      <c r="AG93" s="436">
        <v>234618.52</v>
      </c>
      <c r="AH93" s="436">
        <v>234618.52</v>
      </c>
      <c r="AI93" s="436">
        <v>0</v>
      </c>
    </row>
    <row r="94" spans="1:35" outlineLevel="1" x14ac:dyDescent="0.25">
      <c r="A94" s="431" t="s">
        <v>1095</v>
      </c>
      <c r="B94" s="431" t="s">
        <v>1096</v>
      </c>
      <c r="C94" s="431" t="s">
        <v>879</v>
      </c>
      <c r="D94" s="431" t="s">
        <v>880</v>
      </c>
      <c r="E94" s="431" t="s">
        <v>684</v>
      </c>
      <c r="F94" s="431" t="s">
        <v>685</v>
      </c>
      <c r="G94" s="431" t="s">
        <v>881</v>
      </c>
      <c r="H94" s="431" t="s">
        <v>1011</v>
      </c>
      <c r="I94" s="431" t="s">
        <v>1097</v>
      </c>
      <c r="J94" s="431" t="s">
        <v>1045</v>
      </c>
      <c r="K94" s="432">
        <v>42426.65724537037</v>
      </c>
      <c r="L94" s="433"/>
      <c r="M94" s="433"/>
      <c r="N94" s="433"/>
      <c r="O94" s="433"/>
      <c r="P94" s="433"/>
      <c r="Q94" s="431" t="s">
        <v>884</v>
      </c>
      <c r="R94" s="432">
        <v>42422.559293981481</v>
      </c>
      <c r="S94" s="432">
        <v>42352</v>
      </c>
      <c r="T94" s="434">
        <v>0</v>
      </c>
      <c r="U94" s="435">
        <v>60488</v>
      </c>
      <c r="V94" s="431" t="s">
        <v>885</v>
      </c>
      <c r="W94" s="432">
        <v>41925</v>
      </c>
      <c r="X94" s="432">
        <v>42551</v>
      </c>
      <c r="Y94" s="431" t="s">
        <v>886</v>
      </c>
      <c r="Z94" s="431" t="s">
        <v>886</v>
      </c>
      <c r="AA94" s="431" t="s">
        <v>886</v>
      </c>
      <c r="AB94" s="436">
        <v>0</v>
      </c>
      <c r="AC94" s="436">
        <v>0</v>
      </c>
      <c r="AD94" s="436">
        <v>0</v>
      </c>
      <c r="AE94" s="436">
        <v>0</v>
      </c>
      <c r="AF94" s="436">
        <v>0</v>
      </c>
      <c r="AG94" s="436">
        <v>86855.69</v>
      </c>
      <c r="AH94" s="436">
        <v>86855.69</v>
      </c>
      <c r="AI94" s="436">
        <v>0</v>
      </c>
    </row>
    <row r="95" spans="1:35" outlineLevel="1" x14ac:dyDescent="0.25">
      <c r="A95" s="437" t="s">
        <v>1098</v>
      </c>
      <c r="B95" s="437" t="s">
        <v>1099</v>
      </c>
      <c r="C95" s="437" t="s">
        <v>879</v>
      </c>
      <c r="D95" s="437" t="s">
        <v>880</v>
      </c>
      <c r="E95" s="437" t="s">
        <v>684</v>
      </c>
      <c r="F95" s="437" t="s">
        <v>685</v>
      </c>
      <c r="G95" s="437" t="s">
        <v>881</v>
      </c>
      <c r="H95" s="437" t="s">
        <v>1011</v>
      </c>
      <c r="I95" s="437" t="s">
        <v>952</v>
      </c>
      <c r="J95" s="437" t="s">
        <v>1045</v>
      </c>
      <c r="K95" s="438">
        <v>42388.541655092595</v>
      </c>
      <c r="L95" s="439"/>
      <c r="M95" s="439"/>
      <c r="N95" s="439"/>
      <c r="O95" s="439"/>
      <c r="P95" s="439"/>
      <c r="Q95" s="437" t="s">
        <v>884</v>
      </c>
      <c r="R95" s="439"/>
      <c r="S95" s="438">
        <v>42356</v>
      </c>
      <c r="T95" s="440">
        <v>0</v>
      </c>
      <c r="U95" s="441">
        <v>15000</v>
      </c>
      <c r="V95" s="437" t="s">
        <v>885</v>
      </c>
      <c r="W95" s="438">
        <v>41925</v>
      </c>
      <c r="X95" s="438">
        <v>42551</v>
      </c>
      <c r="Y95" s="437" t="s">
        <v>901</v>
      </c>
      <c r="Z95" s="437" t="s">
        <v>886</v>
      </c>
      <c r="AA95" s="437" t="s">
        <v>886</v>
      </c>
      <c r="AB95" s="442">
        <v>0</v>
      </c>
      <c r="AC95" s="442">
        <v>0</v>
      </c>
      <c r="AD95" s="442">
        <v>0</v>
      </c>
      <c r="AE95" s="442">
        <v>0</v>
      </c>
      <c r="AF95" s="442">
        <v>0</v>
      </c>
      <c r="AG95" s="442">
        <v>0</v>
      </c>
      <c r="AH95" s="442">
        <v>0</v>
      </c>
      <c r="AI95" s="442">
        <v>0</v>
      </c>
    </row>
    <row r="96" spans="1:35" outlineLevel="1" x14ac:dyDescent="0.25">
      <c r="A96" s="437" t="s">
        <v>1100</v>
      </c>
      <c r="B96" s="437" t="s">
        <v>1101</v>
      </c>
      <c r="C96" s="437" t="s">
        <v>879</v>
      </c>
      <c r="D96" s="437" t="s">
        <v>880</v>
      </c>
      <c r="E96" s="437" t="s">
        <v>684</v>
      </c>
      <c r="F96" s="437" t="s">
        <v>685</v>
      </c>
      <c r="G96" s="437" t="s">
        <v>881</v>
      </c>
      <c r="H96" s="437" t="s">
        <v>1011</v>
      </c>
      <c r="I96" s="437" t="s">
        <v>1102</v>
      </c>
      <c r="J96" s="437" t="s">
        <v>1045</v>
      </c>
      <c r="K96" s="438">
        <v>42311.67496527778</v>
      </c>
      <c r="L96" s="439"/>
      <c r="M96" s="437" t="s">
        <v>801</v>
      </c>
      <c r="N96" s="439"/>
      <c r="O96" s="439"/>
      <c r="P96" s="439"/>
      <c r="Q96" s="437" t="s">
        <v>884</v>
      </c>
      <c r="R96" s="438">
        <v>42310.409537037034</v>
      </c>
      <c r="S96" s="438">
        <v>42198</v>
      </c>
      <c r="T96" s="440">
        <v>0</v>
      </c>
      <c r="U96" s="441">
        <v>19996</v>
      </c>
      <c r="V96" s="437" t="s">
        <v>885</v>
      </c>
      <c r="W96" s="438">
        <v>42009</v>
      </c>
      <c r="X96" s="438">
        <v>42217</v>
      </c>
      <c r="Y96" s="437" t="s">
        <v>886</v>
      </c>
      <c r="Z96" s="437" t="s">
        <v>886</v>
      </c>
      <c r="AA96" s="437" t="s">
        <v>886</v>
      </c>
      <c r="AB96" s="442">
        <v>0</v>
      </c>
      <c r="AC96" s="442">
        <v>0</v>
      </c>
      <c r="AD96" s="442">
        <v>0</v>
      </c>
      <c r="AE96" s="442">
        <v>0</v>
      </c>
      <c r="AF96" s="442">
        <v>0</v>
      </c>
      <c r="AG96" s="442">
        <v>19521.29</v>
      </c>
      <c r="AH96" s="442">
        <v>19521.29</v>
      </c>
      <c r="AI96" s="442">
        <v>0</v>
      </c>
    </row>
    <row r="97" spans="1:35" outlineLevel="1" x14ac:dyDescent="0.25">
      <c r="A97" s="431" t="s">
        <v>1103</v>
      </c>
      <c r="B97" s="431" t="s">
        <v>1104</v>
      </c>
      <c r="C97" s="431" t="s">
        <v>879</v>
      </c>
      <c r="D97" s="431" t="s">
        <v>880</v>
      </c>
      <c r="E97" s="431" t="s">
        <v>684</v>
      </c>
      <c r="F97" s="431" t="s">
        <v>685</v>
      </c>
      <c r="G97" s="431" t="s">
        <v>881</v>
      </c>
      <c r="H97" s="431" t="s">
        <v>1011</v>
      </c>
      <c r="I97" s="431" t="s">
        <v>930</v>
      </c>
      <c r="J97" s="431" t="s">
        <v>1045</v>
      </c>
      <c r="K97" s="432">
        <v>43206.537395833337</v>
      </c>
      <c r="L97" s="433"/>
      <c r="M97" s="433"/>
      <c r="N97" s="433"/>
      <c r="O97" s="433"/>
      <c r="P97" s="433"/>
      <c r="Q97" s="431" t="s">
        <v>884</v>
      </c>
      <c r="R97" s="432">
        <v>43102.412268518521</v>
      </c>
      <c r="S97" s="432">
        <v>43011</v>
      </c>
      <c r="T97" s="434">
        <v>0</v>
      </c>
      <c r="U97" s="435">
        <v>105000</v>
      </c>
      <c r="V97" s="431" t="s">
        <v>885</v>
      </c>
      <c r="W97" s="432">
        <v>41939</v>
      </c>
      <c r="X97" s="432">
        <v>43100</v>
      </c>
      <c r="Y97" s="431" t="s">
        <v>886</v>
      </c>
      <c r="Z97" s="431" t="s">
        <v>886</v>
      </c>
      <c r="AA97" s="431" t="s">
        <v>886</v>
      </c>
      <c r="AB97" s="436">
        <v>0</v>
      </c>
      <c r="AC97" s="436">
        <v>0</v>
      </c>
      <c r="AD97" s="436">
        <v>0</v>
      </c>
      <c r="AE97" s="436">
        <v>0</v>
      </c>
      <c r="AF97" s="436">
        <v>0</v>
      </c>
      <c r="AG97" s="436">
        <v>406999.46</v>
      </c>
      <c r="AH97" s="436">
        <v>406999.46</v>
      </c>
      <c r="AI97" s="436">
        <v>0</v>
      </c>
    </row>
    <row r="98" spans="1:35" outlineLevel="1" x14ac:dyDescent="0.25">
      <c r="A98" s="431" t="s">
        <v>1105</v>
      </c>
      <c r="B98" s="431" t="s">
        <v>1106</v>
      </c>
      <c r="C98" s="431" t="s">
        <v>879</v>
      </c>
      <c r="D98" s="431" t="s">
        <v>880</v>
      </c>
      <c r="E98" s="431" t="s">
        <v>684</v>
      </c>
      <c r="F98" s="431" t="s">
        <v>685</v>
      </c>
      <c r="G98" s="431" t="s">
        <v>881</v>
      </c>
      <c r="H98" s="431" t="s">
        <v>1011</v>
      </c>
      <c r="I98" s="431" t="s">
        <v>982</v>
      </c>
      <c r="J98" s="431" t="s">
        <v>1045</v>
      </c>
      <c r="K98" s="432">
        <v>42185.719861111109</v>
      </c>
      <c r="L98" s="433"/>
      <c r="M98" s="431" t="s">
        <v>801</v>
      </c>
      <c r="N98" s="433"/>
      <c r="O98" s="433"/>
      <c r="P98" s="433"/>
      <c r="Q98" s="431" t="s">
        <v>884</v>
      </c>
      <c r="R98" s="432">
        <v>42185.533263888887</v>
      </c>
      <c r="S98" s="432">
        <v>42020</v>
      </c>
      <c r="T98" s="434">
        <v>0</v>
      </c>
      <c r="U98" s="435">
        <v>4000</v>
      </c>
      <c r="V98" s="431" t="s">
        <v>885</v>
      </c>
      <c r="W98" s="432">
        <v>41974</v>
      </c>
      <c r="X98" s="432">
        <v>42185</v>
      </c>
      <c r="Y98" s="431" t="s">
        <v>886</v>
      </c>
      <c r="Z98" s="431" t="s">
        <v>886</v>
      </c>
      <c r="AA98" s="431" t="s">
        <v>886</v>
      </c>
      <c r="AB98" s="436">
        <v>0</v>
      </c>
      <c r="AC98" s="436">
        <v>0</v>
      </c>
      <c r="AD98" s="436">
        <v>0</v>
      </c>
      <c r="AE98" s="436">
        <v>0</v>
      </c>
      <c r="AF98" s="436">
        <v>0</v>
      </c>
      <c r="AG98" s="436">
        <v>3900</v>
      </c>
      <c r="AH98" s="436">
        <v>3900</v>
      </c>
      <c r="AI98" s="436">
        <v>0</v>
      </c>
    </row>
    <row r="99" spans="1:35" outlineLevel="1" x14ac:dyDescent="0.25">
      <c r="A99" s="431" t="s">
        <v>1107</v>
      </c>
      <c r="B99" s="431" t="s">
        <v>1108</v>
      </c>
      <c r="C99" s="431" t="s">
        <v>879</v>
      </c>
      <c r="D99" s="431" t="s">
        <v>880</v>
      </c>
      <c r="E99" s="431" t="s">
        <v>684</v>
      </c>
      <c r="F99" s="431" t="s">
        <v>685</v>
      </c>
      <c r="G99" s="431" t="s">
        <v>881</v>
      </c>
      <c r="H99" s="431" t="s">
        <v>1011</v>
      </c>
      <c r="I99" s="431" t="s">
        <v>930</v>
      </c>
      <c r="J99" s="431" t="s">
        <v>1045</v>
      </c>
      <c r="K99" s="432">
        <v>43206.539849537039</v>
      </c>
      <c r="L99" s="433"/>
      <c r="M99" s="433"/>
      <c r="N99" s="433"/>
      <c r="O99" s="433"/>
      <c r="P99" s="433"/>
      <c r="Q99" s="431" t="s">
        <v>884</v>
      </c>
      <c r="R99" s="432">
        <v>43090.652002314811</v>
      </c>
      <c r="S99" s="432">
        <v>42915</v>
      </c>
      <c r="T99" s="434">
        <v>0</v>
      </c>
      <c r="U99" s="435">
        <v>90000</v>
      </c>
      <c r="V99" s="431" t="s">
        <v>885</v>
      </c>
      <c r="W99" s="432">
        <v>41974</v>
      </c>
      <c r="X99" s="432">
        <v>43099</v>
      </c>
      <c r="Y99" s="431" t="s">
        <v>886</v>
      </c>
      <c r="Z99" s="431" t="s">
        <v>886</v>
      </c>
      <c r="AA99" s="431" t="s">
        <v>886</v>
      </c>
      <c r="AB99" s="436">
        <v>0</v>
      </c>
      <c r="AC99" s="436">
        <v>0</v>
      </c>
      <c r="AD99" s="436">
        <v>0</v>
      </c>
      <c r="AE99" s="436">
        <v>0</v>
      </c>
      <c r="AF99" s="436">
        <v>0</v>
      </c>
      <c r="AG99" s="436">
        <v>262358.49</v>
      </c>
      <c r="AH99" s="436">
        <v>262358.49</v>
      </c>
      <c r="AI99" s="436">
        <v>0</v>
      </c>
    </row>
    <row r="100" spans="1:35" outlineLevel="1" x14ac:dyDescent="0.25">
      <c r="A100" s="437" t="s">
        <v>1109</v>
      </c>
      <c r="B100" s="437" t="s">
        <v>1110</v>
      </c>
      <c r="C100" s="437" t="s">
        <v>879</v>
      </c>
      <c r="D100" s="437" t="s">
        <v>880</v>
      </c>
      <c r="E100" s="437" t="s">
        <v>684</v>
      </c>
      <c r="F100" s="437" t="s">
        <v>685</v>
      </c>
      <c r="G100" s="437" t="s">
        <v>881</v>
      </c>
      <c r="H100" s="437" t="s">
        <v>1011</v>
      </c>
      <c r="I100" s="437" t="s">
        <v>982</v>
      </c>
      <c r="J100" s="437" t="s">
        <v>1045</v>
      </c>
      <c r="K100" s="438">
        <v>42184.702013888891</v>
      </c>
      <c r="L100" s="439"/>
      <c r="M100" s="437" t="s">
        <v>801</v>
      </c>
      <c r="N100" s="439"/>
      <c r="O100" s="439"/>
      <c r="P100" s="439"/>
      <c r="Q100" s="437" t="s">
        <v>884</v>
      </c>
      <c r="R100" s="439"/>
      <c r="S100" s="438">
        <v>42181</v>
      </c>
      <c r="T100" s="440">
        <v>0</v>
      </c>
      <c r="U100" s="441">
        <v>2500</v>
      </c>
      <c r="V100" s="437" t="s">
        <v>885</v>
      </c>
      <c r="W100" s="438">
        <v>41989</v>
      </c>
      <c r="X100" s="438">
        <v>42185</v>
      </c>
      <c r="Y100" s="437" t="s">
        <v>901</v>
      </c>
      <c r="Z100" s="437" t="s">
        <v>886</v>
      </c>
      <c r="AA100" s="437" t="s">
        <v>886</v>
      </c>
      <c r="AB100" s="442">
        <v>0</v>
      </c>
      <c r="AC100" s="442">
        <v>0</v>
      </c>
      <c r="AD100" s="442">
        <v>0</v>
      </c>
      <c r="AE100" s="442">
        <v>0</v>
      </c>
      <c r="AF100" s="442">
        <v>0</v>
      </c>
      <c r="AG100" s="442">
        <v>0</v>
      </c>
      <c r="AH100" s="442">
        <v>0</v>
      </c>
      <c r="AI100" s="442">
        <v>0</v>
      </c>
    </row>
    <row r="101" spans="1:35" outlineLevel="1" x14ac:dyDescent="0.25">
      <c r="A101" s="431" t="s">
        <v>1111</v>
      </c>
      <c r="B101" s="431" t="s">
        <v>1112</v>
      </c>
      <c r="C101" s="431" t="s">
        <v>879</v>
      </c>
      <c r="D101" s="431" t="s">
        <v>880</v>
      </c>
      <c r="E101" s="431" t="s">
        <v>684</v>
      </c>
      <c r="F101" s="431" t="s">
        <v>685</v>
      </c>
      <c r="G101" s="431" t="s">
        <v>881</v>
      </c>
      <c r="H101" s="431" t="s">
        <v>1011</v>
      </c>
      <c r="I101" s="431" t="s">
        <v>882</v>
      </c>
      <c r="J101" s="431" t="s">
        <v>1045</v>
      </c>
      <c r="K101" s="432">
        <v>42321.699513888889</v>
      </c>
      <c r="L101" s="433"/>
      <c r="M101" s="433"/>
      <c r="N101" s="433"/>
      <c r="O101" s="433"/>
      <c r="P101" s="433"/>
      <c r="Q101" s="431" t="s">
        <v>884</v>
      </c>
      <c r="R101" s="433"/>
      <c r="S101" s="433"/>
      <c r="T101" s="434">
        <v>0</v>
      </c>
      <c r="U101" s="435">
        <v>80000</v>
      </c>
      <c r="V101" s="431" t="s">
        <v>885</v>
      </c>
      <c r="W101" s="432">
        <v>41989</v>
      </c>
      <c r="X101" s="432">
        <v>42185</v>
      </c>
      <c r="Y101" s="431" t="s">
        <v>901</v>
      </c>
      <c r="Z101" s="431" t="s">
        <v>901</v>
      </c>
      <c r="AA101" s="431" t="s">
        <v>886</v>
      </c>
      <c r="AB101" s="436">
        <v>0</v>
      </c>
      <c r="AC101" s="436">
        <v>0</v>
      </c>
      <c r="AD101" s="436">
        <v>0</v>
      </c>
      <c r="AE101" s="436">
        <v>0</v>
      </c>
      <c r="AF101" s="436">
        <v>0</v>
      </c>
      <c r="AG101" s="436">
        <v>0</v>
      </c>
      <c r="AH101" s="436">
        <v>0</v>
      </c>
      <c r="AI101" s="436">
        <v>0</v>
      </c>
    </row>
    <row r="102" spans="1:35" outlineLevel="1" x14ac:dyDescent="0.25">
      <c r="A102" s="437" t="s">
        <v>1113</v>
      </c>
      <c r="B102" s="437" t="s">
        <v>1114</v>
      </c>
      <c r="C102" s="437" t="s">
        <v>879</v>
      </c>
      <c r="D102" s="437" t="s">
        <v>880</v>
      </c>
      <c r="E102" s="437" t="s">
        <v>684</v>
      </c>
      <c r="F102" s="437" t="s">
        <v>685</v>
      </c>
      <c r="G102" s="437" t="s">
        <v>881</v>
      </c>
      <c r="H102" s="437" t="s">
        <v>1011</v>
      </c>
      <c r="I102" s="437" t="s">
        <v>882</v>
      </c>
      <c r="J102" s="437" t="s">
        <v>1045</v>
      </c>
      <c r="K102" s="438">
        <v>42426.658194444448</v>
      </c>
      <c r="L102" s="439"/>
      <c r="M102" s="439"/>
      <c r="N102" s="439"/>
      <c r="O102" s="439"/>
      <c r="P102" s="439"/>
      <c r="Q102" s="437" t="s">
        <v>884</v>
      </c>
      <c r="R102" s="438">
        <v>42423.369166666664</v>
      </c>
      <c r="S102" s="438">
        <v>42321</v>
      </c>
      <c r="T102" s="440">
        <v>0</v>
      </c>
      <c r="U102" s="441">
        <v>35000</v>
      </c>
      <c r="V102" s="437" t="s">
        <v>885</v>
      </c>
      <c r="W102" s="438">
        <v>41974</v>
      </c>
      <c r="X102" s="438">
        <v>42551</v>
      </c>
      <c r="Y102" s="437" t="s">
        <v>886</v>
      </c>
      <c r="Z102" s="437" t="s">
        <v>886</v>
      </c>
      <c r="AA102" s="437" t="s">
        <v>886</v>
      </c>
      <c r="AB102" s="442">
        <v>0</v>
      </c>
      <c r="AC102" s="442">
        <v>0</v>
      </c>
      <c r="AD102" s="442">
        <v>0</v>
      </c>
      <c r="AE102" s="442">
        <v>0</v>
      </c>
      <c r="AF102" s="442">
        <v>0</v>
      </c>
      <c r="AG102" s="442">
        <v>27309.5</v>
      </c>
      <c r="AH102" s="442">
        <v>27309.5</v>
      </c>
      <c r="AI102" s="442">
        <v>0</v>
      </c>
    </row>
    <row r="103" spans="1:35" outlineLevel="1" x14ac:dyDescent="0.25">
      <c r="A103" s="437" t="s">
        <v>1115</v>
      </c>
      <c r="B103" s="437" t="s">
        <v>1116</v>
      </c>
      <c r="C103" s="437" t="s">
        <v>879</v>
      </c>
      <c r="D103" s="437" t="s">
        <v>880</v>
      </c>
      <c r="E103" s="437" t="s">
        <v>684</v>
      </c>
      <c r="F103" s="437" t="s">
        <v>685</v>
      </c>
      <c r="G103" s="437" t="s">
        <v>881</v>
      </c>
      <c r="H103" s="437" t="s">
        <v>1011</v>
      </c>
      <c r="I103" s="437" t="s">
        <v>982</v>
      </c>
      <c r="J103" s="437" t="s">
        <v>1045</v>
      </c>
      <c r="K103" s="438">
        <v>42814.674166666664</v>
      </c>
      <c r="L103" s="439"/>
      <c r="M103" s="439"/>
      <c r="N103" s="439"/>
      <c r="O103" s="439"/>
      <c r="P103" s="439"/>
      <c r="Q103" s="437" t="s">
        <v>884</v>
      </c>
      <c r="R103" s="438">
        <v>42795.598009259258</v>
      </c>
      <c r="S103" s="438">
        <v>42185</v>
      </c>
      <c r="T103" s="440">
        <v>0</v>
      </c>
      <c r="U103" s="441">
        <v>17000</v>
      </c>
      <c r="V103" s="437" t="s">
        <v>885</v>
      </c>
      <c r="W103" s="438">
        <v>42064</v>
      </c>
      <c r="X103" s="438">
        <v>42794</v>
      </c>
      <c r="Y103" s="437" t="s">
        <v>886</v>
      </c>
      <c r="Z103" s="437" t="s">
        <v>886</v>
      </c>
      <c r="AA103" s="437" t="s">
        <v>886</v>
      </c>
      <c r="AB103" s="442">
        <v>0</v>
      </c>
      <c r="AC103" s="442">
        <v>0</v>
      </c>
      <c r="AD103" s="442">
        <v>0</v>
      </c>
      <c r="AE103" s="442">
        <v>0</v>
      </c>
      <c r="AF103" s="442">
        <v>0</v>
      </c>
      <c r="AG103" s="442">
        <v>14917.65</v>
      </c>
      <c r="AH103" s="442">
        <v>14917.65</v>
      </c>
      <c r="AI103" s="442">
        <v>0</v>
      </c>
    </row>
    <row r="104" spans="1:35" outlineLevel="1" x14ac:dyDescent="0.25">
      <c r="A104" s="431" t="s">
        <v>1117</v>
      </c>
      <c r="B104" s="431" t="s">
        <v>1118</v>
      </c>
      <c r="C104" s="431" t="s">
        <v>879</v>
      </c>
      <c r="D104" s="431" t="s">
        <v>880</v>
      </c>
      <c r="E104" s="431" t="s">
        <v>1052</v>
      </c>
      <c r="F104" s="431" t="s">
        <v>1053</v>
      </c>
      <c r="G104" s="431" t="s">
        <v>881</v>
      </c>
      <c r="H104" s="431" t="s">
        <v>1054</v>
      </c>
      <c r="I104" s="431" t="s">
        <v>1119</v>
      </c>
      <c r="J104" s="431" t="s">
        <v>1120</v>
      </c>
      <c r="K104" s="432">
        <v>42886</v>
      </c>
      <c r="L104" s="433"/>
      <c r="M104" s="433"/>
      <c r="N104" s="433"/>
      <c r="O104" s="433"/>
      <c r="P104" s="433"/>
      <c r="Q104" s="431" t="s">
        <v>884</v>
      </c>
      <c r="R104" s="433"/>
      <c r="S104" s="432">
        <v>42720</v>
      </c>
      <c r="T104" s="434">
        <v>0</v>
      </c>
      <c r="U104" s="435">
        <v>150000</v>
      </c>
      <c r="V104" s="431" t="s">
        <v>885</v>
      </c>
      <c r="W104" s="432">
        <v>42121</v>
      </c>
      <c r="X104" s="432">
        <v>42766</v>
      </c>
      <c r="Y104" s="431" t="s">
        <v>901</v>
      </c>
      <c r="Z104" s="431" t="s">
        <v>886</v>
      </c>
      <c r="AA104" s="431" t="s">
        <v>886</v>
      </c>
      <c r="AB104" s="436">
        <v>0</v>
      </c>
      <c r="AC104" s="436">
        <v>0</v>
      </c>
      <c r="AD104" s="436">
        <v>0</v>
      </c>
      <c r="AE104" s="436">
        <v>0</v>
      </c>
      <c r="AF104" s="436">
        <v>0</v>
      </c>
      <c r="AG104" s="436">
        <v>0</v>
      </c>
      <c r="AH104" s="436">
        <v>0</v>
      </c>
      <c r="AI104" s="436">
        <v>0</v>
      </c>
    </row>
    <row r="105" spans="1:35" outlineLevel="1" x14ac:dyDescent="0.25">
      <c r="A105" s="431" t="s">
        <v>1121</v>
      </c>
      <c r="B105" s="431" t="s">
        <v>1122</v>
      </c>
      <c r="C105" s="431" t="s">
        <v>879</v>
      </c>
      <c r="D105" s="431" t="s">
        <v>880</v>
      </c>
      <c r="E105" s="431" t="s">
        <v>684</v>
      </c>
      <c r="F105" s="431" t="s">
        <v>685</v>
      </c>
      <c r="G105" s="431" t="s">
        <v>881</v>
      </c>
      <c r="H105" s="431" t="s">
        <v>1123</v>
      </c>
      <c r="I105" s="431" t="s">
        <v>1124</v>
      </c>
      <c r="J105" s="431" t="s">
        <v>883</v>
      </c>
      <c r="K105" s="432">
        <v>43206.542094907411</v>
      </c>
      <c r="L105" s="433"/>
      <c r="M105" s="433"/>
      <c r="N105" s="433"/>
      <c r="O105" s="433"/>
      <c r="P105" s="433"/>
      <c r="Q105" s="431" t="s">
        <v>884</v>
      </c>
      <c r="R105" s="432">
        <v>43182.363668981481</v>
      </c>
      <c r="S105" s="432">
        <v>42957</v>
      </c>
      <c r="T105" s="434">
        <v>0</v>
      </c>
      <c r="U105" s="435">
        <v>2100000</v>
      </c>
      <c r="V105" s="431" t="s">
        <v>1125</v>
      </c>
      <c r="W105" s="432">
        <v>42139</v>
      </c>
      <c r="X105" s="432">
        <v>42978</v>
      </c>
      <c r="Y105" s="431" t="s">
        <v>886</v>
      </c>
      <c r="Z105" s="431" t="s">
        <v>886</v>
      </c>
      <c r="AA105" s="431" t="s">
        <v>886</v>
      </c>
      <c r="AB105" s="436">
        <v>0</v>
      </c>
      <c r="AC105" s="436">
        <v>0</v>
      </c>
      <c r="AD105" s="436">
        <v>0</v>
      </c>
      <c r="AE105" s="436">
        <v>0</v>
      </c>
      <c r="AF105" s="436">
        <v>0</v>
      </c>
      <c r="AG105" s="436">
        <v>2285857.94</v>
      </c>
      <c r="AH105" s="436">
        <v>2285857.94</v>
      </c>
      <c r="AI105" s="436">
        <v>0</v>
      </c>
    </row>
    <row r="106" spans="1:35" outlineLevel="1" x14ac:dyDescent="0.25">
      <c r="A106" s="437" t="s">
        <v>1126</v>
      </c>
      <c r="B106" s="437" t="s">
        <v>1127</v>
      </c>
      <c r="C106" s="437" t="s">
        <v>879</v>
      </c>
      <c r="D106" s="437" t="s">
        <v>880</v>
      </c>
      <c r="E106" s="437" t="s">
        <v>684</v>
      </c>
      <c r="F106" s="437" t="s">
        <v>685</v>
      </c>
      <c r="G106" s="437" t="s">
        <v>881</v>
      </c>
      <c r="H106" s="437" t="s">
        <v>1011</v>
      </c>
      <c r="I106" s="437" t="s">
        <v>1003</v>
      </c>
      <c r="J106" s="437" t="s">
        <v>1045</v>
      </c>
      <c r="K106" s="438">
        <v>42577.624675925923</v>
      </c>
      <c r="L106" s="439"/>
      <c r="M106" s="439"/>
      <c r="N106" s="439"/>
      <c r="O106" s="439"/>
      <c r="P106" s="439"/>
      <c r="Q106" s="437" t="s">
        <v>884</v>
      </c>
      <c r="R106" s="438">
        <v>42552.605787037035</v>
      </c>
      <c r="S106" s="438">
        <v>42545</v>
      </c>
      <c r="T106" s="440">
        <v>0</v>
      </c>
      <c r="U106" s="441">
        <v>45000</v>
      </c>
      <c r="V106" s="437" t="s">
        <v>885</v>
      </c>
      <c r="W106" s="438">
        <v>42156</v>
      </c>
      <c r="X106" s="438">
        <v>42551</v>
      </c>
      <c r="Y106" s="437" t="s">
        <v>886</v>
      </c>
      <c r="Z106" s="437" t="s">
        <v>886</v>
      </c>
      <c r="AA106" s="437" t="s">
        <v>886</v>
      </c>
      <c r="AB106" s="442">
        <v>0</v>
      </c>
      <c r="AC106" s="442">
        <v>0</v>
      </c>
      <c r="AD106" s="442">
        <v>0</v>
      </c>
      <c r="AE106" s="442">
        <v>0</v>
      </c>
      <c r="AF106" s="442">
        <v>0</v>
      </c>
      <c r="AG106" s="442">
        <v>9785</v>
      </c>
      <c r="AH106" s="442">
        <v>9785</v>
      </c>
      <c r="AI106" s="442">
        <v>0</v>
      </c>
    </row>
    <row r="107" spans="1:35" outlineLevel="1" x14ac:dyDescent="0.25">
      <c r="A107" s="431" t="s">
        <v>1128</v>
      </c>
      <c r="B107" s="431" t="s">
        <v>1129</v>
      </c>
      <c r="C107" s="431" t="s">
        <v>879</v>
      </c>
      <c r="D107" s="431" t="s">
        <v>880</v>
      </c>
      <c r="E107" s="431" t="s">
        <v>684</v>
      </c>
      <c r="F107" s="431" t="s">
        <v>685</v>
      </c>
      <c r="G107" s="431" t="s">
        <v>881</v>
      </c>
      <c r="H107" s="431" t="s">
        <v>1011</v>
      </c>
      <c r="I107" s="431" t="s">
        <v>1097</v>
      </c>
      <c r="J107" s="431" t="s">
        <v>1045</v>
      </c>
      <c r="K107" s="432">
        <v>42738</v>
      </c>
      <c r="L107" s="433"/>
      <c r="M107" s="433"/>
      <c r="N107" s="433"/>
      <c r="O107" s="433"/>
      <c r="P107" s="433"/>
      <c r="Q107" s="431" t="s">
        <v>884</v>
      </c>
      <c r="R107" s="432">
        <v>42738.506041666667</v>
      </c>
      <c r="S107" s="432">
        <v>42565</v>
      </c>
      <c r="T107" s="434">
        <v>0</v>
      </c>
      <c r="U107" s="435">
        <v>35500</v>
      </c>
      <c r="V107" s="431" t="s">
        <v>885</v>
      </c>
      <c r="W107" s="432">
        <v>42157</v>
      </c>
      <c r="X107" s="432">
        <v>43281</v>
      </c>
      <c r="Y107" s="431" t="s">
        <v>886</v>
      </c>
      <c r="Z107" s="431" t="s">
        <v>886</v>
      </c>
      <c r="AA107" s="431" t="s">
        <v>886</v>
      </c>
      <c r="AB107" s="436">
        <v>0</v>
      </c>
      <c r="AC107" s="436">
        <v>0</v>
      </c>
      <c r="AD107" s="436">
        <v>0</v>
      </c>
      <c r="AE107" s="436">
        <v>0</v>
      </c>
      <c r="AF107" s="436">
        <v>0</v>
      </c>
      <c r="AG107" s="436">
        <v>39712.25</v>
      </c>
      <c r="AH107" s="436">
        <v>39712.25</v>
      </c>
      <c r="AI107" s="436">
        <v>0</v>
      </c>
    </row>
    <row r="108" spans="1:35" outlineLevel="1" x14ac:dyDescent="0.25">
      <c r="A108" s="437" t="s">
        <v>1130</v>
      </c>
      <c r="B108" s="437" t="s">
        <v>1131</v>
      </c>
      <c r="C108" s="437" t="s">
        <v>879</v>
      </c>
      <c r="D108" s="437" t="s">
        <v>880</v>
      </c>
      <c r="E108" s="437" t="s">
        <v>684</v>
      </c>
      <c r="F108" s="437" t="s">
        <v>685</v>
      </c>
      <c r="G108" s="437" t="s">
        <v>881</v>
      </c>
      <c r="H108" s="437" t="s">
        <v>1011</v>
      </c>
      <c r="I108" s="437" t="s">
        <v>1132</v>
      </c>
      <c r="J108" s="437" t="s">
        <v>1045</v>
      </c>
      <c r="K108" s="438">
        <v>42311.675798611112</v>
      </c>
      <c r="L108" s="439"/>
      <c r="M108" s="439"/>
      <c r="N108" s="439"/>
      <c r="O108" s="439"/>
      <c r="P108" s="439"/>
      <c r="Q108" s="437" t="s">
        <v>884</v>
      </c>
      <c r="R108" s="438">
        <v>42310.424756944441</v>
      </c>
      <c r="S108" s="438">
        <v>42244</v>
      </c>
      <c r="T108" s="440">
        <v>0</v>
      </c>
      <c r="U108" s="441">
        <v>10000</v>
      </c>
      <c r="V108" s="437" t="s">
        <v>885</v>
      </c>
      <c r="W108" s="438">
        <v>42156</v>
      </c>
      <c r="X108" s="438">
        <v>42369</v>
      </c>
      <c r="Y108" s="437" t="s">
        <v>886</v>
      </c>
      <c r="Z108" s="437" t="s">
        <v>886</v>
      </c>
      <c r="AA108" s="437" t="s">
        <v>886</v>
      </c>
      <c r="AB108" s="442">
        <v>0</v>
      </c>
      <c r="AC108" s="442">
        <v>0</v>
      </c>
      <c r="AD108" s="442">
        <v>0</v>
      </c>
      <c r="AE108" s="442">
        <v>0</v>
      </c>
      <c r="AF108" s="442">
        <v>0</v>
      </c>
      <c r="AG108" s="442">
        <v>14043</v>
      </c>
      <c r="AH108" s="442">
        <v>14043</v>
      </c>
      <c r="AI108" s="442">
        <v>0</v>
      </c>
    </row>
    <row r="109" spans="1:35" outlineLevel="1" x14ac:dyDescent="0.25">
      <c r="A109" s="437" t="s">
        <v>1133</v>
      </c>
      <c r="B109" s="437" t="s">
        <v>1134</v>
      </c>
      <c r="C109" s="437" t="s">
        <v>879</v>
      </c>
      <c r="D109" s="437" t="s">
        <v>880</v>
      </c>
      <c r="E109" s="437" t="s">
        <v>684</v>
      </c>
      <c r="F109" s="437" t="s">
        <v>685</v>
      </c>
      <c r="G109" s="437" t="s">
        <v>881</v>
      </c>
      <c r="H109" s="437" t="s">
        <v>1011</v>
      </c>
      <c r="I109" s="437" t="s">
        <v>955</v>
      </c>
      <c r="J109" s="437" t="s">
        <v>883</v>
      </c>
      <c r="K109" s="438">
        <v>42823.637256944443</v>
      </c>
      <c r="L109" s="439"/>
      <c r="M109" s="439"/>
      <c r="N109" s="439"/>
      <c r="O109" s="439"/>
      <c r="P109" s="439"/>
      <c r="Q109" s="437" t="s">
        <v>884</v>
      </c>
      <c r="R109" s="439"/>
      <c r="S109" s="438">
        <v>42551</v>
      </c>
      <c r="T109" s="440">
        <v>0</v>
      </c>
      <c r="U109" s="441">
        <v>0</v>
      </c>
      <c r="V109" s="437" t="s">
        <v>885</v>
      </c>
      <c r="W109" s="438">
        <v>42156</v>
      </c>
      <c r="X109" s="438">
        <v>44012</v>
      </c>
      <c r="Y109" s="437" t="s">
        <v>901</v>
      </c>
      <c r="Z109" s="437" t="s">
        <v>886</v>
      </c>
      <c r="AA109" s="437" t="s">
        <v>886</v>
      </c>
      <c r="AB109" s="442">
        <v>0</v>
      </c>
      <c r="AC109" s="442">
        <v>0</v>
      </c>
      <c r="AD109" s="442">
        <v>0</v>
      </c>
      <c r="AE109" s="442">
        <v>0</v>
      </c>
      <c r="AF109" s="442">
        <v>0</v>
      </c>
      <c r="AG109" s="442">
        <v>0</v>
      </c>
      <c r="AH109" s="442">
        <v>0</v>
      </c>
      <c r="AI109" s="442">
        <v>0</v>
      </c>
    </row>
    <row r="110" spans="1:35" outlineLevel="1" x14ac:dyDescent="0.25">
      <c r="A110" s="431" t="s">
        <v>1135</v>
      </c>
      <c r="B110" s="431" t="s">
        <v>1136</v>
      </c>
      <c r="C110" s="431" t="s">
        <v>879</v>
      </c>
      <c r="D110" s="431" t="s">
        <v>880</v>
      </c>
      <c r="E110" s="431" t="s">
        <v>684</v>
      </c>
      <c r="F110" s="431" t="s">
        <v>685</v>
      </c>
      <c r="G110" s="431" t="s">
        <v>881</v>
      </c>
      <c r="H110" s="431" t="s">
        <v>1011</v>
      </c>
      <c r="I110" s="431" t="s">
        <v>882</v>
      </c>
      <c r="J110" s="431" t="s">
        <v>1045</v>
      </c>
      <c r="K110" s="432">
        <v>42552.730543981481</v>
      </c>
      <c r="L110" s="433"/>
      <c r="M110" s="433"/>
      <c r="N110" s="433"/>
      <c r="O110" s="433"/>
      <c r="P110" s="433"/>
      <c r="Q110" s="431" t="s">
        <v>884</v>
      </c>
      <c r="R110" s="432">
        <v>42552.539085648146</v>
      </c>
      <c r="S110" s="432">
        <v>42429</v>
      </c>
      <c r="T110" s="434">
        <v>0</v>
      </c>
      <c r="U110" s="435">
        <v>38000</v>
      </c>
      <c r="V110" s="431" t="s">
        <v>885</v>
      </c>
      <c r="W110" s="432">
        <v>42186</v>
      </c>
      <c r="X110" s="432">
        <v>42551</v>
      </c>
      <c r="Y110" s="431" t="s">
        <v>886</v>
      </c>
      <c r="Z110" s="431" t="s">
        <v>886</v>
      </c>
      <c r="AA110" s="431" t="s">
        <v>886</v>
      </c>
      <c r="AB110" s="436">
        <v>0</v>
      </c>
      <c r="AC110" s="436">
        <v>0</v>
      </c>
      <c r="AD110" s="436">
        <v>0</v>
      </c>
      <c r="AE110" s="436">
        <v>0</v>
      </c>
      <c r="AF110" s="436">
        <v>0</v>
      </c>
      <c r="AG110" s="436">
        <v>32608.18</v>
      </c>
      <c r="AH110" s="436">
        <v>32608.18</v>
      </c>
      <c r="AI110" s="436">
        <v>0</v>
      </c>
    </row>
    <row r="111" spans="1:35" outlineLevel="1" x14ac:dyDescent="0.25">
      <c r="A111" s="431" t="s">
        <v>1137</v>
      </c>
      <c r="B111" s="431" t="s">
        <v>1138</v>
      </c>
      <c r="C111" s="431" t="s">
        <v>879</v>
      </c>
      <c r="D111" s="431" t="s">
        <v>880</v>
      </c>
      <c r="E111" s="431" t="s">
        <v>1052</v>
      </c>
      <c r="F111" s="431" t="s">
        <v>1053</v>
      </c>
      <c r="G111" s="431" t="s">
        <v>881</v>
      </c>
      <c r="H111" s="431" t="s">
        <v>1054</v>
      </c>
      <c r="I111" s="431" t="s">
        <v>1124</v>
      </c>
      <c r="J111" s="431" t="s">
        <v>1120</v>
      </c>
      <c r="K111" s="432">
        <v>42941</v>
      </c>
      <c r="L111" s="433"/>
      <c r="M111" s="433"/>
      <c r="N111" s="433"/>
      <c r="O111" s="433"/>
      <c r="P111" s="433"/>
      <c r="Q111" s="431" t="s">
        <v>884</v>
      </c>
      <c r="R111" s="432">
        <v>42796.491967592592</v>
      </c>
      <c r="S111" s="432">
        <v>42909</v>
      </c>
      <c r="T111" s="434">
        <v>0</v>
      </c>
      <c r="U111" s="435">
        <v>5087036</v>
      </c>
      <c r="V111" s="431" t="s">
        <v>1125</v>
      </c>
      <c r="W111" s="432">
        <v>42208</v>
      </c>
      <c r="X111" s="432">
        <v>42916</v>
      </c>
      <c r="Y111" s="431" t="s">
        <v>886</v>
      </c>
      <c r="Z111" s="431" t="s">
        <v>886</v>
      </c>
      <c r="AA111" s="431" t="s">
        <v>886</v>
      </c>
      <c r="AB111" s="436">
        <v>0</v>
      </c>
      <c r="AC111" s="436">
        <v>0</v>
      </c>
      <c r="AD111" s="436">
        <v>0</v>
      </c>
      <c r="AE111" s="436">
        <v>0</v>
      </c>
      <c r="AF111" s="436">
        <v>0</v>
      </c>
      <c r="AG111" s="436">
        <v>3976735.99</v>
      </c>
      <c r="AH111" s="436">
        <v>3976735.99</v>
      </c>
      <c r="AI111" s="436">
        <v>0</v>
      </c>
    </row>
    <row r="112" spans="1:35" outlineLevel="1" x14ac:dyDescent="0.25">
      <c r="A112" s="437" t="s">
        <v>1139</v>
      </c>
      <c r="B112" s="437" t="s">
        <v>1140</v>
      </c>
      <c r="C112" s="437" t="s">
        <v>879</v>
      </c>
      <c r="D112" s="437" t="s">
        <v>880</v>
      </c>
      <c r="E112" s="437" t="s">
        <v>684</v>
      </c>
      <c r="F112" s="437" t="s">
        <v>685</v>
      </c>
      <c r="G112" s="437" t="s">
        <v>881</v>
      </c>
      <c r="H112" s="437" t="s">
        <v>1011</v>
      </c>
      <c r="I112" s="437" t="s">
        <v>990</v>
      </c>
      <c r="J112" s="437" t="s">
        <v>883</v>
      </c>
      <c r="K112" s="438">
        <v>43028.571608796294</v>
      </c>
      <c r="L112" s="439"/>
      <c r="M112" s="439"/>
      <c r="N112" s="439"/>
      <c r="O112" s="439"/>
      <c r="P112" s="439"/>
      <c r="Q112" s="437" t="s">
        <v>884</v>
      </c>
      <c r="R112" s="438">
        <v>43007.666122685187</v>
      </c>
      <c r="S112" s="438">
        <v>42873</v>
      </c>
      <c r="T112" s="440">
        <v>0</v>
      </c>
      <c r="U112" s="441">
        <v>350000</v>
      </c>
      <c r="V112" s="437" t="s">
        <v>885</v>
      </c>
      <c r="W112" s="438">
        <v>42227</v>
      </c>
      <c r="X112" s="438">
        <v>43100</v>
      </c>
      <c r="Y112" s="437" t="s">
        <v>886</v>
      </c>
      <c r="Z112" s="437" t="s">
        <v>886</v>
      </c>
      <c r="AA112" s="437" t="s">
        <v>886</v>
      </c>
      <c r="AB112" s="442">
        <v>0</v>
      </c>
      <c r="AC112" s="442">
        <v>0</v>
      </c>
      <c r="AD112" s="442">
        <v>0</v>
      </c>
      <c r="AE112" s="442">
        <v>0</v>
      </c>
      <c r="AF112" s="442">
        <v>0</v>
      </c>
      <c r="AG112" s="442">
        <v>269448.99</v>
      </c>
      <c r="AH112" s="442">
        <v>269448.99</v>
      </c>
      <c r="AI112" s="442">
        <v>0</v>
      </c>
    </row>
    <row r="113" spans="1:35" outlineLevel="1" x14ac:dyDescent="0.25">
      <c r="A113" s="431" t="s">
        <v>1141</v>
      </c>
      <c r="B113" s="431" t="s">
        <v>1142</v>
      </c>
      <c r="C113" s="431" t="s">
        <v>879</v>
      </c>
      <c r="D113" s="431" t="s">
        <v>880</v>
      </c>
      <c r="E113" s="431" t="s">
        <v>684</v>
      </c>
      <c r="F113" s="431" t="s">
        <v>685</v>
      </c>
      <c r="G113" s="431" t="s">
        <v>881</v>
      </c>
      <c r="H113" s="431" t="s">
        <v>1011</v>
      </c>
      <c r="I113" s="431" t="s">
        <v>882</v>
      </c>
      <c r="J113" s="431" t="s">
        <v>1045</v>
      </c>
      <c r="K113" s="432">
        <v>42556.656574074077</v>
      </c>
      <c r="L113" s="433"/>
      <c r="M113" s="433"/>
      <c r="N113" s="433"/>
      <c r="O113" s="433"/>
      <c r="P113" s="433"/>
      <c r="Q113" s="431" t="s">
        <v>884</v>
      </c>
      <c r="R113" s="433"/>
      <c r="S113" s="433"/>
      <c r="T113" s="434">
        <v>0</v>
      </c>
      <c r="U113" s="435">
        <v>8000</v>
      </c>
      <c r="V113" s="431" t="s">
        <v>885</v>
      </c>
      <c r="W113" s="432">
        <v>42272</v>
      </c>
      <c r="X113" s="432">
        <v>42551</v>
      </c>
      <c r="Y113" s="431" t="s">
        <v>901</v>
      </c>
      <c r="Z113" s="431" t="s">
        <v>901</v>
      </c>
      <c r="AA113" s="431" t="s">
        <v>886</v>
      </c>
      <c r="AB113" s="436">
        <v>0</v>
      </c>
      <c r="AC113" s="436">
        <v>0</v>
      </c>
      <c r="AD113" s="436">
        <v>0</v>
      </c>
      <c r="AE113" s="436">
        <v>0</v>
      </c>
      <c r="AF113" s="436">
        <v>0</v>
      </c>
      <c r="AG113" s="436">
        <v>0</v>
      </c>
      <c r="AH113" s="436">
        <v>0</v>
      </c>
      <c r="AI113" s="436">
        <v>0</v>
      </c>
    </row>
    <row r="114" spans="1:35" outlineLevel="1" x14ac:dyDescent="0.25">
      <c r="A114" s="431" t="s">
        <v>1143</v>
      </c>
      <c r="B114" s="431" t="s">
        <v>1144</v>
      </c>
      <c r="C114" s="431" t="s">
        <v>879</v>
      </c>
      <c r="D114" s="431" t="s">
        <v>880</v>
      </c>
      <c r="E114" s="431" t="s">
        <v>684</v>
      </c>
      <c r="F114" s="431" t="s">
        <v>685</v>
      </c>
      <c r="G114" s="431" t="s">
        <v>881</v>
      </c>
      <c r="H114" s="431" t="s">
        <v>1011</v>
      </c>
      <c r="I114" s="431" t="s">
        <v>1145</v>
      </c>
      <c r="J114" s="431" t="s">
        <v>883</v>
      </c>
      <c r="K114" s="432">
        <v>43028.577604166669</v>
      </c>
      <c r="L114" s="433"/>
      <c r="M114" s="433"/>
      <c r="N114" s="433"/>
      <c r="O114" s="433"/>
      <c r="P114" s="433"/>
      <c r="Q114" s="431" t="s">
        <v>884</v>
      </c>
      <c r="R114" s="432">
        <v>43007.7033912037</v>
      </c>
      <c r="S114" s="432">
        <v>42916</v>
      </c>
      <c r="T114" s="434">
        <v>0</v>
      </c>
      <c r="U114" s="435">
        <v>984000</v>
      </c>
      <c r="V114" s="431" t="s">
        <v>885</v>
      </c>
      <c r="W114" s="432">
        <v>42328</v>
      </c>
      <c r="X114" s="432">
        <v>43100</v>
      </c>
      <c r="Y114" s="431" t="s">
        <v>886</v>
      </c>
      <c r="Z114" s="431" t="s">
        <v>886</v>
      </c>
      <c r="AA114" s="431" t="s">
        <v>886</v>
      </c>
      <c r="AB114" s="436">
        <v>0</v>
      </c>
      <c r="AC114" s="436">
        <v>0</v>
      </c>
      <c r="AD114" s="436">
        <v>0</v>
      </c>
      <c r="AE114" s="436">
        <v>0</v>
      </c>
      <c r="AF114" s="436">
        <v>0</v>
      </c>
      <c r="AG114" s="436">
        <v>1108173.33</v>
      </c>
      <c r="AH114" s="436">
        <v>1108173.33</v>
      </c>
      <c r="AI114" s="436">
        <v>0</v>
      </c>
    </row>
    <row r="115" spans="1:35" outlineLevel="1" x14ac:dyDescent="0.25">
      <c r="A115" s="437" t="s">
        <v>1146</v>
      </c>
      <c r="B115" s="437" t="s">
        <v>1147</v>
      </c>
      <c r="C115" s="437" t="s">
        <v>879</v>
      </c>
      <c r="D115" s="437" t="s">
        <v>880</v>
      </c>
      <c r="E115" s="437" t="s">
        <v>684</v>
      </c>
      <c r="F115" s="437" t="s">
        <v>685</v>
      </c>
      <c r="G115" s="437" t="s">
        <v>881</v>
      </c>
      <c r="H115" s="437" t="s">
        <v>1011</v>
      </c>
      <c r="I115" s="437" t="s">
        <v>990</v>
      </c>
      <c r="J115" s="437" t="s">
        <v>883</v>
      </c>
      <c r="K115" s="438">
        <v>42968.508020833331</v>
      </c>
      <c r="L115" s="439"/>
      <c r="M115" s="439"/>
      <c r="N115" s="439"/>
      <c r="O115" s="439"/>
      <c r="P115" s="439"/>
      <c r="Q115" s="437" t="s">
        <v>884</v>
      </c>
      <c r="R115" s="438">
        <v>42918.512349537035</v>
      </c>
      <c r="S115" s="438">
        <v>42901</v>
      </c>
      <c r="T115" s="440">
        <v>0</v>
      </c>
      <c r="U115" s="441">
        <v>270000</v>
      </c>
      <c r="V115" s="437" t="s">
        <v>885</v>
      </c>
      <c r="W115" s="438">
        <v>42346</v>
      </c>
      <c r="X115" s="438">
        <v>42735</v>
      </c>
      <c r="Y115" s="437" t="s">
        <v>886</v>
      </c>
      <c r="Z115" s="437" t="s">
        <v>886</v>
      </c>
      <c r="AA115" s="437" t="s">
        <v>886</v>
      </c>
      <c r="AB115" s="442">
        <v>0</v>
      </c>
      <c r="AC115" s="442">
        <v>0</v>
      </c>
      <c r="AD115" s="442">
        <v>0</v>
      </c>
      <c r="AE115" s="442">
        <v>0</v>
      </c>
      <c r="AF115" s="442">
        <v>0</v>
      </c>
      <c r="AG115" s="442">
        <v>293796.12</v>
      </c>
      <c r="AH115" s="442">
        <v>293796.12</v>
      </c>
      <c r="AI115" s="442">
        <v>0</v>
      </c>
    </row>
    <row r="116" spans="1:35" outlineLevel="1" x14ac:dyDescent="0.25">
      <c r="A116" s="431" t="s">
        <v>1148</v>
      </c>
      <c r="B116" s="431" t="s">
        <v>1149</v>
      </c>
      <c r="C116" s="431" t="s">
        <v>879</v>
      </c>
      <c r="D116" s="431" t="s">
        <v>880</v>
      </c>
      <c r="E116" s="431" t="s">
        <v>684</v>
      </c>
      <c r="F116" s="431" t="s">
        <v>685</v>
      </c>
      <c r="G116" s="431" t="s">
        <v>881</v>
      </c>
      <c r="H116" s="431" t="s">
        <v>1011</v>
      </c>
      <c r="I116" s="431" t="s">
        <v>1150</v>
      </c>
      <c r="J116" s="431" t="s">
        <v>883</v>
      </c>
      <c r="K116" s="432">
        <v>43047.684942129628</v>
      </c>
      <c r="L116" s="433"/>
      <c r="M116" s="431" t="s">
        <v>497</v>
      </c>
      <c r="N116" s="431" t="s">
        <v>497</v>
      </c>
      <c r="O116" s="431" t="s">
        <v>801</v>
      </c>
      <c r="P116" s="433"/>
      <c r="Q116" s="431" t="s">
        <v>884</v>
      </c>
      <c r="R116" s="432">
        <v>43041.471134259256</v>
      </c>
      <c r="S116" s="432">
        <v>42916</v>
      </c>
      <c r="T116" s="434">
        <v>0</v>
      </c>
      <c r="U116" s="435">
        <v>30000</v>
      </c>
      <c r="V116" s="431" t="s">
        <v>885</v>
      </c>
      <c r="W116" s="432">
        <v>42401</v>
      </c>
      <c r="X116" s="432">
        <v>43100</v>
      </c>
      <c r="Y116" s="431" t="s">
        <v>886</v>
      </c>
      <c r="Z116" s="431" t="s">
        <v>886</v>
      </c>
      <c r="AA116" s="431" t="s">
        <v>886</v>
      </c>
      <c r="AB116" s="436">
        <v>0</v>
      </c>
      <c r="AC116" s="436">
        <v>0</v>
      </c>
      <c r="AD116" s="436">
        <v>0</v>
      </c>
      <c r="AE116" s="436">
        <v>0</v>
      </c>
      <c r="AF116" s="436">
        <v>0</v>
      </c>
      <c r="AG116" s="436">
        <v>101712.4</v>
      </c>
      <c r="AH116" s="436">
        <v>101712.4</v>
      </c>
      <c r="AI116" s="436">
        <v>0</v>
      </c>
    </row>
    <row r="117" spans="1:35" outlineLevel="1" x14ac:dyDescent="0.25">
      <c r="A117" s="431" t="s">
        <v>1151</v>
      </c>
      <c r="B117" s="431" t="s">
        <v>1152</v>
      </c>
      <c r="C117" s="431" t="s">
        <v>879</v>
      </c>
      <c r="D117" s="431" t="s">
        <v>880</v>
      </c>
      <c r="E117" s="431" t="s">
        <v>684</v>
      </c>
      <c r="F117" s="431" t="s">
        <v>685</v>
      </c>
      <c r="G117" s="431" t="s">
        <v>1070</v>
      </c>
      <c r="H117" s="431" t="s">
        <v>1011</v>
      </c>
      <c r="I117" s="431" t="s">
        <v>1153</v>
      </c>
      <c r="J117" s="431" t="s">
        <v>1071</v>
      </c>
      <c r="K117" s="432">
        <v>42696.518750000003</v>
      </c>
      <c r="L117" s="433"/>
      <c r="M117" s="431" t="s">
        <v>497</v>
      </c>
      <c r="N117" s="431" t="s">
        <v>497</v>
      </c>
      <c r="O117" s="431" t="s">
        <v>497</v>
      </c>
      <c r="P117" s="433"/>
      <c r="Q117" s="431" t="s">
        <v>884</v>
      </c>
      <c r="R117" s="433"/>
      <c r="S117" s="432">
        <v>42608</v>
      </c>
      <c r="T117" s="434">
        <v>0</v>
      </c>
      <c r="U117" s="435">
        <v>290000</v>
      </c>
      <c r="V117" s="431" t="s">
        <v>885</v>
      </c>
      <c r="W117" s="432">
        <v>42432</v>
      </c>
      <c r="X117" s="432">
        <v>42735</v>
      </c>
      <c r="Y117" s="431" t="s">
        <v>901</v>
      </c>
      <c r="Z117" s="431" t="s">
        <v>886</v>
      </c>
      <c r="AA117" s="431" t="s">
        <v>886</v>
      </c>
      <c r="AB117" s="436">
        <v>0</v>
      </c>
      <c r="AC117" s="436">
        <v>0</v>
      </c>
      <c r="AD117" s="436">
        <v>0</v>
      </c>
      <c r="AE117" s="436">
        <v>0</v>
      </c>
      <c r="AF117" s="436">
        <v>0</v>
      </c>
      <c r="AG117" s="436">
        <v>0</v>
      </c>
      <c r="AH117" s="436">
        <v>0</v>
      </c>
      <c r="AI117" s="436">
        <v>0</v>
      </c>
    </row>
    <row r="118" spans="1:35" outlineLevel="1" x14ac:dyDescent="0.25">
      <c r="A118" s="437" t="s">
        <v>1154</v>
      </c>
      <c r="B118" s="437" t="s">
        <v>1155</v>
      </c>
      <c r="C118" s="437" t="s">
        <v>879</v>
      </c>
      <c r="D118" s="437" t="s">
        <v>880</v>
      </c>
      <c r="E118" s="437" t="s">
        <v>684</v>
      </c>
      <c r="F118" s="437" t="s">
        <v>685</v>
      </c>
      <c r="G118" s="437" t="s">
        <v>1070</v>
      </c>
      <c r="H118" s="437" t="s">
        <v>1011</v>
      </c>
      <c r="I118" s="437" t="s">
        <v>982</v>
      </c>
      <c r="J118" s="437" t="s">
        <v>1071</v>
      </c>
      <c r="K118" s="438">
        <v>42622.659189814818</v>
      </c>
      <c r="L118" s="439"/>
      <c r="M118" s="437" t="s">
        <v>497</v>
      </c>
      <c r="N118" s="437" t="s">
        <v>497</v>
      </c>
      <c r="O118" s="437" t="s">
        <v>497</v>
      </c>
      <c r="P118" s="439"/>
      <c r="Q118" s="437" t="s">
        <v>884</v>
      </c>
      <c r="R118" s="438">
        <v>42552.624351851853</v>
      </c>
      <c r="S118" s="438">
        <v>42545</v>
      </c>
      <c r="T118" s="440">
        <v>0</v>
      </c>
      <c r="U118" s="441">
        <v>8000</v>
      </c>
      <c r="V118" s="437" t="s">
        <v>885</v>
      </c>
      <c r="W118" s="438">
        <v>42452</v>
      </c>
      <c r="X118" s="438">
        <v>42735</v>
      </c>
      <c r="Y118" s="437" t="s">
        <v>886</v>
      </c>
      <c r="Z118" s="437" t="s">
        <v>886</v>
      </c>
      <c r="AA118" s="437" t="s">
        <v>886</v>
      </c>
      <c r="AB118" s="442">
        <v>0</v>
      </c>
      <c r="AC118" s="442">
        <v>0</v>
      </c>
      <c r="AD118" s="442">
        <v>0</v>
      </c>
      <c r="AE118" s="442">
        <v>0</v>
      </c>
      <c r="AF118" s="442">
        <v>0</v>
      </c>
      <c r="AG118" s="442">
        <v>9367.6</v>
      </c>
      <c r="AH118" s="442">
        <v>9367.6</v>
      </c>
      <c r="AI118" s="442">
        <v>0</v>
      </c>
    </row>
    <row r="119" spans="1:35" outlineLevel="1" x14ac:dyDescent="0.25">
      <c r="A119" s="431" t="s">
        <v>1156</v>
      </c>
      <c r="B119" s="431" t="s">
        <v>1157</v>
      </c>
      <c r="C119" s="431" t="s">
        <v>879</v>
      </c>
      <c r="D119" s="431" t="s">
        <v>880</v>
      </c>
      <c r="E119" s="431" t="s">
        <v>684</v>
      </c>
      <c r="F119" s="431" t="s">
        <v>685</v>
      </c>
      <c r="G119" s="431" t="s">
        <v>881</v>
      </c>
      <c r="H119" s="431" t="s">
        <v>1011</v>
      </c>
      <c r="I119" s="431" t="s">
        <v>1003</v>
      </c>
      <c r="J119" s="431" t="s">
        <v>883</v>
      </c>
      <c r="K119" s="432">
        <v>42814.700289351851</v>
      </c>
      <c r="L119" s="433"/>
      <c r="M119" s="431" t="s">
        <v>801</v>
      </c>
      <c r="N119" s="431" t="s">
        <v>497</v>
      </c>
      <c r="O119" s="431" t="s">
        <v>497</v>
      </c>
      <c r="P119" s="433"/>
      <c r="Q119" s="431" t="s">
        <v>884</v>
      </c>
      <c r="R119" s="432">
        <v>42562.872361111113</v>
      </c>
      <c r="S119" s="432">
        <v>42551</v>
      </c>
      <c r="T119" s="434">
        <v>0</v>
      </c>
      <c r="U119" s="435">
        <v>20000</v>
      </c>
      <c r="V119" s="431" t="s">
        <v>885</v>
      </c>
      <c r="W119" s="432">
        <v>42467</v>
      </c>
      <c r="X119" s="432">
        <v>42916</v>
      </c>
      <c r="Y119" s="431" t="s">
        <v>886</v>
      </c>
      <c r="Z119" s="431" t="s">
        <v>886</v>
      </c>
      <c r="AA119" s="431" t="s">
        <v>886</v>
      </c>
      <c r="AB119" s="436">
        <v>0</v>
      </c>
      <c r="AC119" s="436">
        <v>0</v>
      </c>
      <c r="AD119" s="436">
        <v>0</v>
      </c>
      <c r="AE119" s="436">
        <v>0</v>
      </c>
      <c r="AF119" s="436">
        <v>0</v>
      </c>
      <c r="AG119" s="436">
        <v>20113.400000000001</v>
      </c>
      <c r="AH119" s="436">
        <v>20113.400000000001</v>
      </c>
      <c r="AI119" s="436">
        <v>0</v>
      </c>
    </row>
    <row r="120" spans="1:35" outlineLevel="1" x14ac:dyDescent="0.25">
      <c r="A120" s="431" t="s">
        <v>1158</v>
      </c>
      <c r="B120" s="431" t="s">
        <v>1159</v>
      </c>
      <c r="C120" s="431" t="s">
        <v>879</v>
      </c>
      <c r="D120" s="431" t="s">
        <v>880</v>
      </c>
      <c r="E120" s="431" t="s">
        <v>684</v>
      </c>
      <c r="F120" s="431" t="s">
        <v>685</v>
      </c>
      <c r="G120" s="431" t="s">
        <v>881</v>
      </c>
      <c r="H120" s="431" t="s">
        <v>1011</v>
      </c>
      <c r="I120" s="431" t="s">
        <v>1097</v>
      </c>
      <c r="J120" s="431" t="s">
        <v>883</v>
      </c>
      <c r="K120" s="432">
        <v>42738</v>
      </c>
      <c r="L120" s="433"/>
      <c r="M120" s="431" t="s">
        <v>497</v>
      </c>
      <c r="N120" s="431" t="s">
        <v>497</v>
      </c>
      <c r="O120" s="431" t="s">
        <v>497</v>
      </c>
      <c r="P120" s="433"/>
      <c r="Q120" s="431" t="s">
        <v>884</v>
      </c>
      <c r="R120" s="432">
        <v>42738.512361111112</v>
      </c>
      <c r="S120" s="432">
        <v>42552</v>
      </c>
      <c r="T120" s="434">
        <v>0</v>
      </c>
      <c r="U120" s="435">
        <v>90000</v>
      </c>
      <c r="V120" s="431" t="s">
        <v>885</v>
      </c>
      <c r="W120" s="432">
        <v>42468</v>
      </c>
      <c r="X120" s="432">
        <v>42916</v>
      </c>
      <c r="Y120" s="431" t="s">
        <v>886</v>
      </c>
      <c r="Z120" s="431" t="s">
        <v>886</v>
      </c>
      <c r="AA120" s="431" t="s">
        <v>886</v>
      </c>
      <c r="AB120" s="436">
        <v>0</v>
      </c>
      <c r="AC120" s="436">
        <v>0</v>
      </c>
      <c r="AD120" s="436">
        <v>0</v>
      </c>
      <c r="AE120" s="436">
        <v>0</v>
      </c>
      <c r="AF120" s="436">
        <v>0</v>
      </c>
      <c r="AG120" s="436">
        <v>91181</v>
      </c>
      <c r="AH120" s="436">
        <v>91181</v>
      </c>
      <c r="AI120" s="436">
        <v>0</v>
      </c>
    </row>
    <row r="121" spans="1:35" outlineLevel="1" x14ac:dyDescent="0.25">
      <c r="A121" s="437" t="s">
        <v>1160</v>
      </c>
      <c r="B121" s="437" t="s">
        <v>1161</v>
      </c>
      <c r="C121" s="437" t="s">
        <v>879</v>
      </c>
      <c r="D121" s="437" t="s">
        <v>880</v>
      </c>
      <c r="E121" s="437" t="s">
        <v>684</v>
      </c>
      <c r="F121" s="437" t="s">
        <v>685</v>
      </c>
      <c r="G121" s="437" t="s">
        <v>881</v>
      </c>
      <c r="H121" s="437" t="s">
        <v>1011</v>
      </c>
      <c r="I121" s="437" t="s">
        <v>1097</v>
      </c>
      <c r="J121" s="437" t="s">
        <v>883</v>
      </c>
      <c r="K121" s="438">
        <v>43047.6875462963</v>
      </c>
      <c r="L121" s="439"/>
      <c r="M121" s="437" t="s">
        <v>497</v>
      </c>
      <c r="N121" s="437" t="s">
        <v>497</v>
      </c>
      <c r="O121" s="437" t="s">
        <v>497</v>
      </c>
      <c r="P121" s="439"/>
      <c r="Q121" s="437" t="s">
        <v>884</v>
      </c>
      <c r="R121" s="438">
        <v>43041.488263888888</v>
      </c>
      <c r="S121" s="438">
        <v>42916</v>
      </c>
      <c r="T121" s="440">
        <v>0</v>
      </c>
      <c r="U121" s="441">
        <v>90000</v>
      </c>
      <c r="V121" s="437" t="s">
        <v>885</v>
      </c>
      <c r="W121" s="438">
        <v>42468</v>
      </c>
      <c r="X121" s="438">
        <v>43069</v>
      </c>
      <c r="Y121" s="437" t="s">
        <v>886</v>
      </c>
      <c r="Z121" s="437" t="s">
        <v>886</v>
      </c>
      <c r="AA121" s="437" t="s">
        <v>886</v>
      </c>
      <c r="AB121" s="442">
        <v>0</v>
      </c>
      <c r="AC121" s="442">
        <v>0</v>
      </c>
      <c r="AD121" s="442">
        <v>0</v>
      </c>
      <c r="AE121" s="442">
        <v>0</v>
      </c>
      <c r="AF121" s="442">
        <v>0</v>
      </c>
      <c r="AG121" s="442">
        <v>95304.56</v>
      </c>
      <c r="AH121" s="442">
        <v>95304.56</v>
      </c>
      <c r="AI121" s="442">
        <v>0</v>
      </c>
    </row>
    <row r="122" spans="1:35" outlineLevel="1" x14ac:dyDescent="0.25">
      <c r="A122" s="431" t="s">
        <v>1162</v>
      </c>
      <c r="B122" s="431" t="s">
        <v>1163</v>
      </c>
      <c r="C122" s="431" t="s">
        <v>879</v>
      </c>
      <c r="D122" s="431" t="s">
        <v>880</v>
      </c>
      <c r="E122" s="431" t="s">
        <v>684</v>
      </c>
      <c r="F122" s="431" t="s">
        <v>685</v>
      </c>
      <c r="G122" s="431" t="s">
        <v>881</v>
      </c>
      <c r="H122" s="431" t="s">
        <v>1011</v>
      </c>
      <c r="I122" s="431" t="s">
        <v>990</v>
      </c>
      <c r="J122" s="431" t="s">
        <v>1045</v>
      </c>
      <c r="K122" s="432">
        <v>42814.701122685183</v>
      </c>
      <c r="L122" s="433"/>
      <c r="M122" s="431" t="s">
        <v>801</v>
      </c>
      <c r="N122" s="431" t="s">
        <v>497</v>
      </c>
      <c r="O122" s="431" t="s">
        <v>497</v>
      </c>
      <c r="P122" s="433"/>
      <c r="Q122" s="431" t="s">
        <v>884</v>
      </c>
      <c r="R122" s="432">
        <v>42795.518460648149</v>
      </c>
      <c r="S122" s="432">
        <v>42580</v>
      </c>
      <c r="T122" s="434">
        <v>0</v>
      </c>
      <c r="U122" s="435">
        <v>300000</v>
      </c>
      <c r="V122" s="431" t="s">
        <v>885</v>
      </c>
      <c r="W122" s="432">
        <v>42461</v>
      </c>
      <c r="X122" s="432">
        <v>43585</v>
      </c>
      <c r="Y122" s="431" t="s">
        <v>886</v>
      </c>
      <c r="Z122" s="431" t="s">
        <v>886</v>
      </c>
      <c r="AA122" s="431" t="s">
        <v>886</v>
      </c>
      <c r="AB122" s="436">
        <v>0</v>
      </c>
      <c r="AC122" s="436">
        <v>0</v>
      </c>
      <c r="AD122" s="436">
        <v>0</v>
      </c>
      <c r="AE122" s="436">
        <v>0</v>
      </c>
      <c r="AF122" s="436">
        <v>0</v>
      </c>
      <c r="AG122" s="436">
        <v>299365.2</v>
      </c>
      <c r="AH122" s="436">
        <v>299365.2</v>
      </c>
      <c r="AI122" s="436">
        <v>0</v>
      </c>
    </row>
    <row r="123" spans="1:35" outlineLevel="1" x14ac:dyDescent="0.25">
      <c r="A123" s="431" t="s">
        <v>1164</v>
      </c>
      <c r="B123" s="431" t="s">
        <v>1165</v>
      </c>
      <c r="C123" s="431" t="s">
        <v>879</v>
      </c>
      <c r="D123" s="431" t="s">
        <v>880</v>
      </c>
      <c r="E123" s="431" t="s">
        <v>684</v>
      </c>
      <c r="F123" s="431" t="s">
        <v>685</v>
      </c>
      <c r="G123" s="431" t="s">
        <v>881</v>
      </c>
      <c r="H123" s="431" t="s">
        <v>1011</v>
      </c>
      <c r="I123" s="431" t="s">
        <v>930</v>
      </c>
      <c r="J123" s="431" t="s">
        <v>883</v>
      </c>
      <c r="K123" s="432">
        <v>43206.544398148151</v>
      </c>
      <c r="L123" s="433"/>
      <c r="M123" s="431" t="s">
        <v>497</v>
      </c>
      <c r="N123" s="431" t="s">
        <v>497</v>
      </c>
      <c r="O123" s="431" t="s">
        <v>497</v>
      </c>
      <c r="P123" s="433"/>
      <c r="Q123" s="431" t="s">
        <v>884</v>
      </c>
      <c r="R123" s="432">
        <v>43090.657083333332</v>
      </c>
      <c r="S123" s="432">
        <v>42935</v>
      </c>
      <c r="T123" s="434">
        <v>0</v>
      </c>
      <c r="U123" s="435">
        <v>50000</v>
      </c>
      <c r="V123" s="431" t="s">
        <v>885</v>
      </c>
      <c r="W123" s="432">
        <v>42502</v>
      </c>
      <c r="X123" s="432">
        <v>43281</v>
      </c>
      <c r="Y123" s="431" t="s">
        <v>886</v>
      </c>
      <c r="Z123" s="431" t="s">
        <v>886</v>
      </c>
      <c r="AA123" s="431" t="s">
        <v>886</v>
      </c>
      <c r="AB123" s="436">
        <v>0</v>
      </c>
      <c r="AC123" s="436">
        <v>0</v>
      </c>
      <c r="AD123" s="436">
        <v>0</v>
      </c>
      <c r="AE123" s="436">
        <v>0</v>
      </c>
      <c r="AF123" s="436">
        <v>0</v>
      </c>
      <c r="AG123" s="436">
        <v>110822.77</v>
      </c>
      <c r="AH123" s="436">
        <v>110822.77</v>
      </c>
      <c r="AI123" s="436">
        <v>0</v>
      </c>
    </row>
    <row r="124" spans="1:35" outlineLevel="1" x14ac:dyDescent="0.25">
      <c r="A124" s="431" t="s">
        <v>1166</v>
      </c>
      <c r="B124" s="431" t="s">
        <v>1167</v>
      </c>
      <c r="C124" s="431" t="s">
        <v>879</v>
      </c>
      <c r="D124" s="431" t="s">
        <v>880</v>
      </c>
      <c r="E124" s="431" t="s">
        <v>684</v>
      </c>
      <c r="F124" s="431" t="s">
        <v>685</v>
      </c>
      <c r="G124" s="431" t="s">
        <v>1070</v>
      </c>
      <c r="H124" s="431" t="s">
        <v>1011</v>
      </c>
      <c r="I124" s="431" t="s">
        <v>882</v>
      </c>
      <c r="J124" s="431" t="s">
        <v>1071</v>
      </c>
      <c r="K124" s="432">
        <v>42552.718333333331</v>
      </c>
      <c r="L124" s="433"/>
      <c r="M124" s="431" t="s">
        <v>497</v>
      </c>
      <c r="N124" s="431" t="s">
        <v>497</v>
      </c>
      <c r="O124" s="431" t="s">
        <v>497</v>
      </c>
      <c r="P124" s="433"/>
      <c r="Q124" s="431" t="s">
        <v>884</v>
      </c>
      <c r="R124" s="432">
        <v>42552.644976851851</v>
      </c>
      <c r="S124" s="432">
        <v>42545</v>
      </c>
      <c r="T124" s="434">
        <v>0</v>
      </c>
      <c r="U124" s="435">
        <v>36000</v>
      </c>
      <c r="V124" s="431" t="s">
        <v>885</v>
      </c>
      <c r="W124" s="432">
        <v>42509</v>
      </c>
      <c r="X124" s="432">
        <v>42916</v>
      </c>
      <c r="Y124" s="431" t="s">
        <v>886</v>
      </c>
      <c r="Z124" s="431" t="s">
        <v>886</v>
      </c>
      <c r="AA124" s="431" t="s">
        <v>886</v>
      </c>
      <c r="AB124" s="436">
        <v>0</v>
      </c>
      <c r="AC124" s="436">
        <v>0</v>
      </c>
      <c r="AD124" s="436">
        <v>0</v>
      </c>
      <c r="AE124" s="436">
        <v>0</v>
      </c>
      <c r="AF124" s="436">
        <v>0</v>
      </c>
      <c r="AG124" s="436">
        <v>35782</v>
      </c>
      <c r="AH124" s="436">
        <v>35782</v>
      </c>
      <c r="AI124" s="436">
        <v>0</v>
      </c>
    </row>
    <row r="125" spans="1:35" outlineLevel="1" x14ac:dyDescent="0.25">
      <c r="A125" s="437" t="s">
        <v>1168</v>
      </c>
      <c r="B125" s="437" t="s">
        <v>1169</v>
      </c>
      <c r="C125" s="437" t="s">
        <v>879</v>
      </c>
      <c r="D125" s="437" t="s">
        <v>880</v>
      </c>
      <c r="E125" s="437" t="s">
        <v>684</v>
      </c>
      <c r="F125" s="437" t="s">
        <v>685</v>
      </c>
      <c r="G125" s="437" t="s">
        <v>881</v>
      </c>
      <c r="H125" s="437" t="s">
        <v>1011</v>
      </c>
      <c r="I125" s="437" t="s">
        <v>935</v>
      </c>
      <c r="J125" s="437" t="s">
        <v>1170</v>
      </c>
      <c r="K125" s="438">
        <v>42814.70207175926</v>
      </c>
      <c r="L125" s="439"/>
      <c r="M125" s="437" t="s">
        <v>497</v>
      </c>
      <c r="N125" s="437" t="s">
        <v>497</v>
      </c>
      <c r="O125" s="437" t="s">
        <v>497</v>
      </c>
      <c r="P125" s="439"/>
      <c r="Q125" s="437" t="s">
        <v>884</v>
      </c>
      <c r="R125" s="438">
        <v>42795.473900462966</v>
      </c>
      <c r="S125" s="438">
        <v>42699</v>
      </c>
      <c r="T125" s="440">
        <v>0</v>
      </c>
      <c r="U125" s="441">
        <v>24000</v>
      </c>
      <c r="V125" s="437" t="s">
        <v>885</v>
      </c>
      <c r="W125" s="438">
        <v>42541</v>
      </c>
      <c r="X125" s="438">
        <v>42916</v>
      </c>
      <c r="Y125" s="437" t="s">
        <v>886</v>
      </c>
      <c r="Z125" s="437" t="s">
        <v>886</v>
      </c>
      <c r="AA125" s="437" t="s">
        <v>886</v>
      </c>
      <c r="AB125" s="442">
        <v>0</v>
      </c>
      <c r="AC125" s="442">
        <v>0</v>
      </c>
      <c r="AD125" s="442">
        <v>0</v>
      </c>
      <c r="AE125" s="442">
        <v>0</v>
      </c>
      <c r="AF125" s="442">
        <v>0</v>
      </c>
      <c r="AG125" s="442">
        <v>25160</v>
      </c>
      <c r="AH125" s="442">
        <v>25160</v>
      </c>
      <c r="AI125" s="442">
        <v>0</v>
      </c>
    </row>
    <row r="126" spans="1:35" outlineLevel="1" x14ac:dyDescent="0.25">
      <c r="A126" s="437" t="s">
        <v>1171</v>
      </c>
      <c r="B126" s="437" t="s">
        <v>1172</v>
      </c>
      <c r="C126" s="437" t="s">
        <v>879</v>
      </c>
      <c r="D126" s="437" t="s">
        <v>880</v>
      </c>
      <c r="E126" s="437" t="s">
        <v>684</v>
      </c>
      <c r="F126" s="437" t="s">
        <v>685</v>
      </c>
      <c r="G126" s="437" t="s">
        <v>881</v>
      </c>
      <c r="H126" s="437" t="s">
        <v>1011</v>
      </c>
      <c r="I126" s="437" t="s">
        <v>990</v>
      </c>
      <c r="J126" s="437" t="s">
        <v>883</v>
      </c>
      <c r="K126" s="438">
        <v>43368.647164351853</v>
      </c>
      <c r="L126" s="439"/>
      <c r="M126" s="437" t="s">
        <v>801</v>
      </c>
      <c r="N126" s="437" t="s">
        <v>497</v>
      </c>
      <c r="O126" s="437" t="s">
        <v>497</v>
      </c>
      <c r="P126" s="439"/>
      <c r="Q126" s="437" t="s">
        <v>884</v>
      </c>
      <c r="R126" s="438">
        <v>43361.551840277774</v>
      </c>
      <c r="S126" s="438">
        <v>43343</v>
      </c>
      <c r="T126" s="440">
        <v>0</v>
      </c>
      <c r="U126" s="441">
        <v>695000</v>
      </c>
      <c r="V126" s="437" t="s">
        <v>885</v>
      </c>
      <c r="W126" s="438">
        <v>42562</v>
      </c>
      <c r="X126" s="438">
        <v>44012</v>
      </c>
      <c r="Y126" s="437" t="s">
        <v>886</v>
      </c>
      <c r="Z126" s="437" t="s">
        <v>886</v>
      </c>
      <c r="AA126" s="437" t="s">
        <v>886</v>
      </c>
      <c r="AB126" s="442">
        <v>0</v>
      </c>
      <c r="AC126" s="442">
        <v>0</v>
      </c>
      <c r="AD126" s="442">
        <v>0</v>
      </c>
      <c r="AE126" s="442">
        <v>0</v>
      </c>
      <c r="AF126" s="442">
        <v>0</v>
      </c>
      <c r="AG126" s="442">
        <v>894761.06</v>
      </c>
      <c r="AH126" s="442">
        <v>894761.06</v>
      </c>
      <c r="AI126" s="442">
        <v>0</v>
      </c>
    </row>
    <row r="127" spans="1:35" outlineLevel="1" x14ac:dyDescent="0.25">
      <c r="A127" s="431" t="s">
        <v>1173</v>
      </c>
      <c r="B127" s="431" t="s">
        <v>1174</v>
      </c>
      <c r="C127" s="431" t="s">
        <v>879</v>
      </c>
      <c r="D127" s="431" t="s">
        <v>880</v>
      </c>
      <c r="E127" s="431" t="s">
        <v>684</v>
      </c>
      <c r="F127" s="431" t="s">
        <v>685</v>
      </c>
      <c r="G127" s="431" t="s">
        <v>881</v>
      </c>
      <c r="H127" s="431" t="s">
        <v>1011</v>
      </c>
      <c r="I127" s="431" t="s">
        <v>990</v>
      </c>
      <c r="J127" s="431" t="s">
        <v>883</v>
      </c>
      <c r="K127" s="432">
        <v>43139.49</v>
      </c>
      <c r="L127" s="433"/>
      <c r="M127" s="431" t="s">
        <v>801</v>
      </c>
      <c r="N127" s="431" t="s">
        <v>497</v>
      </c>
      <c r="O127" s="431" t="s">
        <v>497</v>
      </c>
      <c r="P127" s="433"/>
      <c r="Q127" s="431" t="s">
        <v>884</v>
      </c>
      <c r="R127" s="432">
        <v>43089.62972222222</v>
      </c>
      <c r="S127" s="432">
        <v>42985</v>
      </c>
      <c r="T127" s="434">
        <v>0</v>
      </c>
      <c r="U127" s="435">
        <v>0</v>
      </c>
      <c r="V127" s="431" t="s">
        <v>885</v>
      </c>
      <c r="W127" s="432">
        <v>42705</v>
      </c>
      <c r="X127" s="432">
        <v>43100</v>
      </c>
      <c r="Y127" s="431" t="s">
        <v>886</v>
      </c>
      <c r="Z127" s="431" t="s">
        <v>886</v>
      </c>
      <c r="AA127" s="431" t="s">
        <v>886</v>
      </c>
      <c r="AB127" s="436">
        <v>0</v>
      </c>
      <c r="AC127" s="436">
        <v>0</v>
      </c>
      <c r="AD127" s="436">
        <v>0</v>
      </c>
      <c r="AE127" s="436">
        <v>0</v>
      </c>
      <c r="AF127" s="436">
        <v>0</v>
      </c>
      <c r="AG127" s="436">
        <v>126806.39</v>
      </c>
      <c r="AH127" s="436">
        <v>126806.39</v>
      </c>
      <c r="AI127" s="436">
        <v>0</v>
      </c>
    </row>
    <row r="128" spans="1:35" outlineLevel="1" x14ac:dyDescent="0.25">
      <c r="A128" s="437" t="s">
        <v>1175</v>
      </c>
      <c r="B128" s="437" t="s">
        <v>1176</v>
      </c>
      <c r="C128" s="437" t="s">
        <v>879</v>
      </c>
      <c r="D128" s="437" t="s">
        <v>880</v>
      </c>
      <c r="E128" s="437" t="s">
        <v>684</v>
      </c>
      <c r="F128" s="437" t="s">
        <v>685</v>
      </c>
      <c r="G128" s="437" t="s">
        <v>881</v>
      </c>
      <c r="H128" s="437" t="s">
        <v>1011</v>
      </c>
      <c r="I128" s="437" t="s">
        <v>955</v>
      </c>
      <c r="J128" s="437" t="s">
        <v>883</v>
      </c>
      <c r="K128" s="438">
        <v>43220.597916666666</v>
      </c>
      <c r="L128" s="439"/>
      <c r="M128" s="437" t="s">
        <v>497</v>
      </c>
      <c r="N128" s="437" t="s">
        <v>497</v>
      </c>
      <c r="O128" s="437" t="s">
        <v>497</v>
      </c>
      <c r="P128" s="439"/>
      <c r="Q128" s="437" t="s">
        <v>884</v>
      </c>
      <c r="R128" s="438">
        <v>43041.527337962965</v>
      </c>
      <c r="S128" s="438">
        <v>42909</v>
      </c>
      <c r="T128" s="440">
        <v>0</v>
      </c>
      <c r="U128" s="441">
        <v>40000</v>
      </c>
      <c r="V128" s="437" t="s">
        <v>885</v>
      </c>
      <c r="W128" s="438">
        <v>42781</v>
      </c>
      <c r="X128" s="438">
        <v>43281</v>
      </c>
      <c r="Y128" s="437" t="s">
        <v>886</v>
      </c>
      <c r="Z128" s="437" t="s">
        <v>886</v>
      </c>
      <c r="AA128" s="437" t="s">
        <v>886</v>
      </c>
      <c r="AB128" s="442">
        <v>0</v>
      </c>
      <c r="AC128" s="442">
        <v>0</v>
      </c>
      <c r="AD128" s="442">
        <v>0</v>
      </c>
      <c r="AE128" s="442">
        <v>0</v>
      </c>
      <c r="AF128" s="442">
        <v>0</v>
      </c>
      <c r="AG128" s="442">
        <v>106300.88</v>
      </c>
      <c r="AH128" s="442">
        <v>106300.88</v>
      </c>
      <c r="AI128" s="442">
        <v>0</v>
      </c>
    </row>
    <row r="129" spans="1:35" outlineLevel="1" x14ac:dyDescent="0.25">
      <c r="A129" s="437" t="s">
        <v>1177</v>
      </c>
      <c r="B129" s="437" t="s">
        <v>1178</v>
      </c>
      <c r="C129" s="437" t="s">
        <v>879</v>
      </c>
      <c r="D129" s="437" t="s">
        <v>880</v>
      </c>
      <c r="E129" s="437" t="s">
        <v>684</v>
      </c>
      <c r="F129" s="437" t="s">
        <v>685</v>
      </c>
      <c r="G129" s="437" t="s">
        <v>881</v>
      </c>
      <c r="H129" s="437" t="s">
        <v>1011</v>
      </c>
      <c r="I129" s="437" t="s">
        <v>1031</v>
      </c>
      <c r="J129" s="437" t="s">
        <v>883</v>
      </c>
      <c r="K129" s="438">
        <v>43028.570011574076</v>
      </c>
      <c r="L129" s="439"/>
      <c r="M129" s="437" t="s">
        <v>497</v>
      </c>
      <c r="N129" s="437" t="s">
        <v>497</v>
      </c>
      <c r="O129" s="437" t="s">
        <v>497</v>
      </c>
      <c r="P129" s="439"/>
      <c r="Q129" s="437" t="s">
        <v>884</v>
      </c>
      <c r="R129" s="438">
        <v>43007.652789351851</v>
      </c>
      <c r="S129" s="438">
        <v>42926</v>
      </c>
      <c r="T129" s="440">
        <v>0</v>
      </c>
      <c r="U129" s="441">
        <v>30000</v>
      </c>
      <c r="V129" s="437" t="s">
        <v>885</v>
      </c>
      <c r="W129" s="438">
        <v>42826</v>
      </c>
      <c r="X129" s="438">
        <v>43100</v>
      </c>
      <c r="Y129" s="437" t="s">
        <v>886</v>
      </c>
      <c r="Z129" s="437" t="s">
        <v>886</v>
      </c>
      <c r="AA129" s="437" t="s">
        <v>886</v>
      </c>
      <c r="AB129" s="442">
        <v>0</v>
      </c>
      <c r="AC129" s="442">
        <v>0</v>
      </c>
      <c r="AD129" s="442">
        <v>0</v>
      </c>
      <c r="AE129" s="442">
        <v>0</v>
      </c>
      <c r="AF129" s="442">
        <v>0</v>
      </c>
      <c r="AG129" s="442">
        <v>10548</v>
      </c>
      <c r="AH129" s="442">
        <v>10548</v>
      </c>
      <c r="AI129" s="442">
        <v>0</v>
      </c>
    </row>
    <row r="130" spans="1:35" outlineLevel="1" x14ac:dyDescent="0.25">
      <c r="A130" s="437" t="s">
        <v>1179</v>
      </c>
      <c r="B130" s="437" t="s">
        <v>1180</v>
      </c>
      <c r="C130" s="437" t="s">
        <v>879</v>
      </c>
      <c r="D130" s="437" t="s">
        <v>880</v>
      </c>
      <c r="E130" s="437" t="s">
        <v>684</v>
      </c>
      <c r="F130" s="437" t="s">
        <v>685</v>
      </c>
      <c r="G130" s="437" t="s">
        <v>881</v>
      </c>
      <c r="H130" s="437" t="s">
        <v>1011</v>
      </c>
      <c r="I130" s="437" t="s">
        <v>982</v>
      </c>
      <c r="J130" s="437" t="s">
        <v>883</v>
      </c>
      <c r="K130" s="438">
        <v>43028.573379629626</v>
      </c>
      <c r="L130" s="439"/>
      <c r="M130" s="437" t="s">
        <v>801</v>
      </c>
      <c r="N130" s="437" t="s">
        <v>497</v>
      </c>
      <c r="O130" s="437" t="s">
        <v>497</v>
      </c>
      <c r="P130" s="439"/>
      <c r="Q130" s="437" t="s">
        <v>884</v>
      </c>
      <c r="R130" s="438">
        <v>42926.542986111112</v>
      </c>
      <c r="S130" s="438">
        <v>42909</v>
      </c>
      <c r="T130" s="440">
        <v>0</v>
      </c>
      <c r="U130" s="441">
        <v>15000</v>
      </c>
      <c r="V130" s="437" t="s">
        <v>885</v>
      </c>
      <c r="W130" s="438">
        <v>42852</v>
      </c>
      <c r="X130" s="438">
        <v>43281</v>
      </c>
      <c r="Y130" s="437" t="s">
        <v>886</v>
      </c>
      <c r="Z130" s="437" t="s">
        <v>886</v>
      </c>
      <c r="AA130" s="437" t="s">
        <v>886</v>
      </c>
      <c r="AB130" s="442">
        <v>0</v>
      </c>
      <c r="AC130" s="442">
        <v>0</v>
      </c>
      <c r="AD130" s="442">
        <v>0</v>
      </c>
      <c r="AE130" s="442">
        <v>0</v>
      </c>
      <c r="AF130" s="442">
        <v>0</v>
      </c>
      <c r="AG130" s="442">
        <v>13417.26</v>
      </c>
      <c r="AH130" s="442">
        <v>13417.26</v>
      </c>
      <c r="AI130" s="442">
        <v>0</v>
      </c>
    </row>
    <row r="131" spans="1:35" outlineLevel="1" x14ac:dyDescent="0.25">
      <c r="A131" s="431" t="s">
        <v>1181</v>
      </c>
      <c r="B131" s="431" t="s">
        <v>1182</v>
      </c>
      <c r="C131" s="431" t="s">
        <v>879</v>
      </c>
      <c r="D131" s="431" t="s">
        <v>880</v>
      </c>
      <c r="E131" s="431" t="s">
        <v>684</v>
      </c>
      <c r="F131" s="431" t="s">
        <v>685</v>
      </c>
      <c r="G131" s="431" t="s">
        <v>881</v>
      </c>
      <c r="H131" s="431" t="s">
        <v>1011</v>
      </c>
      <c r="I131" s="431" t="s">
        <v>1183</v>
      </c>
      <c r="J131" s="431" t="s">
        <v>883</v>
      </c>
      <c r="K131" s="432">
        <v>43028.567662037036</v>
      </c>
      <c r="L131" s="433"/>
      <c r="M131" s="431" t="s">
        <v>497</v>
      </c>
      <c r="N131" s="431" t="s">
        <v>497</v>
      </c>
      <c r="O131" s="431" t="s">
        <v>497</v>
      </c>
      <c r="P131" s="433"/>
      <c r="Q131" s="431" t="s">
        <v>884</v>
      </c>
      <c r="R131" s="432">
        <v>43007.659050925926</v>
      </c>
      <c r="S131" s="432">
        <v>42972</v>
      </c>
      <c r="T131" s="434">
        <v>0</v>
      </c>
      <c r="U131" s="435">
        <v>8000</v>
      </c>
      <c r="V131" s="431" t="s">
        <v>885</v>
      </c>
      <c r="W131" s="432">
        <v>42878</v>
      </c>
      <c r="X131" s="432">
        <v>43100</v>
      </c>
      <c r="Y131" s="431" t="s">
        <v>886</v>
      </c>
      <c r="Z131" s="431" t="s">
        <v>886</v>
      </c>
      <c r="AA131" s="431" t="s">
        <v>886</v>
      </c>
      <c r="AB131" s="436">
        <v>0</v>
      </c>
      <c r="AC131" s="436">
        <v>0</v>
      </c>
      <c r="AD131" s="436">
        <v>0</v>
      </c>
      <c r="AE131" s="436">
        <v>0</v>
      </c>
      <c r="AF131" s="436">
        <v>0</v>
      </c>
      <c r="AG131" s="436">
        <v>6429</v>
      </c>
      <c r="AH131" s="436">
        <v>6429</v>
      </c>
      <c r="AI131" s="436">
        <v>0</v>
      </c>
    </row>
    <row r="132" spans="1:35" outlineLevel="1" x14ac:dyDescent="0.25">
      <c r="A132" s="431" t="s">
        <v>1184</v>
      </c>
      <c r="B132" s="431" t="s">
        <v>1185</v>
      </c>
      <c r="C132" s="431" t="s">
        <v>879</v>
      </c>
      <c r="D132" s="431" t="s">
        <v>880</v>
      </c>
      <c r="E132" s="431" t="s">
        <v>684</v>
      </c>
      <c r="F132" s="431" t="s">
        <v>685</v>
      </c>
      <c r="G132" s="431" t="s">
        <v>881</v>
      </c>
      <c r="H132" s="431" t="s">
        <v>1011</v>
      </c>
      <c r="I132" s="431" t="s">
        <v>1003</v>
      </c>
      <c r="J132" s="431" t="s">
        <v>883</v>
      </c>
      <c r="K132" s="432">
        <v>43028.574837962966</v>
      </c>
      <c r="L132" s="433"/>
      <c r="M132" s="431" t="s">
        <v>497</v>
      </c>
      <c r="N132" s="431" t="s">
        <v>497</v>
      </c>
      <c r="O132" s="431" t="s">
        <v>497</v>
      </c>
      <c r="P132" s="433"/>
      <c r="Q132" s="431" t="s">
        <v>884</v>
      </c>
      <c r="R132" s="432">
        <v>43007.698969907404</v>
      </c>
      <c r="S132" s="432">
        <v>42916</v>
      </c>
      <c r="T132" s="434">
        <v>0</v>
      </c>
      <c r="U132" s="435">
        <v>21340</v>
      </c>
      <c r="V132" s="431" t="s">
        <v>885</v>
      </c>
      <c r="W132" s="432">
        <v>42887</v>
      </c>
      <c r="X132" s="432">
        <v>43646</v>
      </c>
      <c r="Y132" s="431" t="s">
        <v>886</v>
      </c>
      <c r="Z132" s="431" t="s">
        <v>886</v>
      </c>
      <c r="AA132" s="431" t="s">
        <v>886</v>
      </c>
      <c r="AB132" s="436">
        <v>0</v>
      </c>
      <c r="AC132" s="436">
        <v>0</v>
      </c>
      <c r="AD132" s="436">
        <v>0</v>
      </c>
      <c r="AE132" s="436">
        <v>0</v>
      </c>
      <c r="AF132" s="436">
        <v>0</v>
      </c>
      <c r="AG132" s="436">
        <v>9373.9</v>
      </c>
      <c r="AH132" s="436">
        <v>9373.9</v>
      </c>
      <c r="AI132" s="436">
        <v>0</v>
      </c>
    </row>
    <row r="133" spans="1:35" outlineLevel="1" x14ac:dyDescent="0.25">
      <c r="A133" s="493" t="s">
        <v>1186</v>
      </c>
      <c r="B133" s="493" t="s">
        <v>1187</v>
      </c>
      <c r="C133" s="493" t="s">
        <v>879</v>
      </c>
      <c r="D133" s="493" t="s">
        <v>880</v>
      </c>
      <c r="E133" s="493" t="s">
        <v>684</v>
      </c>
      <c r="F133" s="493" t="s">
        <v>685</v>
      </c>
      <c r="G133" s="493" t="s">
        <v>881</v>
      </c>
      <c r="H133" s="493" t="s">
        <v>1011</v>
      </c>
      <c r="I133" s="493" t="s">
        <v>930</v>
      </c>
      <c r="J133" s="493" t="s">
        <v>1188</v>
      </c>
      <c r="K133" s="494">
        <v>43788</v>
      </c>
      <c r="L133" s="495"/>
      <c r="M133" s="493" t="s">
        <v>801</v>
      </c>
      <c r="N133" s="493" t="s">
        <v>497</v>
      </c>
      <c r="O133" s="493" t="s">
        <v>497</v>
      </c>
      <c r="P133" s="495"/>
      <c r="Q133" s="493" t="s">
        <v>884</v>
      </c>
      <c r="R133" s="494">
        <v>43620.666400462964</v>
      </c>
      <c r="S133" s="494">
        <v>43475</v>
      </c>
      <c r="T133" s="496">
        <v>0</v>
      </c>
      <c r="U133" s="497">
        <v>120000</v>
      </c>
      <c r="V133" s="493" t="s">
        <v>885</v>
      </c>
      <c r="W133" s="494">
        <v>42920</v>
      </c>
      <c r="X133" s="494">
        <v>43646</v>
      </c>
      <c r="Y133" s="493" t="s">
        <v>886</v>
      </c>
      <c r="Z133" s="493" t="s">
        <v>886</v>
      </c>
      <c r="AA133" s="493" t="s">
        <v>886</v>
      </c>
      <c r="AB133" s="498">
        <v>0</v>
      </c>
      <c r="AC133" s="498">
        <v>0</v>
      </c>
      <c r="AD133" s="498">
        <v>0</v>
      </c>
      <c r="AE133" s="498">
        <v>0</v>
      </c>
      <c r="AF133" s="498">
        <v>0</v>
      </c>
      <c r="AG133" s="498">
        <v>172828.28</v>
      </c>
      <c r="AH133" s="498">
        <v>172828.28</v>
      </c>
      <c r="AI133" s="498">
        <v>0</v>
      </c>
    </row>
    <row r="134" spans="1:35" outlineLevel="1" x14ac:dyDescent="0.25">
      <c r="A134" s="437" t="s">
        <v>1189</v>
      </c>
      <c r="B134" s="437" t="s">
        <v>1190</v>
      </c>
      <c r="C134" s="437" t="s">
        <v>879</v>
      </c>
      <c r="D134" s="437" t="s">
        <v>880</v>
      </c>
      <c r="E134" s="437" t="s">
        <v>1052</v>
      </c>
      <c r="F134" s="437" t="s">
        <v>1053</v>
      </c>
      <c r="G134" s="437" t="s">
        <v>881</v>
      </c>
      <c r="H134" s="437" t="s">
        <v>1054</v>
      </c>
      <c r="I134" s="437" t="s">
        <v>1124</v>
      </c>
      <c r="J134" s="437" t="s">
        <v>1120</v>
      </c>
      <c r="K134" s="438">
        <v>43773</v>
      </c>
      <c r="L134" s="439"/>
      <c r="M134" s="437" t="s">
        <v>497</v>
      </c>
      <c r="N134" s="437" t="s">
        <v>497</v>
      </c>
      <c r="O134" s="437" t="s">
        <v>497</v>
      </c>
      <c r="P134" s="439"/>
      <c r="Q134" s="437" t="s">
        <v>884</v>
      </c>
      <c r="R134" s="438">
        <v>43773.484861111108</v>
      </c>
      <c r="S134" s="438">
        <v>43607</v>
      </c>
      <c r="T134" s="440">
        <v>57582.239999999998</v>
      </c>
      <c r="U134" s="441">
        <v>8024493</v>
      </c>
      <c r="V134" s="437" t="s">
        <v>1125</v>
      </c>
      <c r="W134" s="438">
        <v>43040</v>
      </c>
      <c r="X134" s="438">
        <v>43616</v>
      </c>
      <c r="Y134" s="437" t="s">
        <v>886</v>
      </c>
      <c r="Z134" s="437" t="s">
        <v>886</v>
      </c>
      <c r="AA134" s="437" t="s">
        <v>886</v>
      </c>
      <c r="AB134" s="442">
        <v>0</v>
      </c>
      <c r="AC134" s="442">
        <v>0</v>
      </c>
      <c r="AD134" s="442">
        <v>0</v>
      </c>
      <c r="AE134" s="442">
        <v>0</v>
      </c>
      <c r="AF134" s="442">
        <v>0</v>
      </c>
      <c r="AG134" s="442">
        <v>6134979.9199999999</v>
      </c>
      <c r="AH134" s="442">
        <v>6134979.9199999999</v>
      </c>
      <c r="AI134" s="442">
        <v>0</v>
      </c>
    </row>
    <row r="135" spans="1:35" outlineLevel="1" x14ac:dyDescent="0.25">
      <c r="A135" s="437" t="s">
        <v>1191</v>
      </c>
      <c r="B135" s="437" t="s">
        <v>1192</v>
      </c>
      <c r="C135" s="437" t="s">
        <v>879</v>
      </c>
      <c r="D135" s="437" t="s">
        <v>880</v>
      </c>
      <c r="E135" s="437" t="s">
        <v>1052</v>
      </c>
      <c r="F135" s="437" t="s">
        <v>1053</v>
      </c>
      <c r="G135" s="437" t="s">
        <v>881</v>
      </c>
      <c r="H135" s="437" t="s">
        <v>1193</v>
      </c>
      <c r="I135" s="437" t="s">
        <v>930</v>
      </c>
      <c r="J135" s="437" t="s">
        <v>1194</v>
      </c>
      <c r="K135" s="438">
        <v>44267.532222222224</v>
      </c>
      <c r="L135" s="439"/>
      <c r="M135" s="437" t="s">
        <v>497</v>
      </c>
      <c r="N135" s="437" t="s">
        <v>497</v>
      </c>
      <c r="O135" s="437" t="s">
        <v>497</v>
      </c>
      <c r="P135" s="439"/>
      <c r="Q135" s="437" t="s">
        <v>884</v>
      </c>
      <c r="R135" s="438">
        <v>44001.470231481479</v>
      </c>
      <c r="S135" s="438">
        <v>44050</v>
      </c>
      <c r="T135" s="440">
        <v>6490.34</v>
      </c>
      <c r="U135" s="441">
        <v>2050000</v>
      </c>
      <c r="V135" s="437" t="s">
        <v>885</v>
      </c>
      <c r="W135" s="438">
        <v>43040</v>
      </c>
      <c r="X135" s="438">
        <v>54969</v>
      </c>
      <c r="Y135" s="437" t="s">
        <v>886</v>
      </c>
      <c r="Z135" s="437" t="s">
        <v>886</v>
      </c>
      <c r="AA135" s="437" t="s">
        <v>886</v>
      </c>
      <c r="AB135" s="442">
        <v>-0.02</v>
      </c>
      <c r="AC135" s="442">
        <v>0</v>
      </c>
      <c r="AD135" s="442">
        <v>0</v>
      </c>
      <c r="AE135" s="442">
        <v>0</v>
      </c>
      <c r="AF135" s="442">
        <v>0</v>
      </c>
      <c r="AG135" s="442">
        <v>2048539.71</v>
      </c>
      <c r="AH135" s="442">
        <v>2048539.73</v>
      </c>
      <c r="AI135" s="442">
        <v>-0.02</v>
      </c>
    </row>
    <row r="136" spans="1:35" outlineLevel="1" x14ac:dyDescent="0.25">
      <c r="A136" s="431" t="s">
        <v>1195</v>
      </c>
      <c r="B136" s="431" t="s">
        <v>1196</v>
      </c>
      <c r="C136" s="431" t="s">
        <v>879</v>
      </c>
      <c r="D136" s="431" t="s">
        <v>880</v>
      </c>
      <c r="E136" s="431" t="s">
        <v>684</v>
      </c>
      <c r="F136" s="431" t="s">
        <v>685</v>
      </c>
      <c r="G136" s="431" t="s">
        <v>881</v>
      </c>
      <c r="H136" s="431" t="s">
        <v>1011</v>
      </c>
      <c r="I136" s="431" t="s">
        <v>1197</v>
      </c>
      <c r="J136" s="431" t="s">
        <v>1194</v>
      </c>
      <c r="K136" s="432">
        <v>43703.63082175926</v>
      </c>
      <c r="L136" s="433"/>
      <c r="M136" s="431" t="s">
        <v>497</v>
      </c>
      <c r="N136" s="431" t="s">
        <v>497</v>
      </c>
      <c r="O136" s="431" t="s">
        <v>497</v>
      </c>
      <c r="P136" s="433"/>
      <c r="Q136" s="431" t="s">
        <v>884</v>
      </c>
      <c r="R136" s="432">
        <v>43655.600972222222</v>
      </c>
      <c r="S136" s="432">
        <v>43644</v>
      </c>
      <c r="T136" s="434">
        <v>0</v>
      </c>
      <c r="U136" s="435">
        <v>164000</v>
      </c>
      <c r="V136" s="431" t="s">
        <v>885</v>
      </c>
      <c r="W136" s="432">
        <v>43164</v>
      </c>
      <c r="X136" s="432">
        <v>43830</v>
      </c>
      <c r="Y136" s="431" t="s">
        <v>886</v>
      </c>
      <c r="Z136" s="431" t="s">
        <v>886</v>
      </c>
      <c r="AA136" s="431" t="s">
        <v>886</v>
      </c>
      <c r="AB136" s="436">
        <v>0</v>
      </c>
      <c r="AC136" s="436">
        <v>0</v>
      </c>
      <c r="AD136" s="436">
        <v>0</v>
      </c>
      <c r="AE136" s="436">
        <v>0</v>
      </c>
      <c r="AF136" s="436">
        <v>0</v>
      </c>
      <c r="AG136" s="436">
        <v>162554.38</v>
      </c>
      <c r="AH136" s="436">
        <v>162554.38</v>
      </c>
      <c r="AI136" s="436">
        <v>0</v>
      </c>
    </row>
    <row r="137" spans="1:35" outlineLevel="1" x14ac:dyDescent="0.25">
      <c r="A137" s="431" t="s">
        <v>1198</v>
      </c>
      <c r="B137" s="431" t="s">
        <v>1199</v>
      </c>
      <c r="C137" s="431" t="s">
        <v>879</v>
      </c>
      <c r="D137" s="431" t="s">
        <v>880</v>
      </c>
      <c r="E137" s="431" t="s">
        <v>684</v>
      </c>
      <c r="F137" s="431" t="s">
        <v>685</v>
      </c>
      <c r="G137" s="431" t="s">
        <v>1070</v>
      </c>
      <c r="H137" s="431" t="s">
        <v>1074</v>
      </c>
      <c r="I137" s="431" t="s">
        <v>882</v>
      </c>
      <c r="J137" s="431" t="s">
        <v>1071</v>
      </c>
      <c r="K137" s="432">
        <v>43343.610300925924</v>
      </c>
      <c r="L137" s="433"/>
      <c r="M137" s="431" t="s">
        <v>497</v>
      </c>
      <c r="N137" s="431" t="s">
        <v>497</v>
      </c>
      <c r="O137" s="431" t="s">
        <v>497</v>
      </c>
      <c r="P137" s="433"/>
      <c r="Q137" s="431" t="s">
        <v>884</v>
      </c>
      <c r="R137" s="432">
        <v>43341.519976851851</v>
      </c>
      <c r="S137" s="432">
        <v>43244</v>
      </c>
      <c r="T137" s="434">
        <v>0</v>
      </c>
      <c r="U137" s="435">
        <v>140000</v>
      </c>
      <c r="V137" s="431" t="s">
        <v>885</v>
      </c>
      <c r="W137" s="432">
        <v>43201</v>
      </c>
      <c r="X137" s="432">
        <v>43465</v>
      </c>
      <c r="Y137" s="431" t="s">
        <v>886</v>
      </c>
      <c r="Z137" s="431" t="s">
        <v>886</v>
      </c>
      <c r="AA137" s="431" t="s">
        <v>886</v>
      </c>
      <c r="AB137" s="436">
        <v>0</v>
      </c>
      <c r="AC137" s="436">
        <v>0</v>
      </c>
      <c r="AD137" s="436">
        <v>0</v>
      </c>
      <c r="AE137" s="436">
        <v>0</v>
      </c>
      <c r="AF137" s="436">
        <v>0</v>
      </c>
      <c r="AG137" s="436">
        <v>127325.13</v>
      </c>
      <c r="AH137" s="436">
        <v>127325.13</v>
      </c>
      <c r="AI137" s="436">
        <v>0</v>
      </c>
    </row>
    <row r="138" spans="1:35" outlineLevel="1" x14ac:dyDescent="0.25">
      <c r="A138" s="437" t="s">
        <v>1200</v>
      </c>
      <c r="B138" s="437" t="s">
        <v>1201</v>
      </c>
      <c r="C138" s="437" t="s">
        <v>879</v>
      </c>
      <c r="D138" s="437" t="s">
        <v>880</v>
      </c>
      <c r="E138" s="437" t="s">
        <v>684</v>
      </c>
      <c r="F138" s="437" t="s">
        <v>685</v>
      </c>
      <c r="G138" s="437" t="s">
        <v>881</v>
      </c>
      <c r="H138" s="437" t="s">
        <v>1074</v>
      </c>
      <c r="I138" s="437" t="s">
        <v>982</v>
      </c>
      <c r="J138" s="437" t="s">
        <v>1194</v>
      </c>
      <c r="K138" s="438">
        <v>43368.649525462963</v>
      </c>
      <c r="L138" s="439"/>
      <c r="M138" s="437" t="s">
        <v>497</v>
      </c>
      <c r="N138" s="437" t="s">
        <v>497</v>
      </c>
      <c r="O138" s="437" t="s">
        <v>497</v>
      </c>
      <c r="P138" s="439"/>
      <c r="Q138" s="437" t="s">
        <v>884</v>
      </c>
      <c r="R138" s="438">
        <v>43361.537893518522</v>
      </c>
      <c r="S138" s="438">
        <v>43280</v>
      </c>
      <c r="T138" s="440">
        <v>0</v>
      </c>
      <c r="U138" s="441">
        <v>18000</v>
      </c>
      <c r="V138" s="437" t="s">
        <v>885</v>
      </c>
      <c r="W138" s="438">
        <v>43206</v>
      </c>
      <c r="X138" s="438">
        <v>43465</v>
      </c>
      <c r="Y138" s="437" t="s">
        <v>886</v>
      </c>
      <c r="Z138" s="437" t="s">
        <v>886</v>
      </c>
      <c r="AA138" s="437" t="s">
        <v>886</v>
      </c>
      <c r="AB138" s="442">
        <v>0</v>
      </c>
      <c r="AC138" s="442">
        <v>0</v>
      </c>
      <c r="AD138" s="442">
        <v>0</v>
      </c>
      <c r="AE138" s="442">
        <v>0</v>
      </c>
      <c r="AF138" s="442">
        <v>0</v>
      </c>
      <c r="AG138" s="442">
        <v>15868</v>
      </c>
      <c r="AH138" s="442">
        <v>15868</v>
      </c>
      <c r="AI138" s="442">
        <v>0</v>
      </c>
    </row>
    <row r="139" spans="1:35" outlineLevel="1" x14ac:dyDescent="0.25">
      <c r="A139" s="493" t="s">
        <v>1202</v>
      </c>
      <c r="B139" s="493" t="s">
        <v>1203</v>
      </c>
      <c r="C139" s="493" t="s">
        <v>879</v>
      </c>
      <c r="D139" s="493" t="s">
        <v>880</v>
      </c>
      <c r="E139" s="493" t="s">
        <v>684</v>
      </c>
      <c r="F139" s="493" t="s">
        <v>685</v>
      </c>
      <c r="G139" s="493" t="s">
        <v>881</v>
      </c>
      <c r="H139" s="493" t="s">
        <v>1074</v>
      </c>
      <c r="I139" s="493" t="s">
        <v>882</v>
      </c>
      <c r="J139" s="493" t="s">
        <v>1170</v>
      </c>
      <c r="K139" s="494">
        <v>43413.573009259257</v>
      </c>
      <c r="L139" s="495"/>
      <c r="M139" s="493" t="s">
        <v>497</v>
      </c>
      <c r="N139" s="493" t="s">
        <v>497</v>
      </c>
      <c r="O139" s="493" t="s">
        <v>497</v>
      </c>
      <c r="P139" s="495"/>
      <c r="Q139" s="493" t="s">
        <v>884</v>
      </c>
      <c r="R139" s="494">
        <v>43361.643148148149</v>
      </c>
      <c r="S139" s="494">
        <v>43392</v>
      </c>
      <c r="T139" s="496">
        <v>0</v>
      </c>
      <c r="U139" s="497">
        <v>12000</v>
      </c>
      <c r="V139" s="493" t="s">
        <v>885</v>
      </c>
      <c r="W139" s="494">
        <v>43213</v>
      </c>
      <c r="X139" s="494">
        <v>43465</v>
      </c>
      <c r="Y139" s="493" t="s">
        <v>886</v>
      </c>
      <c r="Z139" s="493" t="s">
        <v>886</v>
      </c>
      <c r="AA139" s="493" t="s">
        <v>886</v>
      </c>
      <c r="AB139" s="498">
        <v>0</v>
      </c>
      <c r="AC139" s="498">
        <v>0</v>
      </c>
      <c r="AD139" s="498">
        <v>0</v>
      </c>
      <c r="AE139" s="498">
        <v>0</v>
      </c>
      <c r="AF139" s="498">
        <v>0</v>
      </c>
      <c r="AG139" s="498">
        <v>35282.26</v>
      </c>
      <c r="AH139" s="498">
        <v>35282.26</v>
      </c>
      <c r="AI139" s="498">
        <v>0</v>
      </c>
    </row>
    <row r="140" spans="1:35" outlineLevel="1" x14ac:dyDescent="0.25">
      <c r="A140" s="437" t="s">
        <v>1204</v>
      </c>
      <c r="B140" s="437" t="s">
        <v>1205</v>
      </c>
      <c r="C140" s="437" t="s">
        <v>879</v>
      </c>
      <c r="D140" s="437" t="s">
        <v>880</v>
      </c>
      <c r="E140" s="437" t="s">
        <v>684</v>
      </c>
      <c r="F140" s="437" t="s">
        <v>685</v>
      </c>
      <c r="G140" s="437" t="s">
        <v>881</v>
      </c>
      <c r="H140" s="437" t="s">
        <v>1011</v>
      </c>
      <c r="I140" s="437" t="s">
        <v>1206</v>
      </c>
      <c r="J140" s="437" t="s">
        <v>1170</v>
      </c>
      <c r="K140" s="438">
        <v>43545.494976851849</v>
      </c>
      <c r="L140" s="439"/>
      <c r="M140" s="437" t="s">
        <v>801</v>
      </c>
      <c r="N140" s="437" t="s">
        <v>497</v>
      </c>
      <c r="O140" s="437" t="s">
        <v>497</v>
      </c>
      <c r="P140" s="439"/>
      <c r="Q140" s="437" t="s">
        <v>884</v>
      </c>
      <c r="R140" s="438">
        <v>43430.479097222225</v>
      </c>
      <c r="S140" s="438">
        <v>43490</v>
      </c>
      <c r="T140" s="440">
        <v>0</v>
      </c>
      <c r="U140" s="441">
        <v>100000</v>
      </c>
      <c r="V140" s="437" t="s">
        <v>885</v>
      </c>
      <c r="W140" s="438">
        <v>43245</v>
      </c>
      <c r="X140" s="438">
        <v>43524</v>
      </c>
      <c r="Y140" s="437" t="s">
        <v>886</v>
      </c>
      <c r="Z140" s="437" t="s">
        <v>886</v>
      </c>
      <c r="AA140" s="437" t="s">
        <v>886</v>
      </c>
      <c r="AB140" s="442">
        <v>0</v>
      </c>
      <c r="AC140" s="442">
        <v>0</v>
      </c>
      <c r="AD140" s="442">
        <v>0</v>
      </c>
      <c r="AE140" s="442">
        <v>0</v>
      </c>
      <c r="AF140" s="442">
        <v>0</v>
      </c>
      <c r="AG140" s="442">
        <v>93555.17</v>
      </c>
      <c r="AH140" s="442">
        <v>93555.17</v>
      </c>
      <c r="AI140" s="442">
        <v>0</v>
      </c>
    </row>
    <row r="141" spans="1:35" x14ac:dyDescent="0.25">
      <c r="A141" s="431" t="s">
        <v>1207</v>
      </c>
      <c r="B141" s="431" t="s">
        <v>1208</v>
      </c>
      <c r="C141" s="431" t="s">
        <v>879</v>
      </c>
      <c r="D141" s="431" t="s">
        <v>880</v>
      </c>
      <c r="E141" s="431" t="s">
        <v>684</v>
      </c>
      <c r="F141" s="431" t="s">
        <v>685</v>
      </c>
      <c r="G141" s="431" t="s">
        <v>881</v>
      </c>
      <c r="H141" s="431" t="s">
        <v>1011</v>
      </c>
      <c r="I141" s="431" t="s">
        <v>1197</v>
      </c>
      <c r="J141" s="431" t="s">
        <v>1188</v>
      </c>
      <c r="K141" s="432">
        <v>44502</v>
      </c>
      <c r="L141" s="433"/>
      <c r="M141" s="431" t="s">
        <v>801</v>
      </c>
      <c r="N141" s="431" t="s">
        <v>497</v>
      </c>
      <c r="O141" s="431" t="s">
        <v>497</v>
      </c>
      <c r="P141" s="433"/>
      <c r="Q141" s="431" t="s">
        <v>884</v>
      </c>
      <c r="R141" s="432">
        <v>43791.394699074073</v>
      </c>
      <c r="S141" s="432">
        <v>44498</v>
      </c>
      <c r="T141" s="434">
        <v>0</v>
      </c>
      <c r="U141" s="435">
        <v>145000</v>
      </c>
      <c r="V141" s="431" t="s">
        <v>885</v>
      </c>
      <c r="W141" s="432">
        <v>43308</v>
      </c>
      <c r="X141" s="432">
        <v>44561</v>
      </c>
      <c r="Y141" s="431" t="s">
        <v>886</v>
      </c>
      <c r="Z141" s="431" t="s">
        <v>1209</v>
      </c>
      <c r="AA141" s="431" t="s">
        <v>886</v>
      </c>
      <c r="AB141" s="436">
        <v>0</v>
      </c>
      <c r="AC141" s="436">
        <v>0</v>
      </c>
      <c r="AD141" s="436">
        <v>0</v>
      </c>
      <c r="AE141" s="436">
        <v>0</v>
      </c>
      <c r="AF141" s="436">
        <v>0</v>
      </c>
      <c r="AG141" s="436">
        <v>122071.96</v>
      </c>
      <c r="AH141" s="436">
        <v>122071.96</v>
      </c>
      <c r="AI141" s="436">
        <v>0</v>
      </c>
    </row>
    <row r="142" spans="1:35" x14ac:dyDescent="0.25">
      <c r="A142" s="437" t="s">
        <v>1210</v>
      </c>
      <c r="B142" s="437" t="s">
        <v>1211</v>
      </c>
      <c r="C142" s="437" t="s">
        <v>879</v>
      </c>
      <c r="D142" s="437" t="s">
        <v>880</v>
      </c>
      <c r="E142" s="437" t="s">
        <v>684</v>
      </c>
      <c r="F142" s="437" t="s">
        <v>685</v>
      </c>
      <c r="G142" s="437" t="s">
        <v>881</v>
      </c>
      <c r="H142" s="437" t="s">
        <v>1011</v>
      </c>
      <c r="I142" s="437" t="s">
        <v>1197</v>
      </c>
      <c r="J142" s="437" t="s">
        <v>883</v>
      </c>
      <c r="K142" s="438">
        <v>43979</v>
      </c>
      <c r="L142" s="439"/>
      <c r="M142" s="437" t="s">
        <v>497</v>
      </c>
      <c r="N142" s="437" t="s">
        <v>801</v>
      </c>
      <c r="O142" s="437" t="s">
        <v>497</v>
      </c>
      <c r="P142" s="439"/>
      <c r="Q142" s="437" t="s">
        <v>884</v>
      </c>
      <c r="R142" s="438">
        <v>43787.618217592593</v>
      </c>
      <c r="S142" s="438">
        <v>43685</v>
      </c>
      <c r="T142" s="440">
        <v>0</v>
      </c>
      <c r="U142" s="441">
        <v>182586</v>
      </c>
      <c r="V142" s="437" t="s">
        <v>885</v>
      </c>
      <c r="W142" s="438">
        <v>43308</v>
      </c>
      <c r="X142" s="438">
        <v>44196</v>
      </c>
      <c r="Y142" s="437" t="s">
        <v>886</v>
      </c>
      <c r="Z142" s="437" t="s">
        <v>886</v>
      </c>
      <c r="AA142" s="437" t="s">
        <v>886</v>
      </c>
      <c r="AB142" s="442">
        <v>-0.01</v>
      </c>
      <c r="AC142" s="442">
        <v>0</v>
      </c>
      <c r="AD142" s="442">
        <v>0</v>
      </c>
      <c r="AE142" s="442">
        <v>0</v>
      </c>
      <c r="AF142" s="442">
        <v>0</v>
      </c>
      <c r="AG142" s="442">
        <v>216307.75</v>
      </c>
      <c r="AH142" s="442">
        <v>216307.76</v>
      </c>
      <c r="AI142" s="442">
        <v>-0.01</v>
      </c>
    </row>
    <row r="143" spans="1:35" x14ac:dyDescent="0.25">
      <c r="A143" s="431" t="s">
        <v>1212</v>
      </c>
      <c r="B143" s="431" t="s">
        <v>1213</v>
      </c>
      <c r="C143" s="431" t="s">
        <v>879</v>
      </c>
      <c r="D143" s="431" t="s">
        <v>880</v>
      </c>
      <c r="E143" s="431" t="s">
        <v>684</v>
      </c>
      <c r="F143" s="431" t="s">
        <v>685</v>
      </c>
      <c r="G143" s="431" t="s">
        <v>881</v>
      </c>
      <c r="H143" s="431" t="s">
        <v>1074</v>
      </c>
      <c r="I143" s="431" t="s">
        <v>904</v>
      </c>
      <c r="J143" s="431" t="s">
        <v>883</v>
      </c>
      <c r="K143" s="432">
        <v>43915.42664351852</v>
      </c>
      <c r="L143" s="433"/>
      <c r="M143" s="431" t="s">
        <v>801</v>
      </c>
      <c r="N143" s="431" t="s">
        <v>497</v>
      </c>
      <c r="O143" s="431" t="s">
        <v>497</v>
      </c>
      <c r="P143" s="433"/>
      <c r="Q143" s="431" t="s">
        <v>884</v>
      </c>
      <c r="R143" s="432">
        <v>43864.677187499998</v>
      </c>
      <c r="S143" s="432">
        <v>43754</v>
      </c>
      <c r="T143" s="434">
        <v>0</v>
      </c>
      <c r="U143" s="435">
        <v>260000</v>
      </c>
      <c r="V143" s="431" t="s">
        <v>885</v>
      </c>
      <c r="W143" s="432">
        <v>43311</v>
      </c>
      <c r="X143" s="432">
        <v>43830</v>
      </c>
      <c r="Y143" s="431" t="s">
        <v>886</v>
      </c>
      <c r="Z143" s="431" t="s">
        <v>886</v>
      </c>
      <c r="AA143" s="431" t="s">
        <v>886</v>
      </c>
      <c r="AB143" s="436">
        <v>-0.01</v>
      </c>
      <c r="AC143" s="436">
        <v>0</v>
      </c>
      <c r="AD143" s="436">
        <v>0</v>
      </c>
      <c r="AE143" s="436">
        <v>0</v>
      </c>
      <c r="AF143" s="436">
        <v>0</v>
      </c>
      <c r="AG143" s="436">
        <v>276231.07</v>
      </c>
      <c r="AH143" s="436">
        <v>276231.08</v>
      </c>
      <c r="AI143" s="436">
        <v>-0.01</v>
      </c>
    </row>
    <row r="144" spans="1:35" x14ac:dyDescent="0.25">
      <c r="A144" s="431" t="s">
        <v>1214</v>
      </c>
      <c r="B144" s="431" t="s">
        <v>1215</v>
      </c>
      <c r="C144" s="431" t="s">
        <v>879</v>
      </c>
      <c r="D144" s="431" t="s">
        <v>880</v>
      </c>
      <c r="E144" s="431" t="s">
        <v>1052</v>
      </c>
      <c r="F144" s="431" t="s">
        <v>1053</v>
      </c>
      <c r="G144" s="431" t="s">
        <v>881</v>
      </c>
      <c r="H144" s="431" t="s">
        <v>1054</v>
      </c>
      <c r="I144" s="431" t="s">
        <v>1124</v>
      </c>
      <c r="J144" s="431" t="s">
        <v>1120</v>
      </c>
      <c r="K144" s="433"/>
      <c r="L144" s="433"/>
      <c r="M144" s="431" t="s">
        <v>497</v>
      </c>
      <c r="N144" s="431" t="s">
        <v>497</v>
      </c>
      <c r="O144" s="431" t="s">
        <v>801</v>
      </c>
      <c r="P144" s="433"/>
      <c r="Q144" s="431" t="s">
        <v>1216</v>
      </c>
      <c r="R144" s="432">
        <v>45098.398611111108</v>
      </c>
      <c r="S144" s="432">
        <v>45107</v>
      </c>
      <c r="T144" s="434">
        <v>517163.03</v>
      </c>
      <c r="U144" s="435">
        <v>17681435</v>
      </c>
      <c r="V144" s="431" t="s">
        <v>1125</v>
      </c>
      <c r="W144" s="432">
        <v>43299</v>
      </c>
      <c r="X144" s="432">
        <v>46203</v>
      </c>
      <c r="Y144" s="431" t="s">
        <v>1217</v>
      </c>
      <c r="Z144" s="431" t="s">
        <v>1217</v>
      </c>
      <c r="AA144" s="431" t="s">
        <v>886</v>
      </c>
      <c r="AB144" s="436">
        <v>43331.53</v>
      </c>
      <c r="AC144" s="436">
        <v>8968.4599999999991</v>
      </c>
      <c r="AD144" s="436">
        <v>540414.21</v>
      </c>
      <c r="AE144" s="436">
        <v>574777.30000000005</v>
      </c>
      <c r="AF144" s="436">
        <v>574777.30000000005</v>
      </c>
      <c r="AG144" s="436">
        <v>18386256.190000001</v>
      </c>
      <c r="AH144" s="436">
        <v>18377287.75</v>
      </c>
      <c r="AI144" s="436">
        <v>8968.44</v>
      </c>
    </row>
    <row r="145" spans="1:37" outlineLevel="1" x14ac:dyDescent="0.25">
      <c r="A145" s="437" t="s">
        <v>1218</v>
      </c>
      <c r="B145" s="437" t="s">
        <v>1219</v>
      </c>
      <c r="C145" s="437" t="s">
        <v>879</v>
      </c>
      <c r="D145" s="437" t="s">
        <v>880</v>
      </c>
      <c r="E145" s="437" t="s">
        <v>684</v>
      </c>
      <c r="F145" s="437" t="s">
        <v>685</v>
      </c>
      <c r="G145" s="437" t="s">
        <v>881</v>
      </c>
      <c r="H145" s="437" t="s">
        <v>1074</v>
      </c>
      <c r="I145" s="437" t="s">
        <v>904</v>
      </c>
      <c r="J145" s="437" t="s">
        <v>1170</v>
      </c>
      <c r="K145" s="438">
        <v>43979</v>
      </c>
      <c r="L145" s="439"/>
      <c r="M145" s="437" t="s">
        <v>801</v>
      </c>
      <c r="N145" s="437" t="s">
        <v>497</v>
      </c>
      <c r="O145" s="437" t="s">
        <v>497</v>
      </c>
      <c r="P145" s="439"/>
      <c r="Q145" s="437" t="s">
        <v>884</v>
      </c>
      <c r="R145" s="438">
        <v>43978.668506944443</v>
      </c>
      <c r="S145" s="438">
        <v>43914</v>
      </c>
      <c r="T145" s="440">
        <v>0</v>
      </c>
      <c r="U145" s="441">
        <v>412000</v>
      </c>
      <c r="V145" s="437" t="s">
        <v>885</v>
      </c>
      <c r="W145" s="438">
        <v>43317</v>
      </c>
      <c r="X145" s="438">
        <v>43921</v>
      </c>
      <c r="Y145" s="437" t="s">
        <v>886</v>
      </c>
      <c r="Z145" s="437" t="s">
        <v>886</v>
      </c>
      <c r="AA145" s="437" t="s">
        <v>886</v>
      </c>
      <c r="AB145" s="442">
        <v>-0.01</v>
      </c>
      <c r="AC145" s="442">
        <v>0</v>
      </c>
      <c r="AD145" s="442">
        <v>0</v>
      </c>
      <c r="AE145" s="442">
        <v>0</v>
      </c>
      <c r="AF145" s="442">
        <v>0</v>
      </c>
      <c r="AG145" s="442">
        <v>403271.5</v>
      </c>
      <c r="AH145" s="442">
        <v>403271.51</v>
      </c>
      <c r="AI145" s="442">
        <v>-0.01</v>
      </c>
    </row>
    <row r="146" spans="1:37" outlineLevel="1" x14ac:dyDescent="0.25">
      <c r="A146" s="431" t="s">
        <v>1220</v>
      </c>
      <c r="B146" s="431" t="s">
        <v>1221</v>
      </c>
      <c r="C146" s="431" t="s">
        <v>879</v>
      </c>
      <c r="D146" s="431" t="s">
        <v>880</v>
      </c>
      <c r="E146" s="431" t="s">
        <v>684</v>
      </c>
      <c r="F146" s="431" t="s">
        <v>685</v>
      </c>
      <c r="G146" s="431" t="s">
        <v>881</v>
      </c>
      <c r="H146" s="431" t="s">
        <v>1011</v>
      </c>
      <c r="I146" s="431" t="s">
        <v>1222</v>
      </c>
      <c r="J146" s="431" t="s">
        <v>883</v>
      </c>
      <c r="K146" s="432">
        <v>44372</v>
      </c>
      <c r="L146" s="433"/>
      <c r="M146" s="431" t="s">
        <v>497</v>
      </c>
      <c r="N146" s="431" t="s">
        <v>497</v>
      </c>
      <c r="O146" s="431" t="s">
        <v>497</v>
      </c>
      <c r="P146" s="433"/>
      <c r="Q146" s="431" t="s">
        <v>884</v>
      </c>
      <c r="R146" s="432">
        <v>44371.719733796293</v>
      </c>
      <c r="S146" s="432">
        <v>44192</v>
      </c>
      <c r="T146" s="434">
        <v>0</v>
      </c>
      <c r="U146" s="435">
        <v>2517112</v>
      </c>
      <c r="V146" s="431" t="s">
        <v>885</v>
      </c>
      <c r="W146" s="432">
        <v>43339</v>
      </c>
      <c r="X146" s="432">
        <v>44196</v>
      </c>
      <c r="Y146" s="431" t="s">
        <v>886</v>
      </c>
      <c r="Z146" s="431" t="s">
        <v>886</v>
      </c>
      <c r="AA146" s="431" t="s">
        <v>886</v>
      </c>
      <c r="AB146" s="436">
        <v>-0.01</v>
      </c>
      <c r="AC146" s="436">
        <v>0</v>
      </c>
      <c r="AD146" s="436">
        <v>0</v>
      </c>
      <c r="AE146" s="436">
        <v>0</v>
      </c>
      <c r="AF146" s="436">
        <v>0</v>
      </c>
      <c r="AG146" s="436">
        <v>2719563.62</v>
      </c>
      <c r="AH146" s="436">
        <v>2719563.63</v>
      </c>
      <c r="AI146" s="436">
        <v>-0.01</v>
      </c>
    </row>
    <row r="147" spans="1:37" outlineLevel="1" x14ac:dyDescent="0.25">
      <c r="A147" s="431" t="s">
        <v>1223</v>
      </c>
      <c r="B147" s="431" t="s">
        <v>1224</v>
      </c>
      <c r="C147" s="431" t="s">
        <v>879</v>
      </c>
      <c r="D147" s="431" t="s">
        <v>880</v>
      </c>
      <c r="E147" s="431" t="s">
        <v>684</v>
      </c>
      <c r="F147" s="431" t="s">
        <v>685</v>
      </c>
      <c r="G147" s="431" t="s">
        <v>881</v>
      </c>
      <c r="H147" s="431" t="s">
        <v>1011</v>
      </c>
      <c r="I147" s="431" t="s">
        <v>1225</v>
      </c>
      <c r="J147" s="431" t="s">
        <v>883</v>
      </c>
      <c r="K147" s="432">
        <v>44011</v>
      </c>
      <c r="L147" s="433"/>
      <c r="M147" s="431" t="s">
        <v>801</v>
      </c>
      <c r="N147" s="431" t="s">
        <v>497</v>
      </c>
      <c r="O147" s="431" t="s">
        <v>497</v>
      </c>
      <c r="P147" s="433"/>
      <c r="Q147" s="431" t="s">
        <v>884</v>
      </c>
      <c r="R147" s="432">
        <v>43654.919398148151</v>
      </c>
      <c r="S147" s="432">
        <v>44008</v>
      </c>
      <c r="T147" s="434">
        <v>0</v>
      </c>
      <c r="U147" s="435">
        <v>25000</v>
      </c>
      <c r="V147" s="431" t="s">
        <v>885</v>
      </c>
      <c r="W147" s="432">
        <v>43353</v>
      </c>
      <c r="X147" s="432">
        <v>44012</v>
      </c>
      <c r="Y147" s="431" t="s">
        <v>886</v>
      </c>
      <c r="Z147" s="431" t="s">
        <v>886</v>
      </c>
      <c r="AA147" s="431" t="s">
        <v>886</v>
      </c>
      <c r="AB147" s="436">
        <v>-0.01</v>
      </c>
      <c r="AC147" s="436">
        <v>0</v>
      </c>
      <c r="AD147" s="436">
        <v>0</v>
      </c>
      <c r="AE147" s="436">
        <v>0</v>
      </c>
      <c r="AF147" s="436">
        <v>0</v>
      </c>
      <c r="AG147" s="436">
        <v>0</v>
      </c>
      <c r="AH147" s="436">
        <v>0.01</v>
      </c>
      <c r="AI147" s="436">
        <v>-0.01</v>
      </c>
    </row>
    <row r="148" spans="1:37" outlineLevel="1" x14ac:dyDescent="0.25">
      <c r="A148" s="431" t="s">
        <v>1226</v>
      </c>
      <c r="B148" s="431" t="s">
        <v>1227</v>
      </c>
      <c r="C148" s="431" t="s">
        <v>879</v>
      </c>
      <c r="D148" s="431" t="s">
        <v>880</v>
      </c>
      <c r="E148" s="431" t="s">
        <v>684</v>
      </c>
      <c r="F148" s="431" t="s">
        <v>685</v>
      </c>
      <c r="G148" s="431" t="s">
        <v>881</v>
      </c>
      <c r="H148" s="431" t="s">
        <v>1011</v>
      </c>
      <c r="I148" s="431" t="s">
        <v>1228</v>
      </c>
      <c r="J148" s="431" t="s">
        <v>883</v>
      </c>
      <c r="K148" s="432">
        <v>43815</v>
      </c>
      <c r="L148" s="433"/>
      <c r="M148" s="431" t="s">
        <v>801</v>
      </c>
      <c r="N148" s="431" t="s">
        <v>497</v>
      </c>
      <c r="O148" s="431" t="s">
        <v>497</v>
      </c>
      <c r="P148" s="433"/>
      <c r="Q148" s="431" t="s">
        <v>884</v>
      </c>
      <c r="R148" s="432">
        <v>43654.916851851849</v>
      </c>
      <c r="S148" s="432">
        <v>43798</v>
      </c>
      <c r="T148" s="434">
        <v>0</v>
      </c>
      <c r="U148" s="435">
        <v>15000</v>
      </c>
      <c r="V148" s="431" t="s">
        <v>885</v>
      </c>
      <c r="W148" s="432">
        <v>43360</v>
      </c>
      <c r="X148" s="432">
        <v>43830</v>
      </c>
      <c r="Y148" s="431" t="s">
        <v>886</v>
      </c>
      <c r="Z148" s="431" t="s">
        <v>886</v>
      </c>
      <c r="AA148" s="431" t="s">
        <v>886</v>
      </c>
      <c r="AB148" s="436">
        <v>-0.01</v>
      </c>
      <c r="AC148" s="436">
        <v>0</v>
      </c>
      <c r="AD148" s="436">
        <v>0</v>
      </c>
      <c r="AE148" s="436">
        <v>0</v>
      </c>
      <c r="AF148" s="436">
        <v>0</v>
      </c>
      <c r="AG148" s="436">
        <v>0</v>
      </c>
      <c r="AH148" s="436">
        <v>0.01</v>
      </c>
      <c r="AI148" s="436">
        <v>-0.01</v>
      </c>
    </row>
    <row r="149" spans="1:37" outlineLevel="1" x14ac:dyDescent="0.25">
      <c r="A149" s="431" t="s">
        <v>1229</v>
      </c>
      <c r="B149" s="431" t="s">
        <v>1230</v>
      </c>
      <c r="C149" s="431" t="s">
        <v>879</v>
      </c>
      <c r="D149" s="431" t="s">
        <v>880</v>
      </c>
      <c r="E149" s="431" t="s">
        <v>684</v>
      </c>
      <c r="F149" s="431" t="s">
        <v>685</v>
      </c>
      <c r="G149" s="431" t="s">
        <v>881</v>
      </c>
      <c r="H149" s="431" t="s">
        <v>1011</v>
      </c>
      <c r="I149" s="431" t="s">
        <v>1222</v>
      </c>
      <c r="J149" s="431" t="s">
        <v>883</v>
      </c>
      <c r="K149" s="432">
        <v>43847</v>
      </c>
      <c r="L149" s="433"/>
      <c r="M149" s="431" t="s">
        <v>497</v>
      </c>
      <c r="N149" s="431" t="s">
        <v>801</v>
      </c>
      <c r="O149" s="431" t="s">
        <v>497</v>
      </c>
      <c r="P149" s="433"/>
      <c r="Q149" s="431" t="s">
        <v>884</v>
      </c>
      <c r="R149" s="432">
        <v>43822.45590277778</v>
      </c>
      <c r="S149" s="432">
        <v>43651</v>
      </c>
      <c r="T149" s="434">
        <v>0</v>
      </c>
      <c r="U149" s="435">
        <v>86414</v>
      </c>
      <c r="V149" s="431" t="s">
        <v>885</v>
      </c>
      <c r="W149" s="432">
        <v>43374</v>
      </c>
      <c r="X149" s="432">
        <v>43830</v>
      </c>
      <c r="Y149" s="431" t="s">
        <v>886</v>
      </c>
      <c r="Z149" s="431" t="s">
        <v>886</v>
      </c>
      <c r="AA149" s="431" t="s">
        <v>886</v>
      </c>
      <c r="AB149" s="436">
        <v>-0.01</v>
      </c>
      <c r="AC149" s="436">
        <v>0</v>
      </c>
      <c r="AD149" s="436">
        <v>0</v>
      </c>
      <c r="AE149" s="436">
        <v>0</v>
      </c>
      <c r="AF149" s="436">
        <v>0</v>
      </c>
      <c r="AG149" s="436">
        <v>83720.679999999993</v>
      </c>
      <c r="AH149" s="436">
        <v>83720.69</v>
      </c>
      <c r="AI149" s="436">
        <v>-0.01</v>
      </c>
    </row>
    <row r="150" spans="1:37" outlineLevel="1" x14ac:dyDescent="0.25">
      <c r="A150" s="431" t="s">
        <v>1231</v>
      </c>
      <c r="B150" s="431" t="s">
        <v>1232</v>
      </c>
      <c r="C150" s="431" t="s">
        <v>879</v>
      </c>
      <c r="D150" s="431" t="s">
        <v>880</v>
      </c>
      <c r="E150" s="431" t="s">
        <v>684</v>
      </c>
      <c r="F150" s="431" t="s">
        <v>685</v>
      </c>
      <c r="G150" s="431" t="s">
        <v>881</v>
      </c>
      <c r="H150" s="431" t="s">
        <v>1011</v>
      </c>
      <c r="I150" s="431" t="s">
        <v>904</v>
      </c>
      <c r="J150" s="431" t="s">
        <v>883</v>
      </c>
      <c r="K150" s="432">
        <v>44006</v>
      </c>
      <c r="L150" s="433"/>
      <c r="M150" s="431" t="s">
        <v>801</v>
      </c>
      <c r="N150" s="431" t="s">
        <v>497</v>
      </c>
      <c r="O150" s="431" t="s">
        <v>497</v>
      </c>
      <c r="P150" s="433"/>
      <c r="Q150" s="431" t="s">
        <v>884</v>
      </c>
      <c r="R150" s="432">
        <v>44006.556111111109</v>
      </c>
      <c r="S150" s="432">
        <v>43748</v>
      </c>
      <c r="T150" s="434">
        <v>0</v>
      </c>
      <c r="U150" s="435">
        <v>50000</v>
      </c>
      <c r="V150" s="431" t="s">
        <v>885</v>
      </c>
      <c r="W150" s="432">
        <v>43445</v>
      </c>
      <c r="X150" s="432">
        <v>44012</v>
      </c>
      <c r="Y150" s="431" t="s">
        <v>886</v>
      </c>
      <c r="Z150" s="431" t="s">
        <v>886</v>
      </c>
      <c r="AA150" s="431" t="s">
        <v>886</v>
      </c>
      <c r="AB150" s="436">
        <v>-0.01</v>
      </c>
      <c r="AC150" s="436">
        <v>0</v>
      </c>
      <c r="AD150" s="436">
        <v>0</v>
      </c>
      <c r="AE150" s="436">
        <v>0</v>
      </c>
      <c r="AF150" s="436">
        <v>0</v>
      </c>
      <c r="AG150" s="436">
        <v>54995.8</v>
      </c>
      <c r="AH150" s="436">
        <v>54995.81</v>
      </c>
      <c r="AI150" s="436">
        <v>-0.01</v>
      </c>
    </row>
    <row r="151" spans="1:37" outlineLevel="1" x14ac:dyDescent="0.25">
      <c r="A151" s="437" t="s">
        <v>1233</v>
      </c>
      <c r="B151" s="437" t="s">
        <v>1234</v>
      </c>
      <c r="C151" s="437" t="s">
        <v>879</v>
      </c>
      <c r="D151" s="437" t="s">
        <v>880</v>
      </c>
      <c r="E151" s="437" t="s">
        <v>684</v>
      </c>
      <c r="F151" s="437" t="s">
        <v>685</v>
      </c>
      <c r="G151" s="437" t="s">
        <v>881</v>
      </c>
      <c r="H151" s="437" t="s">
        <v>686</v>
      </c>
      <c r="I151" s="437" t="s">
        <v>1235</v>
      </c>
      <c r="J151" s="437" t="s">
        <v>1071</v>
      </c>
      <c r="K151" s="438">
        <v>43777.691689814812</v>
      </c>
      <c r="L151" s="439"/>
      <c r="M151" s="437" t="s">
        <v>497</v>
      </c>
      <c r="N151" s="437" t="s">
        <v>497</v>
      </c>
      <c r="O151" s="437" t="s">
        <v>497</v>
      </c>
      <c r="P151" s="439"/>
      <c r="Q151" s="437" t="s">
        <v>884</v>
      </c>
      <c r="R151" s="438">
        <v>43769.894652777781</v>
      </c>
      <c r="S151" s="438">
        <v>43707</v>
      </c>
      <c r="T151" s="440">
        <v>0</v>
      </c>
      <c r="U151" s="441">
        <v>7300</v>
      </c>
      <c r="V151" s="437" t="s">
        <v>885</v>
      </c>
      <c r="W151" s="438">
        <v>43602</v>
      </c>
      <c r="X151" s="438">
        <v>43708</v>
      </c>
      <c r="Y151" s="437" t="s">
        <v>886</v>
      </c>
      <c r="Z151" s="437" t="s">
        <v>886</v>
      </c>
      <c r="AA151" s="437" t="s">
        <v>886</v>
      </c>
      <c r="AB151" s="442">
        <v>0</v>
      </c>
      <c r="AC151" s="442">
        <v>0</v>
      </c>
      <c r="AD151" s="442">
        <v>0</v>
      </c>
      <c r="AE151" s="442">
        <v>0</v>
      </c>
      <c r="AF151" s="442">
        <v>0</v>
      </c>
      <c r="AG151" s="442">
        <v>24719.69</v>
      </c>
      <c r="AH151" s="442">
        <v>24719.69</v>
      </c>
      <c r="AI151" s="442">
        <v>0</v>
      </c>
    </row>
    <row r="152" spans="1:37" outlineLevel="1" x14ac:dyDescent="0.25">
      <c r="A152" s="437" t="s">
        <v>1236</v>
      </c>
      <c r="B152" s="437" t="s">
        <v>1237</v>
      </c>
      <c r="C152" s="437" t="s">
        <v>879</v>
      </c>
      <c r="D152" s="437" t="s">
        <v>880</v>
      </c>
      <c r="E152" s="437" t="s">
        <v>684</v>
      </c>
      <c r="F152" s="437" t="s">
        <v>685</v>
      </c>
      <c r="G152" s="437" t="s">
        <v>881</v>
      </c>
      <c r="H152" s="437" t="s">
        <v>1011</v>
      </c>
      <c r="I152" s="437" t="s">
        <v>1222</v>
      </c>
      <c r="J152" s="437" t="s">
        <v>1120</v>
      </c>
      <c r="K152" s="438">
        <v>44026.660486111112</v>
      </c>
      <c r="L152" s="439"/>
      <c r="M152" s="437" t="s">
        <v>801</v>
      </c>
      <c r="N152" s="437" t="s">
        <v>497</v>
      </c>
      <c r="O152" s="437" t="s">
        <v>497</v>
      </c>
      <c r="P152" s="439"/>
      <c r="Q152" s="437" t="s">
        <v>884</v>
      </c>
      <c r="R152" s="438">
        <v>43983.566423611112</v>
      </c>
      <c r="S152" s="438">
        <v>43976</v>
      </c>
      <c r="T152" s="440">
        <v>0</v>
      </c>
      <c r="U152" s="441">
        <v>700000</v>
      </c>
      <c r="V152" s="437" t="s">
        <v>885</v>
      </c>
      <c r="W152" s="438">
        <v>43668</v>
      </c>
      <c r="X152" s="438">
        <v>44104</v>
      </c>
      <c r="Y152" s="437" t="s">
        <v>886</v>
      </c>
      <c r="Z152" s="437" t="s">
        <v>886</v>
      </c>
      <c r="AA152" s="437" t="s">
        <v>886</v>
      </c>
      <c r="AB152" s="442">
        <v>0</v>
      </c>
      <c r="AC152" s="442">
        <v>0</v>
      </c>
      <c r="AD152" s="442">
        <v>0</v>
      </c>
      <c r="AE152" s="442">
        <v>0</v>
      </c>
      <c r="AF152" s="442">
        <v>0</v>
      </c>
      <c r="AG152" s="442">
        <v>548596.85</v>
      </c>
      <c r="AH152" s="442">
        <v>548596.85</v>
      </c>
      <c r="AI152" s="442">
        <v>0</v>
      </c>
    </row>
    <row r="153" spans="1:37" outlineLevel="1" collapsed="1" x14ac:dyDescent="0.25">
      <c r="A153" s="431" t="s">
        <v>1238</v>
      </c>
      <c r="B153" s="431" t="s">
        <v>1239</v>
      </c>
      <c r="C153" s="431" t="s">
        <v>879</v>
      </c>
      <c r="D153" s="431" t="s">
        <v>880</v>
      </c>
      <c r="E153" s="431" t="s">
        <v>684</v>
      </c>
      <c r="F153" s="431" t="s">
        <v>685</v>
      </c>
      <c r="G153" s="431" t="s">
        <v>881</v>
      </c>
      <c r="H153" s="431" t="s">
        <v>1011</v>
      </c>
      <c r="I153" s="431" t="s">
        <v>1228</v>
      </c>
      <c r="J153" s="431" t="s">
        <v>1194</v>
      </c>
      <c r="K153" s="432">
        <v>44742</v>
      </c>
      <c r="L153" s="433"/>
      <c r="M153" s="431" t="s">
        <v>801</v>
      </c>
      <c r="N153" s="431" t="s">
        <v>497</v>
      </c>
      <c r="O153" s="431" t="s">
        <v>497</v>
      </c>
      <c r="P153" s="433"/>
      <c r="Q153" s="431" t="s">
        <v>884</v>
      </c>
      <c r="R153" s="433"/>
      <c r="S153" s="432">
        <v>44736</v>
      </c>
      <c r="T153" s="434">
        <v>0</v>
      </c>
      <c r="U153" s="435">
        <v>45213.07</v>
      </c>
      <c r="V153" s="431" t="s">
        <v>885</v>
      </c>
      <c r="W153" s="432">
        <v>43647</v>
      </c>
      <c r="X153" s="432">
        <v>44742</v>
      </c>
      <c r="Y153" s="431" t="s">
        <v>901</v>
      </c>
      <c r="Z153" s="431" t="s">
        <v>1209</v>
      </c>
      <c r="AA153" s="431" t="s">
        <v>886</v>
      </c>
      <c r="AB153" s="436">
        <v>0</v>
      </c>
      <c r="AC153" s="436">
        <v>0</v>
      </c>
      <c r="AD153" s="436">
        <v>0</v>
      </c>
      <c r="AE153" s="436">
        <v>0</v>
      </c>
      <c r="AF153" s="436">
        <v>0</v>
      </c>
      <c r="AG153" s="436">
        <v>0</v>
      </c>
      <c r="AH153" s="436">
        <v>0</v>
      </c>
      <c r="AI153" s="436">
        <v>0</v>
      </c>
    </row>
    <row r="154" spans="1:37" outlineLevel="1" x14ac:dyDescent="0.25">
      <c r="A154" s="437" t="s">
        <v>1240</v>
      </c>
      <c r="B154" s="437" t="s">
        <v>1241</v>
      </c>
      <c r="C154" s="437" t="s">
        <v>879</v>
      </c>
      <c r="D154" s="437" t="s">
        <v>880</v>
      </c>
      <c r="E154" s="437" t="s">
        <v>684</v>
      </c>
      <c r="F154" s="437" t="s">
        <v>685</v>
      </c>
      <c r="G154" s="437" t="s">
        <v>881</v>
      </c>
      <c r="H154" s="437" t="s">
        <v>1011</v>
      </c>
      <c r="I154" s="437" t="s">
        <v>904</v>
      </c>
      <c r="J154" s="437" t="s">
        <v>883</v>
      </c>
      <c r="K154" s="438">
        <v>44463</v>
      </c>
      <c r="L154" s="439"/>
      <c r="M154" s="437" t="s">
        <v>801</v>
      </c>
      <c r="N154" s="437" t="s">
        <v>497</v>
      </c>
      <c r="O154" s="437" t="s">
        <v>497</v>
      </c>
      <c r="P154" s="439"/>
      <c r="Q154" s="437" t="s">
        <v>884</v>
      </c>
      <c r="R154" s="438">
        <v>44462.585949074077</v>
      </c>
      <c r="S154" s="438">
        <v>44252</v>
      </c>
      <c r="T154" s="440">
        <v>0</v>
      </c>
      <c r="U154" s="441">
        <v>300000</v>
      </c>
      <c r="V154" s="437" t="s">
        <v>885</v>
      </c>
      <c r="W154" s="438">
        <v>43739</v>
      </c>
      <c r="X154" s="438">
        <v>44561</v>
      </c>
      <c r="Y154" s="437" t="s">
        <v>1209</v>
      </c>
      <c r="Z154" s="437" t="s">
        <v>886</v>
      </c>
      <c r="AA154" s="437" t="s">
        <v>886</v>
      </c>
      <c r="AB154" s="442">
        <v>0</v>
      </c>
      <c r="AC154" s="442">
        <v>0</v>
      </c>
      <c r="AD154" s="442">
        <v>0</v>
      </c>
      <c r="AE154" s="442">
        <v>0</v>
      </c>
      <c r="AF154" s="442">
        <v>0</v>
      </c>
      <c r="AG154" s="442">
        <v>417618.28</v>
      </c>
      <c r="AH154" s="442">
        <v>417618.28</v>
      </c>
      <c r="AI154" s="442">
        <v>0</v>
      </c>
    </row>
    <row r="155" spans="1:37" x14ac:dyDescent="0.25">
      <c r="A155" s="437" t="s">
        <v>1242</v>
      </c>
      <c r="B155" s="437" t="s">
        <v>1243</v>
      </c>
      <c r="C155" s="437" t="s">
        <v>879</v>
      </c>
      <c r="D155" s="437" t="s">
        <v>880</v>
      </c>
      <c r="E155" s="437" t="s">
        <v>684</v>
      </c>
      <c r="F155" s="437" t="s">
        <v>685</v>
      </c>
      <c r="G155" s="437" t="s">
        <v>881</v>
      </c>
      <c r="H155" s="437" t="s">
        <v>1011</v>
      </c>
      <c r="I155" s="437" t="s">
        <v>1244</v>
      </c>
      <c r="J155" s="437" t="s">
        <v>883</v>
      </c>
      <c r="K155" s="438">
        <v>44837</v>
      </c>
      <c r="L155" s="439"/>
      <c r="M155" s="437" t="s">
        <v>801</v>
      </c>
      <c r="N155" s="437" t="s">
        <v>497</v>
      </c>
      <c r="O155" s="437" t="s">
        <v>497</v>
      </c>
      <c r="P155" s="439"/>
      <c r="Q155" s="437" t="s">
        <v>884</v>
      </c>
      <c r="R155" s="438">
        <v>44833.415879629632</v>
      </c>
      <c r="S155" s="438">
        <v>44551</v>
      </c>
      <c r="T155" s="440">
        <v>0</v>
      </c>
      <c r="U155" s="441">
        <v>400000</v>
      </c>
      <c r="V155" s="437" t="s">
        <v>885</v>
      </c>
      <c r="W155" s="438">
        <v>43739</v>
      </c>
      <c r="X155" s="438">
        <v>44926</v>
      </c>
      <c r="Y155" s="437" t="s">
        <v>1245</v>
      </c>
      <c r="Z155" s="437" t="s">
        <v>1209</v>
      </c>
      <c r="AA155" s="437" t="s">
        <v>886</v>
      </c>
      <c r="AB155" s="442">
        <v>261556.16</v>
      </c>
      <c r="AC155" s="442">
        <v>0</v>
      </c>
      <c r="AD155" s="442">
        <v>0</v>
      </c>
      <c r="AE155" s="442">
        <v>0</v>
      </c>
      <c r="AF155" s="444">
        <v>261556.16</v>
      </c>
      <c r="AG155" s="442">
        <v>261556.16</v>
      </c>
      <c r="AH155" s="442">
        <v>261556.16</v>
      </c>
      <c r="AI155" s="442">
        <v>0</v>
      </c>
    </row>
    <row r="156" spans="1:37" x14ac:dyDescent="0.25">
      <c r="A156" s="431" t="s">
        <v>1246</v>
      </c>
      <c r="B156" s="431" t="s">
        <v>1247</v>
      </c>
      <c r="C156" s="431" t="s">
        <v>879</v>
      </c>
      <c r="D156" s="431" t="s">
        <v>880</v>
      </c>
      <c r="E156" s="431" t="s">
        <v>684</v>
      </c>
      <c r="F156" s="431" t="s">
        <v>685</v>
      </c>
      <c r="G156" s="431" t="s">
        <v>881</v>
      </c>
      <c r="H156" s="431" t="s">
        <v>1011</v>
      </c>
      <c r="I156" s="431" t="s">
        <v>1197</v>
      </c>
      <c r="J156" s="431" t="s">
        <v>883</v>
      </c>
      <c r="K156" s="432">
        <v>44042</v>
      </c>
      <c r="L156" s="433"/>
      <c r="M156" s="431" t="s">
        <v>497</v>
      </c>
      <c r="N156" s="431" t="s">
        <v>497</v>
      </c>
      <c r="O156" s="431" t="s">
        <v>497</v>
      </c>
      <c r="P156" s="433"/>
      <c r="Q156" s="431" t="s">
        <v>884</v>
      </c>
      <c r="R156" s="432">
        <v>44040.538518518515</v>
      </c>
      <c r="S156" s="432">
        <v>43991</v>
      </c>
      <c r="T156" s="434">
        <v>0</v>
      </c>
      <c r="U156" s="435">
        <v>25000</v>
      </c>
      <c r="V156" s="431" t="s">
        <v>885</v>
      </c>
      <c r="W156" s="432">
        <v>43800</v>
      </c>
      <c r="X156" s="432">
        <v>54969</v>
      </c>
      <c r="Y156" s="431" t="s">
        <v>886</v>
      </c>
      <c r="Z156" s="431" t="s">
        <v>886</v>
      </c>
      <c r="AA156" s="431" t="s">
        <v>886</v>
      </c>
      <c r="AB156" s="436">
        <v>0</v>
      </c>
      <c r="AC156" s="436">
        <v>0</v>
      </c>
      <c r="AD156" s="436">
        <v>0</v>
      </c>
      <c r="AE156" s="436">
        <v>0</v>
      </c>
      <c r="AF156" s="436">
        <v>0</v>
      </c>
      <c r="AG156" s="436">
        <v>14599.5</v>
      </c>
      <c r="AH156" s="436">
        <v>14599.5</v>
      </c>
      <c r="AI156" s="436">
        <v>0</v>
      </c>
    </row>
    <row r="157" spans="1:37" x14ac:dyDescent="0.25">
      <c r="A157" s="437" t="s">
        <v>1248</v>
      </c>
      <c r="B157" s="437" t="s">
        <v>1249</v>
      </c>
      <c r="C157" s="437" t="s">
        <v>879</v>
      </c>
      <c r="D157" s="437" t="s">
        <v>880</v>
      </c>
      <c r="E157" s="437" t="s">
        <v>1052</v>
      </c>
      <c r="F157" s="437" t="s">
        <v>1053</v>
      </c>
      <c r="G157" s="437" t="s">
        <v>881</v>
      </c>
      <c r="H157" s="437" t="s">
        <v>1193</v>
      </c>
      <c r="I157" s="437" t="s">
        <v>1222</v>
      </c>
      <c r="J157" s="437" t="s">
        <v>1120</v>
      </c>
      <c r="K157" s="438">
        <v>44173</v>
      </c>
      <c r="L157" s="439"/>
      <c r="M157" s="437" t="s">
        <v>497</v>
      </c>
      <c r="N157" s="437" t="s">
        <v>497</v>
      </c>
      <c r="O157" s="437" t="s">
        <v>497</v>
      </c>
      <c r="P157" s="439"/>
      <c r="Q157" s="437" t="s">
        <v>884</v>
      </c>
      <c r="R157" s="438">
        <v>44167.647615740738</v>
      </c>
      <c r="S157" s="438">
        <v>44134</v>
      </c>
      <c r="T157" s="440">
        <v>0</v>
      </c>
      <c r="U157" s="441">
        <v>344220.41</v>
      </c>
      <c r="V157" s="437" t="s">
        <v>885</v>
      </c>
      <c r="W157" s="438">
        <v>43831</v>
      </c>
      <c r="X157" s="438">
        <v>45292</v>
      </c>
      <c r="Y157" s="437" t="s">
        <v>886</v>
      </c>
      <c r="Z157" s="437" t="s">
        <v>886</v>
      </c>
      <c r="AA157" s="437" t="s">
        <v>886</v>
      </c>
      <c r="AB157" s="442">
        <v>156.11000000000001</v>
      </c>
      <c r="AC157" s="442">
        <v>0</v>
      </c>
      <c r="AD157" s="442">
        <v>0</v>
      </c>
      <c r="AE157" s="442">
        <v>0</v>
      </c>
      <c r="AF157" s="442">
        <v>0</v>
      </c>
      <c r="AG157" s="442">
        <v>472748</v>
      </c>
      <c r="AH157" s="442">
        <v>472591.89</v>
      </c>
      <c r="AI157" s="442">
        <v>156.11000000000001</v>
      </c>
      <c r="AK157" s="443"/>
    </row>
    <row r="158" spans="1:37" x14ac:dyDescent="0.25">
      <c r="A158" s="431" t="s">
        <v>1250</v>
      </c>
      <c r="B158" s="431" t="s">
        <v>1251</v>
      </c>
      <c r="C158" s="431" t="s">
        <v>879</v>
      </c>
      <c r="D158" s="431" t="s">
        <v>880</v>
      </c>
      <c r="E158" s="431" t="s">
        <v>1052</v>
      </c>
      <c r="F158" s="431" t="s">
        <v>1053</v>
      </c>
      <c r="G158" s="431" t="s">
        <v>881</v>
      </c>
      <c r="H158" s="431" t="s">
        <v>1193</v>
      </c>
      <c r="I158" s="431" t="s">
        <v>1222</v>
      </c>
      <c r="J158" s="431" t="s">
        <v>1120</v>
      </c>
      <c r="K158" s="432">
        <v>44173</v>
      </c>
      <c r="L158" s="433"/>
      <c r="M158" s="431" t="s">
        <v>497</v>
      </c>
      <c r="N158" s="431" t="s">
        <v>497</v>
      </c>
      <c r="O158" s="431" t="s">
        <v>497</v>
      </c>
      <c r="P158" s="433"/>
      <c r="Q158" s="431" t="s">
        <v>884</v>
      </c>
      <c r="R158" s="432">
        <v>44167.626284722224</v>
      </c>
      <c r="S158" s="432">
        <v>44008</v>
      </c>
      <c r="T158" s="434">
        <v>0</v>
      </c>
      <c r="U158" s="435">
        <v>190291.98</v>
      </c>
      <c r="V158" s="431" t="s">
        <v>885</v>
      </c>
      <c r="W158" s="432">
        <v>43831</v>
      </c>
      <c r="X158" s="432">
        <v>45658</v>
      </c>
      <c r="Y158" s="431" t="s">
        <v>886</v>
      </c>
      <c r="Z158" s="431" t="s">
        <v>886</v>
      </c>
      <c r="AA158" s="431" t="s">
        <v>886</v>
      </c>
      <c r="AB158" s="436">
        <v>0</v>
      </c>
      <c r="AC158" s="436">
        <v>0</v>
      </c>
      <c r="AD158" s="436">
        <v>0</v>
      </c>
      <c r="AE158" s="436">
        <v>0</v>
      </c>
      <c r="AF158" s="436">
        <v>0</v>
      </c>
      <c r="AG158" s="436">
        <v>130194.98</v>
      </c>
      <c r="AH158" s="436">
        <v>130194.98</v>
      </c>
      <c r="AI158" s="436">
        <v>0</v>
      </c>
    </row>
    <row r="159" spans="1:37" x14ac:dyDescent="0.25">
      <c r="A159" s="437" t="s">
        <v>1252</v>
      </c>
      <c r="B159" s="437" t="s">
        <v>1253</v>
      </c>
      <c r="C159" s="437" t="s">
        <v>879</v>
      </c>
      <c r="D159" s="437" t="s">
        <v>880</v>
      </c>
      <c r="E159" s="437" t="s">
        <v>684</v>
      </c>
      <c r="F159" s="437" t="s">
        <v>685</v>
      </c>
      <c r="G159" s="437" t="s">
        <v>881</v>
      </c>
      <c r="H159" s="437" t="s">
        <v>1011</v>
      </c>
      <c r="I159" s="437" t="s">
        <v>1254</v>
      </c>
      <c r="J159" s="437" t="s">
        <v>883</v>
      </c>
      <c r="K159" s="438">
        <v>44502</v>
      </c>
      <c r="L159" s="439"/>
      <c r="M159" s="437" t="s">
        <v>497</v>
      </c>
      <c r="N159" s="437" t="s">
        <v>497</v>
      </c>
      <c r="O159" s="437" t="s">
        <v>497</v>
      </c>
      <c r="P159" s="439"/>
      <c r="Q159" s="437" t="s">
        <v>884</v>
      </c>
      <c r="R159" s="439"/>
      <c r="S159" s="438">
        <v>44498</v>
      </c>
      <c r="T159" s="440">
        <v>0</v>
      </c>
      <c r="U159" s="441">
        <v>25000</v>
      </c>
      <c r="V159" s="437" t="s">
        <v>885</v>
      </c>
      <c r="W159" s="438">
        <v>43921</v>
      </c>
      <c r="X159" s="438">
        <v>44561</v>
      </c>
      <c r="Y159" s="437" t="s">
        <v>901</v>
      </c>
      <c r="Z159" s="437" t="s">
        <v>1209</v>
      </c>
      <c r="AA159" s="437" t="s">
        <v>886</v>
      </c>
      <c r="AB159" s="442">
        <v>0</v>
      </c>
      <c r="AC159" s="442">
        <v>0</v>
      </c>
      <c r="AD159" s="442">
        <v>0</v>
      </c>
      <c r="AE159" s="442">
        <v>0</v>
      </c>
      <c r="AF159" s="442">
        <v>0</v>
      </c>
      <c r="AG159" s="442">
        <v>0</v>
      </c>
      <c r="AH159" s="442">
        <v>0</v>
      </c>
      <c r="AI159" s="442">
        <v>0</v>
      </c>
    </row>
    <row r="160" spans="1:37" x14ac:dyDescent="0.25">
      <c r="A160" s="437" t="s">
        <v>1255</v>
      </c>
      <c r="B160" s="437" t="s">
        <v>1256</v>
      </c>
      <c r="C160" s="437" t="s">
        <v>879</v>
      </c>
      <c r="D160" s="437" t="s">
        <v>880</v>
      </c>
      <c r="E160" s="437" t="s">
        <v>684</v>
      </c>
      <c r="F160" s="437" t="s">
        <v>685</v>
      </c>
      <c r="G160" s="437" t="s">
        <v>881</v>
      </c>
      <c r="H160" s="437" t="s">
        <v>1074</v>
      </c>
      <c r="I160" s="437" t="s">
        <v>982</v>
      </c>
      <c r="J160" s="437" t="s">
        <v>883</v>
      </c>
      <c r="K160" s="438">
        <v>44742</v>
      </c>
      <c r="L160" s="439"/>
      <c r="M160" s="437" t="s">
        <v>497</v>
      </c>
      <c r="N160" s="437" t="s">
        <v>497</v>
      </c>
      <c r="O160" s="437" t="s">
        <v>497</v>
      </c>
      <c r="P160" s="437" t="s">
        <v>497</v>
      </c>
      <c r="Q160" s="437" t="s">
        <v>884</v>
      </c>
      <c r="R160" s="438">
        <v>44589.464895833335</v>
      </c>
      <c r="S160" s="438">
        <v>44736</v>
      </c>
      <c r="T160" s="440">
        <v>0</v>
      </c>
      <c r="U160" s="441">
        <v>25000</v>
      </c>
      <c r="V160" s="437" t="s">
        <v>885</v>
      </c>
      <c r="W160" s="438">
        <v>44166</v>
      </c>
      <c r="X160" s="438">
        <v>44926</v>
      </c>
      <c r="Y160" s="437" t="s">
        <v>1209</v>
      </c>
      <c r="Z160" s="437" t="s">
        <v>1209</v>
      </c>
      <c r="AA160" s="437" t="s">
        <v>886</v>
      </c>
      <c r="AB160" s="442">
        <v>0</v>
      </c>
      <c r="AC160" s="442">
        <v>0</v>
      </c>
      <c r="AD160" s="442">
        <v>0</v>
      </c>
      <c r="AE160" s="442">
        <v>0</v>
      </c>
      <c r="AF160" s="442">
        <v>0</v>
      </c>
      <c r="AG160" s="442">
        <v>17106</v>
      </c>
      <c r="AH160" s="442">
        <v>17106</v>
      </c>
      <c r="AI160" s="442">
        <v>0</v>
      </c>
    </row>
    <row r="161" spans="1:36" x14ac:dyDescent="0.25">
      <c r="A161" s="437" t="s">
        <v>1257</v>
      </c>
      <c r="B161" s="437" t="s">
        <v>1258</v>
      </c>
      <c r="C161" s="437" t="s">
        <v>879</v>
      </c>
      <c r="D161" s="437" t="s">
        <v>880</v>
      </c>
      <c r="E161" s="437" t="s">
        <v>684</v>
      </c>
      <c r="F161" s="437" t="s">
        <v>685</v>
      </c>
      <c r="G161" s="437" t="s">
        <v>881</v>
      </c>
      <c r="H161" s="437" t="s">
        <v>1011</v>
      </c>
      <c r="I161" s="437" t="s">
        <v>1244</v>
      </c>
      <c r="J161" s="437" t="s">
        <v>883</v>
      </c>
      <c r="K161" s="438">
        <v>44886</v>
      </c>
      <c r="L161" s="439"/>
      <c r="M161" s="437" t="s">
        <v>497</v>
      </c>
      <c r="N161" s="437" t="s">
        <v>497</v>
      </c>
      <c r="O161" s="437" t="s">
        <v>497</v>
      </c>
      <c r="P161" s="437" t="s">
        <v>497</v>
      </c>
      <c r="Q161" s="437" t="s">
        <v>884</v>
      </c>
      <c r="R161" s="439"/>
      <c r="S161" s="438">
        <v>44883</v>
      </c>
      <c r="T161" s="440">
        <v>0</v>
      </c>
      <c r="U161" s="441">
        <v>240000</v>
      </c>
      <c r="V161" s="437" t="s">
        <v>885</v>
      </c>
      <c r="W161" s="438">
        <v>44266</v>
      </c>
      <c r="X161" s="438">
        <v>44926</v>
      </c>
      <c r="Y161" s="437" t="s">
        <v>901</v>
      </c>
      <c r="Z161" s="437" t="s">
        <v>1245</v>
      </c>
      <c r="AA161" s="437" t="s">
        <v>886</v>
      </c>
      <c r="AB161" s="442">
        <v>17522.150000000001</v>
      </c>
      <c r="AC161" s="442">
        <v>0</v>
      </c>
      <c r="AD161" s="442">
        <v>-17522.150000000001</v>
      </c>
      <c r="AE161" s="442">
        <v>0</v>
      </c>
      <c r="AF161" s="442">
        <v>0</v>
      </c>
      <c r="AG161" s="442">
        <v>0</v>
      </c>
      <c r="AH161" s="442">
        <v>0</v>
      </c>
      <c r="AI161" s="442">
        <v>0</v>
      </c>
    </row>
    <row r="162" spans="1:36" x14ac:dyDescent="0.25">
      <c r="A162" s="431" t="s">
        <v>1259</v>
      </c>
      <c r="B162" s="431" t="s">
        <v>1260</v>
      </c>
      <c r="C162" s="431" t="s">
        <v>879</v>
      </c>
      <c r="D162" s="431" t="s">
        <v>880</v>
      </c>
      <c r="E162" s="431" t="s">
        <v>684</v>
      </c>
      <c r="F162" s="431" t="s">
        <v>685</v>
      </c>
      <c r="G162" s="431" t="s">
        <v>881</v>
      </c>
      <c r="H162" s="431" t="s">
        <v>1011</v>
      </c>
      <c r="I162" s="431" t="s">
        <v>1261</v>
      </c>
      <c r="J162" s="431" t="s">
        <v>883</v>
      </c>
      <c r="K162" s="432">
        <v>44712</v>
      </c>
      <c r="L162" s="433"/>
      <c r="M162" s="431" t="s">
        <v>801</v>
      </c>
      <c r="N162" s="431" t="s">
        <v>497</v>
      </c>
      <c r="O162" s="431" t="s">
        <v>497</v>
      </c>
      <c r="P162" s="431" t="s">
        <v>497</v>
      </c>
      <c r="Q162" s="431" t="s">
        <v>884</v>
      </c>
      <c r="R162" s="432">
        <v>44711.57340277778</v>
      </c>
      <c r="S162" s="432">
        <v>44385</v>
      </c>
      <c r="T162" s="434">
        <v>0</v>
      </c>
      <c r="U162" s="435">
        <v>40000</v>
      </c>
      <c r="V162" s="431" t="s">
        <v>885</v>
      </c>
      <c r="W162" s="432">
        <v>44266</v>
      </c>
      <c r="X162" s="432">
        <v>44561</v>
      </c>
      <c r="Y162" s="431" t="s">
        <v>1209</v>
      </c>
      <c r="Z162" s="431" t="s">
        <v>1209</v>
      </c>
      <c r="AA162" s="431" t="s">
        <v>886</v>
      </c>
      <c r="AB162" s="436">
        <v>0</v>
      </c>
      <c r="AC162" s="436">
        <v>0</v>
      </c>
      <c r="AD162" s="436">
        <v>0</v>
      </c>
      <c r="AE162" s="436">
        <v>0</v>
      </c>
      <c r="AF162" s="436">
        <v>0</v>
      </c>
      <c r="AG162" s="436">
        <v>39691.089999999997</v>
      </c>
      <c r="AH162" s="436">
        <v>39691.089999999997</v>
      </c>
      <c r="AI162" s="436">
        <v>0</v>
      </c>
    </row>
    <row r="163" spans="1:36" x14ac:dyDescent="0.25">
      <c r="A163" s="431" t="s">
        <v>1262</v>
      </c>
      <c r="B163" s="431" t="s">
        <v>1263</v>
      </c>
      <c r="C163" s="431" t="s">
        <v>879</v>
      </c>
      <c r="D163" s="431" t="s">
        <v>880</v>
      </c>
      <c r="E163" s="431" t="s">
        <v>684</v>
      </c>
      <c r="F163" s="431" t="s">
        <v>685</v>
      </c>
      <c r="G163" s="431" t="s">
        <v>881</v>
      </c>
      <c r="H163" s="431" t="s">
        <v>1011</v>
      </c>
      <c r="I163" s="431" t="s">
        <v>1244</v>
      </c>
      <c r="J163" s="431" t="s">
        <v>883</v>
      </c>
      <c r="K163" s="432">
        <v>44917</v>
      </c>
      <c r="L163" s="433"/>
      <c r="M163" s="431" t="s">
        <v>801</v>
      </c>
      <c r="N163" s="431" t="s">
        <v>497</v>
      </c>
      <c r="O163" s="431" t="s">
        <v>497</v>
      </c>
      <c r="P163" s="431" t="s">
        <v>497</v>
      </c>
      <c r="Q163" s="431" t="s">
        <v>884</v>
      </c>
      <c r="R163" s="432">
        <v>44916.340081018519</v>
      </c>
      <c r="S163" s="432">
        <v>44890</v>
      </c>
      <c r="T163" s="434">
        <v>0</v>
      </c>
      <c r="U163" s="435">
        <v>350000</v>
      </c>
      <c r="V163" s="431" t="s">
        <v>885</v>
      </c>
      <c r="W163" s="432">
        <v>44392</v>
      </c>
      <c r="X163" s="432">
        <v>44926</v>
      </c>
      <c r="Y163" s="431" t="s">
        <v>1245</v>
      </c>
      <c r="Z163" s="431" t="s">
        <v>1245</v>
      </c>
      <c r="AA163" s="431" t="s">
        <v>1209</v>
      </c>
      <c r="AB163" s="436">
        <v>319776.7</v>
      </c>
      <c r="AC163" s="436">
        <v>0</v>
      </c>
      <c r="AD163" s="436">
        <v>13920.58</v>
      </c>
      <c r="AE163" s="436">
        <v>0</v>
      </c>
      <c r="AF163" s="444">
        <v>333697.28000000003</v>
      </c>
      <c r="AG163" s="436">
        <v>333697.28000000003</v>
      </c>
      <c r="AH163" s="436">
        <v>333697.28000000003</v>
      </c>
      <c r="AI163" s="436">
        <v>0</v>
      </c>
    </row>
    <row r="164" spans="1:36" x14ac:dyDescent="0.25">
      <c r="A164" s="437" t="s">
        <v>1264</v>
      </c>
      <c r="B164" s="437" t="s">
        <v>1265</v>
      </c>
      <c r="C164" s="437" t="s">
        <v>879</v>
      </c>
      <c r="D164" s="437" t="s">
        <v>880</v>
      </c>
      <c r="E164" s="437" t="s">
        <v>684</v>
      </c>
      <c r="F164" s="437" t="s">
        <v>685</v>
      </c>
      <c r="G164" s="437" t="s">
        <v>881</v>
      </c>
      <c r="H164" s="437" t="s">
        <v>1011</v>
      </c>
      <c r="I164" s="437" t="s">
        <v>1244</v>
      </c>
      <c r="J164" s="437" t="s">
        <v>883</v>
      </c>
      <c r="K164" s="438">
        <v>45042</v>
      </c>
      <c r="L164" s="439"/>
      <c r="M164" s="437" t="s">
        <v>801</v>
      </c>
      <c r="N164" s="437" t="s">
        <v>497</v>
      </c>
      <c r="O164" s="437" t="s">
        <v>497</v>
      </c>
      <c r="P164" s="437" t="s">
        <v>497</v>
      </c>
      <c r="Q164" s="437" t="s">
        <v>884</v>
      </c>
      <c r="R164" s="438">
        <v>45042.359571759262</v>
      </c>
      <c r="S164" s="438">
        <v>44981</v>
      </c>
      <c r="T164" s="440">
        <v>0</v>
      </c>
      <c r="U164" s="441">
        <v>250000</v>
      </c>
      <c r="V164" s="437" t="s">
        <v>885</v>
      </c>
      <c r="W164" s="438">
        <v>44495</v>
      </c>
      <c r="X164" s="438">
        <v>45291</v>
      </c>
      <c r="Y164" s="437" t="s">
        <v>1217</v>
      </c>
      <c r="Z164" s="437" t="s">
        <v>1266</v>
      </c>
      <c r="AA164" s="437" t="s">
        <v>1209</v>
      </c>
      <c r="AB164" s="442">
        <v>152017.44</v>
      </c>
      <c r="AC164" s="442">
        <v>0</v>
      </c>
      <c r="AD164" s="442">
        <v>88767.42</v>
      </c>
      <c r="AE164" s="442">
        <v>0</v>
      </c>
      <c r="AF164" s="444">
        <v>240784.86</v>
      </c>
      <c r="AG164" s="442">
        <v>240784.86</v>
      </c>
      <c r="AH164" s="442">
        <v>240784.86</v>
      </c>
      <c r="AI164" s="442">
        <v>0</v>
      </c>
    </row>
    <row r="165" spans="1:36" x14ac:dyDescent="0.25">
      <c r="A165" s="431" t="s">
        <v>1267</v>
      </c>
      <c r="B165" s="431" t="s">
        <v>1268</v>
      </c>
      <c r="C165" s="431" t="s">
        <v>879</v>
      </c>
      <c r="D165" s="431" t="s">
        <v>880</v>
      </c>
      <c r="E165" s="431" t="s">
        <v>684</v>
      </c>
      <c r="F165" s="431" t="s">
        <v>685</v>
      </c>
      <c r="G165" s="431" t="s">
        <v>881</v>
      </c>
      <c r="H165" s="431" t="s">
        <v>1011</v>
      </c>
      <c r="I165" s="431" t="s">
        <v>1244</v>
      </c>
      <c r="J165" s="431" t="s">
        <v>883</v>
      </c>
      <c r="K165" s="432">
        <v>45107</v>
      </c>
      <c r="L165" s="433"/>
      <c r="M165" s="431" t="s">
        <v>801</v>
      </c>
      <c r="N165" s="431" t="s">
        <v>497</v>
      </c>
      <c r="O165" s="431" t="s">
        <v>497</v>
      </c>
      <c r="P165" s="431" t="s">
        <v>497</v>
      </c>
      <c r="Q165" s="431" t="s">
        <v>884</v>
      </c>
      <c r="R165" s="432">
        <v>45107.580659722225</v>
      </c>
      <c r="S165" s="432">
        <v>44883</v>
      </c>
      <c r="T165" s="434">
        <v>91900</v>
      </c>
      <c r="U165" s="435">
        <v>200000</v>
      </c>
      <c r="V165" s="431" t="s">
        <v>885</v>
      </c>
      <c r="W165" s="432">
        <v>44501</v>
      </c>
      <c r="X165" s="432">
        <v>44926</v>
      </c>
      <c r="Y165" s="431" t="s">
        <v>1217</v>
      </c>
      <c r="Z165" s="431" t="s">
        <v>1245</v>
      </c>
      <c r="AA165" s="431" t="s">
        <v>1209</v>
      </c>
      <c r="AB165" s="436">
        <v>152303.06</v>
      </c>
      <c r="AC165" s="436">
        <v>0</v>
      </c>
      <c r="AD165" s="436">
        <v>44392.04</v>
      </c>
      <c r="AE165" s="436">
        <v>196695.1</v>
      </c>
      <c r="AF165" s="444">
        <v>196695.1</v>
      </c>
      <c r="AG165" s="436">
        <v>196695.1</v>
      </c>
      <c r="AH165" s="436">
        <v>196695.1</v>
      </c>
      <c r="AI165" s="436">
        <v>0</v>
      </c>
    </row>
    <row r="166" spans="1:36" x14ac:dyDescent="0.25">
      <c r="A166" s="431" t="s">
        <v>1269</v>
      </c>
      <c r="B166" s="431" t="s">
        <v>1270</v>
      </c>
      <c r="C166" s="431" t="s">
        <v>879</v>
      </c>
      <c r="D166" s="431" t="s">
        <v>880</v>
      </c>
      <c r="E166" s="431" t="s">
        <v>1052</v>
      </c>
      <c r="F166" s="431" t="s">
        <v>1053</v>
      </c>
      <c r="G166" s="431" t="s">
        <v>881</v>
      </c>
      <c r="H166" s="431" t="s">
        <v>1193</v>
      </c>
      <c r="I166" s="431" t="s">
        <v>1271</v>
      </c>
      <c r="J166" s="431" t="s">
        <v>1120</v>
      </c>
      <c r="K166" s="433"/>
      <c r="L166" s="433"/>
      <c r="M166" s="431" t="s">
        <v>497</v>
      </c>
      <c r="N166" s="431" t="s">
        <v>497</v>
      </c>
      <c r="O166" s="431" t="s">
        <v>497</v>
      </c>
      <c r="P166" s="431" t="s">
        <v>497</v>
      </c>
      <c r="Q166" s="431" t="s">
        <v>1272</v>
      </c>
      <c r="R166" s="432">
        <v>45108.71025462963</v>
      </c>
      <c r="S166" s="432">
        <v>45103</v>
      </c>
      <c r="T166" s="434">
        <v>0</v>
      </c>
      <c r="U166" s="435">
        <v>475760</v>
      </c>
      <c r="V166" s="431" t="s">
        <v>885</v>
      </c>
      <c r="W166" s="432">
        <v>44526</v>
      </c>
      <c r="X166" s="432">
        <v>45291</v>
      </c>
      <c r="Y166" s="431" t="s">
        <v>1217</v>
      </c>
      <c r="Z166" s="431" t="s">
        <v>1217</v>
      </c>
      <c r="AA166" s="431" t="s">
        <v>1209</v>
      </c>
      <c r="AB166" s="436">
        <v>98739.94</v>
      </c>
      <c r="AC166" s="436">
        <v>1542.5</v>
      </c>
      <c r="AD166" s="436">
        <v>376222.26</v>
      </c>
      <c r="AE166" s="436">
        <v>474494.21</v>
      </c>
      <c r="AF166" s="444">
        <v>474494.21</v>
      </c>
      <c r="AG166" s="436">
        <v>474962.2</v>
      </c>
      <c r="AH166" s="436">
        <v>474494.21</v>
      </c>
      <c r="AI166" s="436">
        <v>467.99</v>
      </c>
    </row>
    <row r="167" spans="1:36" x14ac:dyDescent="0.25">
      <c r="A167" s="431" t="s">
        <v>1273</v>
      </c>
      <c r="B167" s="431" t="s">
        <v>1274</v>
      </c>
      <c r="C167" s="431" t="s">
        <v>879</v>
      </c>
      <c r="D167" s="431" t="s">
        <v>880</v>
      </c>
      <c r="E167" s="431" t="s">
        <v>1052</v>
      </c>
      <c r="F167" s="431" t="s">
        <v>1053</v>
      </c>
      <c r="G167" s="431" t="s">
        <v>881</v>
      </c>
      <c r="H167" s="431" t="s">
        <v>1193</v>
      </c>
      <c r="I167" s="431" t="s">
        <v>1197</v>
      </c>
      <c r="J167" s="431" t="s">
        <v>1120</v>
      </c>
      <c r="K167" s="433"/>
      <c r="L167" s="433"/>
      <c r="M167" s="431" t="s">
        <v>497</v>
      </c>
      <c r="N167" s="431" t="s">
        <v>497</v>
      </c>
      <c r="O167" s="431" t="s">
        <v>497</v>
      </c>
      <c r="P167" s="431" t="s">
        <v>497</v>
      </c>
      <c r="Q167" s="431" t="s">
        <v>1216</v>
      </c>
      <c r="R167" s="433"/>
      <c r="S167" s="432">
        <v>45082</v>
      </c>
      <c r="T167" s="434">
        <v>7232</v>
      </c>
      <c r="U167" s="435">
        <v>0</v>
      </c>
      <c r="V167" s="431" t="s">
        <v>885</v>
      </c>
      <c r="W167" s="432">
        <v>44621</v>
      </c>
      <c r="X167" s="432">
        <v>45107</v>
      </c>
      <c r="Y167" s="431" t="s">
        <v>901</v>
      </c>
      <c r="Z167" s="431" t="s">
        <v>1217</v>
      </c>
      <c r="AA167" s="431" t="s">
        <v>1209</v>
      </c>
      <c r="AB167" s="436">
        <v>1649.6</v>
      </c>
      <c r="AC167" s="436">
        <v>3344</v>
      </c>
      <c r="AD167" s="436">
        <v>8500.2000000000007</v>
      </c>
      <c r="AE167" s="436">
        <v>0</v>
      </c>
      <c r="AF167" s="436">
        <v>0</v>
      </c>
      <c r="AG167" s="436">
        <v>10149.799999999999</v>
      </c>
      <c r="AH167" s="436">
        <v>0</v>
      </c>
      <c r="AI167" s="436">
        <v>10149.799999999999</v>
      </c>
    </row>
    <row r="168" spans="1:36" x14ac:dyDescent="0.25">
      <c r="A168" s="493" t="s">
        <v>1275</v>
      </c>
      <c r="B168" s="493" t="s">
        <v>1276</v>
      </c>
      <c r="C168" s="493" t="s">
        <v>879</v>
      </c>
      <c r="D168" s="493" t="s">
        <v>880</v>
      </c>
      <c r="E168" s="493" t="s">
        <v>684</v>
      </c>
      <c r="F168" s="493" t="s">
        <v>685</v>
      </c>
      <c r="G168" s="493" t="s">
        <v>881</v>
      </c>
      <c r="H168" s="493" t="s">
        <v>1011</v>
      </c>
      <c r="I168" s="493" t="s">
        <v>1197</v>
      </c>
      <c r="J168" s="493" t="s">
        <v>883</v>
      </c>
      <c r="K168" s="495"/>
      <c r="L168" s="493" t="s">
        <v>1277</v>
      </c>
      <c r="M168" s="493" t="s">
        <v>497</v>
      </c>
      <c r="N168" s="493" t="s">
        <v>497</v>
      </c>
      <c r="O168" s="493" t="s">
        <v>497</v>
      </c>
      <c r="P168" s="493" t="s">
        <v>801</v>
      </c>
      <c r="Q168" s="493" t="s">
        <v>1216</v>
      </c>
      <c r="R168" s="495"/>
      <c r="S168" s="494">
        <v>45107</v>
      </c>
      <c r="T168" s="496">
        <v>0</v>
      </c>
      <c r="U168" s="497">
        <v>165000</v>
      </c>
      <c r="V168" s="493" t="s">
        <v>885</v>
      </c>
      <c r="W168" s="494">
        <v>44651</v>
      </c>
      <c r="X168" s="494">
        <v>45107</v>
      </c>
      <c r="Y168" s="493" t="s">
        <v>901</v>
      </c>
      <c r="Z168" s="493" t="s">
        <v>1217</v>
      </c>
      <c r="AA168" s="493" t="s">
        <v>1209</v>
      </c>
      <c r="AB168" s="498">
        <v>4626.8900000000003</v>
      </c>
      <c r="AC168" s="498">
        <v>425.33</v>
      </c>
      <c r="AD168" s="498">
        <v>132533.1</v>
      </c>
      <c r="AE168" s="498">
        <v>0</v>
      </c>
      <c r="AF168" s="498">
        <v>0</v>
      </c>
      <c r="AG168" s="498">
        <v>137159.99</v>
      </c>
      <c r="AH168" s="498">
        <v>0</v>
      </c>
      <c r="AI168" s="498">
        <v>137159.99</v>
      </c>
      <c r="AJ168" s="488"/>
    </row>
    <row r="169" spans="1:36" x14ac:dyDescent="0.25">
      <c r="A169" s="431" t="s">
        <v>1278</v>
      </c>
      <c r="B169" s="431" t="s">
        <v>1279</v>
      </c>
      <c r="C169" s="431" t="s">
        <v>879</v>
      </c>
      <c r="D169" s="431" t="s">
        <v>880</v>
      </c>
      <c r="E169" s="431" t="s">
        <v>684</v>
      </c>
      <c r="F169" s="431" t="s">
        <v>685</v>
      </c>
      <c r="G169" s="431" t="s">
        <v>881</v>
      </c>
      <c r="H169" s="431" t="s">
        <v>1011</v>
      </c>
      <c r="I169" s="431" t="s">
        <v>1244</v>
      </c>
      <c r="J169" s="431" t="s">
        <v>883</v>
      </c>
      <c r="K169" s="432">
        <v>45042</v>
      </c>
      <c r="L169" s="431" t="s">
        <v>1277</v>
      </c>
      <c r="M169" s="431" t="s">
        <v>801</v>
      </c>
      <c r="N169" s="431" t="s">
        <v>497</v>
      </c>
      <c r="O169" s="431" t="s">
        <v>497</v>
      </c>
      <c r="P169" s="431" t="s">
        <v>497</v>
      </c>
      <c r="Q169" s="431" t="s">
        <v>884</v>
      </c>
      <c r="R169" s="432">
        <v>45040.552743055552</v>
      </c>
      <c r="S169" s="432">
        <v>44900</v>
      </c>
      <c r="T169" s="434">
        <v>0</v>
      </c>
      <c r="U169" s="435">
        <v>320000</v>
      </c>
      <c r="V169" s="431" t="s">
        <v>885</v>
      </c>
      <c r="W169" s="432">
        <v>44687</v>
      </c>
      <c r="X169" s="432">
        <v>44926</v>
      </c>
      <c r="Y169" s="431" t="s">
        <v>1217</v>
      </c>
      <c r="Z169" s="431" t="s">
        <v>1245</v>
      </c>
      <c r="AA169" s="431" t="s">
        <v>1209</v>
      </c>
      <c r="AB169" s="436">
        <v>47971.31</v>
      </c>
      <c r="AC169" s="436">
        <v>0</v>
      </c>
      <c r="AD169" s="436">
        <v>255148.35</v>
      </c>
      <c r="AE169" s="436">
        <v>0</v>
      </c>
      <c r="AF169" s="444">
        <v>303119.65999999997</v>
      </c>
      <c r="AG169" s="436">
        <v>303119.65999999997</v>
      </c>
      <c r="AH169" s="436">
        <v>303119.65999999997</v>
      </c>
      <c r="AI169" s="436">
        <v>0</v>
      </c>
    </row>
    <row r="170" spans="1:36" x14ac:dyDescent="0.25">
      <c r="A170" s="431" t="s">
        <v>1280</v>
      </c>
      <c r="B170" s="431" t="s">
        <v>1281</v>
      </c>
      <c r="C170" s="431" t="s">
        <v>879</v>
      </c>
      <c r="D170" s="431" t="s">
        <v>880</v>
      </c>
      <c r="E170" s="431" t="s">
        <v>1052</v>
      </c>
      <c r="F170" s="431" t="s">
        <v>1053</v>
      </c>
      <c r="G170" s="431" t="s">
        <v>881</v>
      </c>
      <c r="H170" s="431" t="s">
        <v>1193</v>
      </c>
      <c r="I170" s="431" t="s">
        <v>1271</v>
      </c>
      <c r="J170" s="431" t="s">
        <v>1120</v>
      </c>
      <c r="K170" s="433"/>
      <c r="L170" s="433"/>
      <c r="M170" s="431" t="s">
        <v>497</v>
      </c>
      <c r="N170" s="431" t="s">
        <v>497</v>
      </c>
      <c r="O170" s="431" t="s">
        <v>497</v>
      </c>
      <c r="P170" s="431" t="s">
        <v>497</v>
      </c>
      <c r="Q170" s="431" t="s">
        <v>1272</v>
      </c>
      <c r="R170" s="432">
        <v>45108.718564814815</v>
      </c>
      <c r="S170" s="432">
        <v>45102</v>
      </c>
      <c r="T170" s="434">
        <v>0</v>
      </c>
      <c r="U170" s="435">
        <v>0</v>
      </c>
      <c r="V170" s="431" t="s">
        <v>885</v>
      </c>
      <c r="W170" s="432">
        <v>44690</v>
      </c>
      <c r="X170" s="432">
        <v>45291</v>
      </c>
      <c r="Y170" s="431" t="s">
        <v>1217</v>
      </c>
      <c r="Z170" s="431" t="s">
        <v>1217</v>
      </c>
      <c r="AA170" s="431" t="s">
        <v>1209</v>
      </c>
      <c r="AB170" s="436">
        <v>73993.3</v>
      </c>
      <c r="AC170" s="436">
        <v>0</v>
      </c>
      <c r="AD170" s="436">
        <v>414309.37</v>
      </c>
      <c r="AE170" s="436">
        <v>488302.67</v>
      </c>
      <c r="AF170" s="444">
        <v>488302.67</v>
      </c>
      <c r="AG170" s="436">
        <v>488302.67</v>
      </c>
      <c r="AH170" s="436">
        <v>488302.67</v>
      </c>
      <c r="AI170" s="436">
        <v>0</v>
      </c>
    </row>
    <row r="171" spans="1:36" x14ac:dyDescent="0.25">
      <c r="A171" s="437" t="s">
        <v>1282</v>
      </c>
      <c r="B171" s="437" t="s">
        <v>1283</v>
      </c>
      <c r="C171" s="437" t="s">
        <v>879</v>
      </c>
      <c r="D171" s="437" t="s">
        <v>880</v>
      </c>
      <c r="E171" s="437" t="s">
        <v>684</v>
      </c>
      <c r="F171" s="437" t="s">
        <v>685</v>
      </c>
      <c r="G171" s="437" t="s">
        <v>881</v>
      </c>
      <c r="H171" s="437" t="s">
        <v>1011</v>
      </c>
      <c r="I171" s="437" t="s">
        <v>1284</v>
      </c>
      <c r="J171" s="437" t="s">
        <v>939</v>
      </c>
      <c r="K171" s="439"/>
      <c r="L171" s="437" t="s">
        <v>1277</v>
      </c>
      <c r="M171" s="437" t="s">
        <v>497</v>
      </c>
      <c r="N171" s="437" t="s">
        <v>497</v>
      </c>
      <c r="O171" s="437" t="s">
        <v>497</v>
      </c>
      <c r="P171" s="437" t="s">
        <v>801</v>
      </c>
      <c r="Q171" s="437" t="s">
        <v>1216</v>
      </c>
      <c r="R171" s="439"/>
      <c r="S171" s="438">
        <v>45110</v>
      </c>
      <c r="T171" s="440">
        <v>1038824.76</v>
      </c>
      <c r="U171" s="441">
        <v>3286096.15</v>
      </c>
      <c r="V171" s="437" t="s">
        <v>1125</v>
      </c>
      <c r="W171" s="438">
        <v>44743</v>
      </c>
      <c r="X171" s="438">
        <v>45260</v>
      </c>
      <c r="Y171" s="437" t="s">
        <v>901</v>
      </c>
      <c r="Z171" s="437" t="s">
        <v>1217</v>
      </c>
      <c r="AA171" s="437" t="s">
        <v>1245</v>
      </c>
      <c r="AB171" s="442">
        <v>0</v>
      </c>
      <c r="AC171" s="442">
        <v>233858.7</v>
      </c>
      <c r="AD171" s="442">
        <v>4007384.4</v>
      </c>
      <c r="AE171" s="442">
        <v>0</v>
      </c>
      <c r="AF171" s="442">
        <v>0</v>
      </c>
      <c r="AG171" s="442">
        <v>4007384.4</v>
      </c>
      <c r="AH171" s="442">
        <v>0</v>
      </c>
      <c r="AI171" s="442">
        <v>4007384.4</v>
      </c>
      <c r="AJ171" s="489"/>
    </row>
    <row r="172" spans="1:36" x14ac:dyDescent="0.25">
      <c r="A172" s="431" t="s">
        <v>1285</v>
      </c>
      <c r="B172" s="431" t="s">
        <v>1286</v>
      </c>
      <c r="C172" s="431" t="s">
        <v>879</v>
      </c>
      <c r="D172" s="431" t="s">
        <v>880</v>
      </c>
      <c r="E172" s="431" t="s">
        <v>1052</v>
      </c>
      <c r="F172" s="431" t="s">
        <v>1053</v>
      </c>
      <c r="G172" s="431" t="s">
        <v>881</v>
      </c>
      <c r="H172" s="431" t="s">
        <v>1193</v>
      </c>
      <c r="I172" s="431" t="s">
        <v>1287</v>
      </c>
      <c r="J172" s="431" t="s">
        <v>1120</v>
      </c>
      <c r="K172" s="433"/>
      <c r="L172" s="433"/>
      <c r="M172" s="431" t="s">
        <v>497</v>
      </c>
      <c r="N172" s="431" t="s">
        <v>497</v>
      </c>
      <c r="O172" s="431" t="s">
        <v>497</v>
      </c>
      <c r="P172" s="431" t="s">
        <v>497</v>
      </c>
      <c r="Q172" s="431" t="s">
        <v>1216</v>
      </c>
      <c r="R172" s="433"/>
      <c r="S172" s="432">
        <v>45105</v>
      </c>
      <c r="T172" s="434">
        <v>0</v>
      </c>
      <c r="U172" s="435">
        <v>1</v>
      </c>
      <c r="V172" s="431" t="s">
        <v>885</v>
      </c>
      <c r="W172" s="432">
        <v>44804</v>
      </c>
      <c r="X172" s="432">
        <v>45291</v>
      </c>
      <c r="Y172" s="431" t="s">
        <v>901</v>
      </c>
      <c r="Z172" s="431" t="s">
        <v>1217</v>
      </c>
      <c r="AA172" s="431" t="s">
        <v>1245</v>
      </c>
      <c r="AB172" s="436">
        <v>0</v>
      </c>
      <c r="AC172" s="436">
        <v>1704.5</v>
      </c>
      <c r="AD172" s="436">
        <v>6894.5</v>
      </c>
      <c r="AE172" s="436">
        <v>0</v>
      </c>
      <c r="AF172" s="436">
        <v>0</v>
      </c>
      <c r="AG172" s="436">
        <v>6894.5</v>
      </c>
      <c r="AH172" s="436">
        <v>0</v>
      </c>
      <c r="AI172" s="436">
        <v>6894.5</v>
      </c>
      <c r="AJ172" s="489"/>
    </row>
    <row r="173" spans="1:36" x14ac:dyDescent="0.25">
      <c r="A173" s="437" t="s">
        <v>1288</v>
      </c>
      <c r="B173" s="437" t="s">
        <v>1289</v>
      </c>
      <c r="C173" s="437" t="s">
        <v>879</v>
      </c>
      <c r="D173" s="437" t="s">
        <v>880</v>
      </c>
      <c r="E173" s="437" t="s">
        <v>1052</v>
      </c>
      <c r="F173" s="437" t="s">
        <v>1053</v>
      </c>
      <c r="G173" s="437" t="s">
        <v>881</v>
      </c>
      <c r="H173" s="437" t="s">
        <v>1193</v>
      </c>
      <c r="I173" s="437" t="s">
        <v>1287</v>
      </c>
      <c r="J173" s="437" t="s">
        <v>1120</v>
      </c>
      <c r="K173" s="439"/>
      <c r="L173" s="439"/>
      <c r="M173" s="437" t="s">
        <v>497</v>
      </c>
      <c r="N173" s="437" t="s">
        <v>497</v>
      </c>
      <c r="O173" s="437" t="s">
        <v>497</v>
      </c>
      <c r="P173" s="437" t="s">
        <v>497</v>
      </c>
      <c r="Q173" s="437" t="s">
        <v>1272</v>
      </c>
      <c r="R173" s="439"/>
      <c r="S173" s="438">
        <v>44894</v>
      </c>
      <c r="T173" s="440">
        <v>0</v>
      </c>
      <c r="U173" s="441">
        <v>1</v>
      </c>
      <c r="V173" s="437" t="s">
        <v>885</v>
      </c>
      <c r="W173" s="438">
        <v>44804</v>
      </c>
      <c r="X173" s="438">
        <v>45291</v>
      </c>
      <c r="Y173" s="437" t="s">
        <v>901</v>
      </c>
      <c r="Z173" s="437" t="s">
        <v>1245</v>
      </c>
      <c r="AA173" s="437" t="s">
        <v>1245</v>
      </c>
      <c r="AB173" s="442">
        <v>0</v>
      </c>
      <c r="AC173" s="442">
        <v>0</v>
      </c>
      <c r="AD173" s="442">
        <v>3756</v>
      </c>
      <c r="AE173" s="442">
        <v>0</v>
      </c>
      <c r="AF173" s="442">
        <v>0</v>
      </c>
      <c r="AG173" s="442">
        <v>3756</v>
      </c>
      <c r="AH173" s="442">
        <v>0</v>
      </c>
      <c r="AI173" s="442">
        <v>3756</v>
      </c>
      <c r="AJ173" s="489"/>
    </row>
    <row r="174" spans="1:36" x14ac:dyDescent="0.25">
      <c r="A174" s="431" t="s">
        <v>1290</v>
      </c>
      <c r="B174" s="431" t="s">
        <v>1291</v>
      </c>
      <c r="C174" s="431" t="s">
        <v>879</v>
      </c>
      <c r="D174" s="431" t="s">
        <v>880</v>
      </c>
      <c r="E174" s="431" t="s">
        <v>1052</v>
      </c>
      <c r="F174" s="431" t="s">
        <v>1053</v>
      </c>
      <c r="G174" s="431" t="s">
        <v>881</v>
      </c>
      <c r="H174" s="431" t="s">
        <v>1193</v>
      </c>
      <c r="I174" s="431" t="s">
        <v>1287</v>
      </c>
      <c r="J174" s="431" t="s">
        <v>1120</v>
      </c>
      <c r="K174" s="433"/>
      <c r="L174" s="433"/>
      <c r="M174" s="431" t="s">
        <v>497</v>
      </c>
      <c r="N174" s="431" t="s">
        <v>497</v>
      </c>
      <c r="O174" s="431" t="s">
        <v>497</v>
      </c>
      <c r="P174" s="431" t="s">
        <v>497</v>
      </c>
      <c r="Q174" s="431" t="s">
        <v>1216</v>
      </c>
      <c r="R174" s="433"/>
      <c r="S174" s="432">
        <v>45107</v>
      </c>
      <c r="T174" s="434">
        <v>0</v>
      </c>
      <c r="U174" s="435">
        <v>1</v>
      </c>
      <c r="V174" s="431" t="s">
        <v>885</v>
      </c>
      <c r="W174" s="432">
        <v>44804</v>
      </c>
      <c r="X174" s="432">
        <v>45291</v>
      </c>
      <c r="Y174" s="431" t="s">
        <v>901</v>
      </c>
      <c r="Z174" s="431" t="s">
        <v>1217</v>
      </c>
      <c r="AA174" s="431" t="s">
        <v>1245</v>
      </c>
      <c r="AB174" s="436">
        <v>0</v>
      </c>
      <c r="AC174" s="436">
        <v>2005</v>
      </c>
      <c r="AD174" s="436">
        <v>16216.14</v>
      </c>
      <c r="AE174" s="436">
        <v>0</v>
      </c>
      <c r="AF174" s="436">
        <v>0</v>
      </c>
      <c r="AG174" s="436">
        <v>16216.14</v>
      </c>
      <c r="AH174" s="436">
        <v>0</v>
      </c>
      <c r="AI174" s="436">
        <v>16216.14</v>
      </c>
      <c r="AJ174" s="489"/>
    </row>
    <row r="175" spans="1:36" x14ac:dyDescent="0.25">
      <c r="A175" s="437" t="s">
        <v>1292</v>
      </c>
      <c r="B175" s="437" t="s">
        <v>1293</v>
      </c>
      <c r="C175" s="437" t="s">
        <v>879</v>
      </c>
      <c r="D175" s="437" t="s">
        <v>880</v>
      </c>
      <c r="E175" s="437" t="s">
        <v>1052</v>
      </c>
      <c r="F175" s="437" t="s">
        <v>1053</v>
      </c>
      <c r="G175" s="437" t="s">
        <v>881</v>
      </c>
      <c r="H175" s="437" t="s">
        <v>1193</v>
      </c>
      <c r="I175" s="437" t="s">
        <v>1287</v>
      </c>
      <c r="J175" s="437" t="s">
        <v>1120</v>
      </c>
      <c r="K175" s="439"/>
      <c r="L175" s="439"/>
      <c r="M175" s="437" t="s">
        <v>497</v>
      </c>
      <c r="N175" s="437" t="s">
        <v>497</v>
      </c>
      <c r="O175" s="437" t="s">
        <v>497</v>
      </c>
      <c r="P175" s="437" t="s">
        <v>497</v>
      </c>
      <c r="Q175" s="437" t="s">
        <v>1216</v>
      </c>
      <c r="R175" s="439"/>
      <c r="S175" s="438">
        <v>45106</v>
      </c>
      <c r="T175" s="440">
        <v>0</v>
      </c>
      <c r="U175" s="441">
        <v>1</v>
      </c>
      <c r="V175" s="437" t="s">
        <v>885</v>
      </c>
      <c r="W175" s="438">
        <v>44804</v>
      </c>
      <c r="X175" s="438">
        <v>45291</v>
      </c>
      <c r="Y175" s="437" t="s">
        <v>901</v>
      </c>
      <c r="Z175" s="437" t="s">
        <v>1217</v>
      </c>
      <c r="AA175" s="437" t="s">
        <v>1245</v>
      </c>
      <c r="AB175" s="442">
        <v>0</v>
      </c>
      <c r="AC175" s="442">
        <v>2035.5</v>
      </c>
      <c r="AD175" s="442">
        <v>18421.5</v>
      </c>
      <c r="AE175" s="442">
        <v>0</v>
      </c>
      <c r="AF175" s="442">
        <v>0</v>
      </c>
      <c r="AG175" s="442">
        <v>18421.5</v>
      </c>
      <c r="AH175" s="442">
        <v>0</v>
      </c>
      <c r="AI175" s="442">
        <v>18421.5</v>
      </c>
      <c r="AJ175" s="489"/>
    </row>
    <row r="176" spans="1:36" x14ac:dyDescent="0.25">
      <c r="A176" s="431" t="s">
        <v>1294</v>
      </c>
      <c r="B176" s="431" t="s">
        <v>1295</v>
      </c>
      <c r="C176" s="431" t="s">
        <v>879</v>
      </c>
      <c r="D176" s="431" t="s">
        <v>880</v>
      </c>
      <c r="E176" s="431" t="s">
        <v>684</v>
      </c>
      <c r="F176" s="431" t="s">
        <v>685</v>
      </c>
      <c r="G176" s="431" t="s">
        <v>881</v>
      </c>
      <c r="H176" s="431" t="s">
        <v>1011</v>
      </c>
      <c r="I176" s="431" t="s">
        <v>1296</v>
      </c>
      <c r="J176" s="431" t="s">
        <v>883</v>
      </c>
      <c r="K176" s="433"/>
      <c r="L176" s="431" t="s">
        <v>1277</v>
      </c>
      <c r="M176" s="431" t="s">
        <v>801</v>
      </c>
      <c r="N176" s="431" t="s">
        <v>497</v>
      </c>
      <c r="O176" s="431" t="s">
        <v>497</v>
      </c>
      <c r="P176" s="431" t="s">
        <v>497</v>
      </c>
      <c r="Q176" s="431" t="s">
        <v>1216</v>
      </c>
      <c r="R176" s="433"/>
      <c r="S176" s="432">
        <v>45090</v>
      </c>
      <c r="T176" s="434">
        <v>2575</v>
      </c>
      <c r="U176" s="435">
        <v>100000</v>
      </c>
      <c r="V176" s="431" t="s">
        <v>885</v>
      </c>
      <c r="W176" s="432">
        <v>44805</v>
      </c>
      <c r="X176" s="432">
        <v>45107</v>
      </c>
      <c r="Y176" s="431" t="s">
        <v>901</v>
      </c>
      <c r="Z176" s="431" t="s">
        <v>1217</v>
      </c>
      <c r="AA176" s="431" t="s">
        <v>1245</v>
      </c>
      <c r="AB176" s="436">
        <v>0</v>
      </c>
      <c r="AC176" s="436">
        <v>26492.79</v>
      </c>
      <c r="AD176" s="436">
        <v>59938.18</v>
      </c>
      <c r="AE176" s="436">
        <v>0</v>
      </c>
      <c r="AF176" s="436">
        <v>0</v>
      </c>
      <c r="AG176" s="436">
        <v>59938.18</v>
      </c>
      <c r="AH176" s="436">
        <v>0</v>
      </c>
      <c r="AI176" s="436">
        <v>59938.18</v>
      </c>
      <c r="AJ176" s="489"/>
    </row>
    <row r="177" spans="1:36" x14ac:dyDescent="0.25">
      <c r="A177" s="431" t="s">
        <v>1297</v>
      </c>
      <c r="B177" s="431" t="s">
        <v>1298</v>
      </c>
      <c r="C177" s="431" t="s">
        <v>879</v>
      </c>
      <c r="D177" s="431" t="s">
        <v>880</v>
      </c>
      <c r="E177" s="431" t="s">
        <v>1052</v>
      </c>
      <c r="F177" s="431" t="s">
        <v>1053</v>
      </c>
      <c r="G177" s="431" t="s">
        <v>881</v>
      </c>
      <c r="H177" s="431" t="s">
        <v>1054</v>
      </c>
      <c r="I177" s="433"/>
      <c r="J177" s="433"/>
      <c r="K177" s="433"/>
      <c r="L177" s="433"/>
      <c r="M177" s="433"/>
      <c r="N177" s="433"/>
      <c r="O177" s="433"/>
      <c r="P177" s="433"/>
      <c r="Q177" s="431" t="s">
        <v>979</v>
      </c>
      <c r="R177" s="433"/>
      <c r="S177" s="433"/>
      <c r="T177" s="434">
        <v>0</v>
      </c>
      <c r="U177" s="435">
        <v>0</v>
      </c>
      <c r="V177" s="433"/>
      <c r="W177" s="432">
        <v>44769</v>
      </c>
      <c r="X177" s="432">
        <v>45199</v>
      </c>
      <c r="Y177" s="431" t="s">
        <v>901</v>
      </c>
      <c r="Z177" s="431" t="s">
        <v>901</v>
      </c>
      <c r="AA177" s="431" t="s">
        <v>1245</v>
      </c>
      <c r="AB177" s="436">
        <v>0</v>
      </c>
      <c r="AC177" s="436">
        <v>0</v>
      </c>
      <c r="AD177" s="436">
        <v>0</v>
      </c>
      <c r="AE177" s="436">
        <v>0</v>
      </c>
      <c r="AF177" s="436">
        <v>0</v>
      </c>
      <c r="AG177" s="436">
        <v>0</v>
      </c>
      <c r="AH177" s="436">
        <v>0</v>
      </c>
      <c r="AI177" s="436">
        <v>0</v>
      </c>
      <c r="AJ177" s="489"/>
    </row>
    <row r="178" spans="1:36" x14ac:dyDescent="0.25">
      <c r="A178" s="437" t="s">
        <v>1299</v>
      </c>
      <c r="B178" s="437" t="s">
        <v>1300</v>
      </c>
      <c r="C178" s="437" t="s">
        <v>879</v>
      </c>
      <c r="D178" s="437" t="s">
        <v>880</v>
      </c>
      <c r="E178" s="437" t="s">
        <v>1052</v>
      </c>
      <c r="F178" s="437" t="s">
        <v>1053</v>
      </c>
      <c r="G178" s="437" t="s">
        <v>881</v>
      </c>
      <c r="H178" s="437" t="s">
        <v>1054</v>
      </c>
      <c r="I178" s="439"/>
      <c r="J178" s="439"/>
      <c r="K178" s="439"/>
      <c r="L178" s="439"/>
      <c r="M178" s="439"/>
      <c r="N178" s="439"/>
      <c r="O178" s="439"/>
      <c r="P178" s="439"/>
      <c r="Q178" s="437" t="s">
        <v>979</v>
      </c>
      <c r="R178" s="439"/>
      <c r="S178" s="439"/>
      <c r="T178" s="440">
        <v>0</v>
      </c>
      <c r="U178" s="441">
        <v>0</v>
      </c>
      <c r="V178" s="439"/>
      <c r="W178" s="438">
        <v>44769</v>
      </c>
      <c r="X178" s="438">
        <v>45199</v>
      </c>
      <c r="Y178" s="437" t="s">
        <v>901</v>
      </c>
      <c r="Z178" s="437" t="s">
        <v>901</v>
      </c>
      <c r="AA178" s="437" t="s">
        <v>1245</v>
      </c>
      <c r="AB178" s="442">
        <v>0</v>
      </c>
      <c r="AC178" s="442">
        <v>0</v>
      </c>
      <c r="AD178" s="442">
        <v>0</v>
      </c>
      <c r="AE178" s="442">
        <v>0</v>
      </c>
      <c r="AF178" s="442">
        <v>0</v>
      </c>
      <c r="AG178" s="442">
        <v>0</v>
      </c>
      <c r="AH178" s="442">
        <v>0</v>
      </c>
      <c r="AI178" s="442">
        <v>0</v>
      </c>
      <c r="AJ178" s="489"/>
    </row>
    <row r="179" spans="1:36" x14ac:dyDescent="0.25">
      <c r="A179" s="437" t="s">
        <v>1301</v>
      </c>
      <c r="B179" s="437" t="s">
        <v>1302</v>
      </c>
      <c r="C179" s="437" t="s">
        <v>879</v>
      </c>
      <c r="D179" s="437" t="s">
        <v>880</v>
      </c>
      <c r="E179" s="437" t="s">
        <v>1052</v>
      </c>
      <c r="F179" s="437" t="s">
        <v>1053</v>
      </c>
      <c r="G179" s="437" t="s">
        <v>881</v>
      </c>
      <c r="H179" s="437" t="s">
        <v>1054</v>
      </c>
      <c r="I179" s="437" t="s">
        <v>1124</v>
      </c>
      <c r="J179" s="437" t="s">
        <v>1120</v>
      </c>
      <c r="K179" s="439"/>
      <c r="L179" s="437" t="s">
        <v>1277</v>
      </c>
      <c r="M179" s="437" t="s">
        <v>497</v>
      </c>
      <c r="N179" s="437" t="s">
        <v>497</v>
      </c>
      <c r="O179" s="437" t="s">
        <v>801</v>
      </c>
      <c r="P179" s="437" t="s">
        <v>497</v>
      </c>
      <c r="Q179" s="437" t="s">
        <v>1216</v>
      </c>
      <c r="R179" s="439"/>
      <c r="S179" s="438">
        <v>45115</v>
      </c>
      <c r="T179" s="440">
        <v>3395509.55</v>
      </c>
      <c r="U179" s="441">
        <v>7163478.0800000001</v>
      </c>
      <c r="V179" s="437" t="s">
        <v>1125</v>
      </c>
      <c r="W179" s="438">
        <v>44769</v>
      </c>
      <c r="X179" s="438">
        <v>45199</v>
      </c>
      <c r="Y179" s="437" t="s">
        <v>901</v>
      </c>
      <c r="Z179" s="437" t="s">
        <v>1217</v>
      </c>
      <c r="AA179" s="437" t="s">
        <v>1245</v>
      </c>
      <c r="AB179" s="442">
        <v>0</v>
      </c>
      <c r="AC179" s="442">
        <v>386218.03</v>
      </c>
      <c r="AD179" s="442">
        <v>3322760.32</v>
      </c>
      <c r="AE179" s="442">
        <v>0</v>
      </c>
      <c r="AF179" s="442">
        <v>0</v>
      </c>
      <c r="AG179" s="442">
        <v>3322760.32</v>
      </c>
      <c r="AH179" s="442">
        <v>0</v>
      </c>
      <c r="AI179" s="442">
        <v>3322760.32</v>
      </c>
      <c r="AJ179" s="489"/>
    </row>
    <row r="180" spans="1:36" x14ac:dyDescent="0.25">
      <c r="A180" s="431" t="s">
        <v>1303</v>
      </c>
      <c r="B180" s="431" t="s">
        <v>1304</v>
      </c>
      <c r="C180" s="431" t="s">
        <v>879</v>
      </c>
      <c r="D180" s="431" t="s">
        <v>880</v>
      </c>
      <c r="E180" s="431" t="s">
        <v>1052</v>
      </c>
      <c r="F180" s="431" t="s">
        <v>1053</v>
      </c>
      <c r="G180" s="431" t="s">
        <v>881</v>
      </c>
      <c r="H180" s="431" t="s">
        <v>1193</v>
      </c>
      <c r="I180" s="431" t="s">
        <v>1287</v>
      </c>
      <c r="J180" s="431" t="s">
        <v>1120</v>
      </c>
      <c r="K180" s="433"/>
      <c r="L180" s="433"/>
      <c r="M180" s="431" t="s">
        <v>497</v>
      </c>
      <c r="N180" s="431" t="s">
        <v>497</v>
      </c>
      <c r="O180" s="431" t="s">
        <v>497</v>
      </c>
      <c r="P180" s="431" t="s">
        <v>497</v>
      </c>
      <c r="Q180" s="431" t="s">
        <v>1216</v>
      </c>
      <c r="R180" s="433"/>
      <c r="S180" s="432">
        <v>45106</v>
      </c>
      <c r="T180" s="434">
        <v>4000</v>
      </c>
      <c r="U180" s="435">
        <v>1</v>
      </c>
      <c r="V180" s="431" t="s">
        <v>885</v>
      </c>
      <c r="W180" s="432">
        <v>44827</v>
      </c>
      <c r="X180" s="432">
        <v>45291</v>
      </c>
      <c r="Y180" s="431" t="s">
        <v>901</v>
      </c>
      <c r="Z180" s="431" t="s">
        <v>1217</v>
      </c>
      <c r="AA180" s="431" t="s">
        <v>1245</v>
      </c>
      <c r="AB180" s="436">
        <v>0</v>
      </c>
      <c r="AC180" s="436">
        <v>2100.3000000000002</v>
      </c>
      <c r="AD180" s="436">
        <v>28451.7</v>
      </c>
      <c r="AE180" s="436">
        <v>0</v>
      </c>
      <c r="AF180" s="436">
        <v>0</v>
      </c>
      <c r="AG180" s="436">
        <v>28451.7</v>
      </c>
      <c r="AH180" s="436">
        <v>0</v>
      </c>
      <c r="AI180" s="436">
        <v>28451.7</v>
      </c>
      <c r="AJ180" s="489"/>
    </row>
    <row r="181" spans="1:36" x14ac:dyDescent="0.25">
      <c r="A181" s="437" t="s">
        <v>1305</v>
      </c>
      <c r="B181" s="437" t="s">
        <v>1306</v>
      </c>
      <c r="C181" s="437" t="s">
        <v>879</v>
      </c>
      <c r="D181" s="437" t="s">
        <v>880</v>
      </c>
      <c r="E181" s="437" t="s">
        <v>1052</v>
      </c>
      <c r="F181" s="437" t="s">
        <v>1053</v>
      </c>
      <c r="G181" s="437" t="s">
        <v>881</v>
      </c>
      <c r="H181" s="437" t="s">
        <v>1193</v>
      </c>
      <c r="I181" s="437" t="s">
        <v>1287</v>
      </c>
      <c r="J181" s="437" t="s">
        <v>1120</v>
      </c>
      <c r="K181" s="438">
        <v>45037</v>
      </c>
      <c r="L181" s="439"/>
      <c r="M181" s="437" t="s">
        <v>497</v>
      </c>
      <c r="N181" s="437" t="s">
        <v>497</v>
      </c>
      <c r="O181" s="437" t="s">
        <v>497</v>
      </c>
      <c r="P181" s="437" t="s">
        <v>497</v>
      </c>
      <c r="Q181" s="437" t="s">
        <v>884</v>
      </c>
      <c r="R181" s="439"/>
      <c r="S181" s="438">
        <v>45016</v>
      </c>
      <c r="T181" s="440">
        <v>0</v>
      </c>
      <c r="U181" s="441">
        <v>1</v>
      </c>
      <c r="V181" s="437" t="s">
        <v>885</v>
      </c>
      <c r="W181" s="438">
        <v>44846</v>
      </c>
      <c r="X181" s="438">
        <v>45291</v>
      </c>
      <c r="Y181" s="437" t="s">
        <v>901</v>
      </c>
      <c r="Z181" s="437" t="s">
        <v>1266</v>
      </c>
      <c r="AA181" s="437" t="s">
        <v>1245</v>
      </c>
      <c r="AB181" s="442">
        <v>0</v>
      </c>
      <c r="AC181" s="442">
        <v>0</v>
      </c>
      <c r="AD181" s="442">
        <v>7416</v>
      </c>
      <c r="AE181" s="442">
        <v>0</v>
      </c>
      <c r="AF181" s="442">
        <v>0</v>
      </c>
      <c r="AG181" s="442">
        <v>7416</v>
      </c>
      <c r="AH181" s="442">
        <v>0</v>
      </c>
      <c r="AI181" s="442">
        <v>7416</v>
      </c>
      <c r="AJ181" s="489"/>
    </row>
    <row r="182" spans="1:36" x14ac:dyDescent="0.25">
      <c r="A182" s="431" t="s">
        <v>1307</v>
      </c>
      <c r="B182" s="431" t="s">
        <v>1308</v>
      </c>
      <c r="C182" s="431" t="s">
        <v>879</v>
      </c>
      <c r="D182" s="431" t="s">
        <v>880</v>
      </c>
      <c r="E182" s="431" t="s">
        <v>1052</v>
      </c>
      <c r="F182" s="431" t="s">
        <v>1053</v>
      </c>
      <c r="G182" s="431" t="s">
        <v>881</v>
      </c>
      <c r="H182" s="431" t="s">
        <v>1193</v>
      </c>
      <c r="I182" s="431" t="s">
        <v>1287</v>
      </c>
      <c r="J182" s="431" t="s">
        <v>1120</v>
      </c>
      <c r="K182" s="433"/>
      <c r="L182" s="433"/>
      <c r="M182" s="431" t="s">
        <v>497</v>
      </c>
      <c r="N182" s="431" t="s">
        <v>497</v>
      </c>
      <c r="O182" s="431" t="s">
        <v>497</v>
      </c>
      <c r="P182" s="431" t="s">
        <v>497</v>
      </c>
      <c r="Q182" s="431" t="s">
        <v>1216</v>
      </c>
      <c r="R182" s="433"/>
      <c r="S182" s="432">
        <v>45107</v>
      </c>
      <c r="T182" s="434">
        <v>47784.13</v>
      </c>
      <c r="U182" s="435">
        <v>1</v>
      </c>
      <c r="V182" s="431" t="s">
        <v>885</v>
      </c>
      <c r="W182" s="432">
        <v>44851</v>
      </c>
      <c r="X182" s="432">
        <v>45291</v>
      </c>
      <c r="Y182" s="431" t="s">
        <v>901</v>
      </c>
      <c r="Z182" s="431" t="s">
        <v>1217</v>
      </c>
      <c r="AA182" s="431" t="s">
        <v>1245</v>
      </c>
      <c r="AB182" s="436">
        <v>0</v>
      </c>
      <c r="AC182" s="436">
        <v>16338.85</v>
      </c>
      <c r="AD182" s="436">
        <v>32610.400000000001</v>
      </c>
      <c r="AE182" s="436">
        <v>0</v>
      </c>
      <c r="AF182" s="436">
        <v>0</v>
      </c>
      <c r="AG182" s="436">
        <v>32610.400000000001</v>
      </c>
      <c r="AH182" s="436">
        <v>0</v>
      </c>
      <c r="AI182" s="436">
        <v>32610.400000000001</v>
      </c>
      <c r="AJ182" s="489"/>
    </row>
    <row r="183" spans="1:36" x14ac:dyDescent="0.25">
      <c r="A183" s="431" t="s">
        <v>1309</v>
      </c>
      <c r="B183" s="431" t="s">
        <v>1310</v>
      </c>
      <c r="C183" s="431" t="s">
        <v>879</v>
      </c>
      <c r="D183" s="431" t="s">
        <v>880</v>
      </c>
      <c r="E183" s="431" t="s">
        <v>684</v>
      </c>
      <c r="F183" s="431" t="s">
        <v>685</v>
      </c>
      <c r="G183" s="431" t="s">
        <v>881</v>
      </c>
      <c r="H183" s="431" t="s">
        <v>1074</v>
      </c>
      <c r="I183" s="431" t="s">
        <v>1296</v>
      </c>
      <c r="J183" s="431" t="s">
        <v>883</v>
      </c>
      <c r="K183" s="433"/>
      <c r="L183" s="431" t="s">
        <v>1277</v>
      </c>
      <c r="M183" s="431" t="s">
        <v>497</v>
      </c>
      <c r="N183" s="431" t="s">
        <v>801</v>
      </c>
      <c r="O183" s="431" t="s">
        <v>497</v>
      </c>
      <c r="P183" s="431" t="s">
        <v>497</v>
      </c>
      <c r="Q183" s="431" t="s">
        <v>1216</v>
      </c>
      <c r="R183" s="433"/>
      <c r="S183" s="433"/>
      <c r="T183" s="434">
        <v>47800</v>
      </c>
      <c r="U183" s="435">
        <v>65000</v>
      </c>
      <c r="V183" s="431" t="s">
        <v>885</v>
      </c>
      <c r="W183" s="432">
        <v>44886</v>
      </c>
      <c r="X183" s="432">
        <v>45107</v>
      </c>
      <c r="Y183" s="431" t="s">
        <v>901</v>
      </c>
      <c r="Z183" s="431" t="s">
        <v>901</v>
      </c>
      <c r="AA183" s="431" t="s">
        <v>1245</v>
      </c>
      <c r="AB183" s="436">
        <v>0</v>
      </c>
      <c r="AC183" s="436">
        <v>0</v>
      </c>
      <c r="AD183" s="436">
        <v>0</v>
      </c>
      <c r="AE183" s="436">
        <v>0</v>
      </c>
      <c r="AF183" s="436">
        <v>0</v>
      </c>
      <c r="AG183" s="436">
        <v>0</v>
      </c>
      <c r="AH183" s="436">
        <v>0</v>
      </c>
      <c r="AI183" s="436">
        <v>0</v>
      </c>
      <c r="AJ183" s="489"/>
    </row>
    <row r="184" spans="1:36" x14ac:dyDescent="0.25">
      <c r="A184" s="431" t="s">
        <v>1311</v>
      </c>
      <c r="B184" s="431" t="s">
        <v>1312</v>
      </c>
      <c r="C184" s="431" t="s">
        <v>879</v>
      </c>
      <c r="D184" s="431" t="s">
        <v>880</v>
      </c>
      <c r="E184" s="431" t="s">
        <v>684</v>
      </c>
      <c r="F184" s="431" t="s">
        <v>685</v>
      </c>
      <c r="G184" s="431" t="s">
        <v>881</v>
      </c>
      <c r="H184" s="431" t="s">
        <v>1011</v>
      </c>
      <c r="I184" s="431" t="s">
        <v>1244</v>
      </c>
      <c r="J184" s="431" t="s">
        <v>883</v>
      </c>
      <c r="K184" s="433"/>
      <c r="L184" s="431" t="s">
        <v>1277</v>
      </c>
      <c r="M184" s="431" t="s">
        <v>801</v>
      </c>
      <c r="N184" s="431" t="s">
        <v>497</v>
      </c>
      <c r="O184" s="431" t="s">
        <v>497</v>
      </c>
      <c r="P184" s="431" t="s">
        <v>497</v>
      </c>
      <c r="Q184" s="431" t="s">
        <v>1216</v>
      </c>
      <c r="R184" s="433"/>
      <c r="S184" s="432">
        <v>45107</v>
      </c>
      <c r="T184" s="434">
        <v>7860.59</v>
      </c>
      <c r="U184" s="435">
        <v>80000</v>
      </c>
      <c r="V184" s="431" t="s">
        <v>885</v>
      </c>
      <c r="W184" s="432">
        <v>44890</v>
      </c>
      <c r="X184" s="432">
        <v>45107</v>
      </c>
      <c r="Y184" s="431" t="s">
        <v>901</v>
      </c>
      <c r="Z184" s="431" t="s">
        <v>1217</v>
      </c>
      <c r="AA184" s="431" t="s">
        <v>1245</v>
      </c>
      <c r="AB184" s="436">
        <v>0</v>
      </c>
      <c r="AC184" s="436">
        <v>757.68</v>
      </c>
      <c r="AD184" s="436">
        <v>100588.13</v>
      </c>
      <c r="AE184" s="436">
        <v>0</v>
      </c>
      <c r="AF184" s="436">
        <v>0</v>
      </c>
      <c r="AG184" s="436">
        <v>100588.13</v>
      </c>
      <c r="AH184" s="436">
        <v>0</v>
      </c>
      <c r="AI184" s="436">
        <v>100588.13</v>
      </c>
      <c r="AJ184" s="489"/>
    </row>
    <row r="185" spans="1:36" x14ac:dyDescent="0.25">
      <c r="A185" s="431" t="s">
        <v>1313</v>
      </c>
      <c r="B185" s="431" t="s">
        <v>1314</v>
      </c>
      <c r="C185" s="431" t="s">
        <v>879</v>
      </c>
      <c r="D185" s="431" t="s">
        <v>880</v>
      </c>
      <c r="E185" s="431" t="s">
        <v>1052</v>
      </c>
      <c r="F185" s="431" t="s">
        <v>1053</v>
      </c>
      <c r="G185" s="431" t="s">
        <v>881</v>
      </c>
      <c r="H185" s="431" t="s">
        <v>1193</v>
      </c>
      <c r="I185" s="431" t="s">
        <v>1287</v>
      </c>
      <c r="J185" s="431" t="s">
        <v>1120</v>
      </c>
      <c r="K185" s="433"/>
      <c r="L185" s="433"/>
      <c r="M185" s="431" t="s">
        <v>497</v>
      </c>
      <c r="N185" s="431" t="s">
        <v>497</v>
      </c>
      <c r="O185" s="431" t="s">
        <v>497</v>
      </c>
      <c r="P185" s="431" t="s">
        <v>497</v>
      </c>
      <c r="Q185" s="431" t="s">
        <v>1216</v>
      </c>
      <c r="R185" s="433"/>
      <c r="S185" s="432">
        <v>45107</v>
      </c>
      <c r="T185" s="434">
        <v>49558.95</v>
      </c>
      <c r="U185" s="435">
        <v>1</v>
      </c>
      <c r="V185" s="431" t="s">
        <v>885</v>
      </c>
      <c r="W185" s="432">
        <v>44980</v>
      </c>
      <c r="X185" s="432">
        <v>45291</v>
      </c>
      <c r="Y185" s="431" t="s">
        <v>901</v>
      </c>
      <c r="Z185" s="431" t="s">
        <v>1217</v>
      </c>
      <c r="AA185" s="431" t="s">
        <v>1266</v>
      </c>
      <c r="AB185" s="436">
        <v>0</v>
      </c>
      <c r="AC185" s="436">
        <v>6164.88</v>
      </c>
      <c r="AD185" s="436">
        <v>34487.379999999997</v>
      </c>
      <c r="AE185" s="436">
        <v>0</v>
      </c>
      <c r="AF185" s="436">
        <v>0</v>
      </c>
      <c r="AG185" s="436">
        <v>34487.379999999997</v>
      </c>
      <c r="AH185" s="436">
        <v>0</v>
      </c>
      <c r="AI185" s="436">
        <v>34487.379999999997</v>
      </c>
      <c r="AJ185" s="489"/>
    </row>
    <row r="186" spans="1:36" x14ac:dyDescent="0.25">
      <c r="A186" s="437" t="s">
        <v>1315</v>
      </c>
      <c r="B186" s="437" t="s">
        <v>1316</v>
      </c>
      <c r="C186" s="437" t="s">
        <v>879</v>
      </c>
      <c r="D186" s="437" t="s">
        <v>880</v>
      </c>
      <c r="E186" s="437" t="s">
        <v>1052</v>
      </c>
      <c r="F186" s="437" t="s">
        <v>1053</v>
      </c>
      <c r="G186" s="437" t="s">
        <v>881</v>
      </c>
      <c r="H186" s="437" t="s">
        <v>1193</v>
      </c>
      <c r="I186" s="437" t="s">
        <v>1287</v>
      </c>
      <c r="J186" s="437" t="s">
        <v>1120</v>
      </c>
      <c r="K186" s="439"/>
      <c r="L186" s="439"/>
      <c r="M186" s="437" t="s">
        <v>497</v>
      </c>
      <c r="N186" s="437" t="s">
        <v>497</v>
      </c>
      <c r="O186" s="437" t="s">
        <v>497</v>
      </c>
      <c r="P186" s="437" t="s">
        <v>497</v>
      </c>
      <c r="Q186" s="437" t="s">
        <v>1216</v>
      </c>
      <c r="R186" s="439"/>
      <c r="S186" s="438">
        <v>45107</v>
      </c>
      <c r="T186" s="440">
        <v>0</v>
      </c>
      <c r="U186" s="441">
        <v>1740712</v>
      </c>
      <c r="V186" s="437" t="s">
        <v>885</v>
      </c>
      <c r="W186" s="438">
        <v>45069</v>
      </c>
      <c r="X186" s="438">
        <v>45657</v>
      </c>
      <c r="Y186" s="437" t="s">
        <v>901</v>
      </c>
      <c r="Z186" s="437" t="s">
        <v>1217</v>
      </c>
      <c r="AA186" s="437" t="s">
        <v>1217</v>
      </c>
      <c r="AB186" s="445">
        <v>0</v>
      </c>
      <c r="AC186" s="445">
        <v>3162</v>
      </c>
      <c r="AD186" s="445">
        <v>82252.03</v>
      </c>
      <c r="AE186" s="445">
        <v>0</v>
      </c>
      <c r="AF186" s="445">
        <v>0</v>
      </c>
      <c r="AG186" s="445">
        <v>82252.03</v>
      </c>
      <c r="AH186" s="445">
        <v>0</v>
      </c>
      <c r="AI186" s="445">
        <v>82252.03</v>
      </c>
      <c r="AJ186" s="489"/>
    </row>
    <row r="187" spans="1:36" x14ac:dyDescent="0.25">
      <c r="AB187" s="446">
        <f t="shared" ref="AB187:AI187" si="0">SUM(AB7:AB186)</f>
        <v>1173644.0900000001</v>
      </c>
      <c r="AC187" s="446">
        <f t="shared" si="0"/>
        <v>695118.52000000014</v>
      </c>
      <c r="AD187" s="446">
        <f t="shared" si="0"/>
        <v>9577862.0600000005</v>
      </c>
      <c r="AE187" s="446">
        <f t="shared" si="0"/>
        <v>1734269.28</v>
      </c>
      <c r="AF187" s="446">
        <f t="shared" si="0"/>
        <v>2873427.24</v>
      </c>
      <c r="AG187" s="446">
        <f t="shared" si="0"/>
        <v>67970940.649999991</v>
      </c>
      <c r="AH187" s="446">
        <f t="shared" si="0"/>
        <v>60092861.739999987</v>
      </c>
      <c r="AI187" s="446">
        <f t="shared" si="0"/>
        <v>7878078.9100000001</v>
      </c>
    </row>
    <row r="188" spans="1:36" x14ac:dyDescent="0.25">
      <c r="AB188" s="447"/>
      <c r="AC188" s="447"/>
      <c r="AD188" s="447"/>
      <c r="AE188" s="447"/>
      <c r="AF188" s="447"/>
      <c r="AG188" s="447"/>
      <c r="AH188" s="447"/>
      <c r="AI188" s="447"/>
    </row>
    <row r="189" spans="1:36" x14ac:dyDescent="0.25">
      <c r="A189" s="449" t="s">
        <v>1317</v>
      </c>
      <c r="AI189" s="426">
        <f>AB189+AD189-AF189</f>
        <v>0</v>
      </c>
    </row>
    <row r="190" spans="1:36" x14ac:dyDescent="0.25">
      <c r="A190" s="426">
        <v>40820</v>
      </c>
      <c r="B190" s="426" t="s">
        <v>1318</v>
      </c>
      <c r="E190" s="426" t="str">
        <f>E156</f>
        <v>6019</v>
      </c>
      <c r="AB190" s="447">
        <v>-261556.16</v>
      </c>
      <c r="AF190" s="447">
        <f>-'H.4 FY23 CWIP 177700'!Z16</f>
        <v>-261556.16</v>
      </c>
      <c r="AG190" s="448"/>
      <c r="AH190" s="448">
        <f>AF190</f>
        <v>-261556.16</v>
      </c>
      <c r="AI190" s="448">
        <f>AB190+AD190-AF190</f>
        <v>0</v>
      </c>
    </row>
    <row r="191" spans="1:36" x14ac:dyDescent="0.25">
      <c r="A191" s="426">
        <v>39384</v>
      </c>
      <c r="B191" s="426" t="s">
        <v>1319</v>
      </c>
      <c r="E191" s="426" t="str">
        <f>E144</f>
        <v>6022</v>
      </c>
      <c r="AB191" s="447">
        <v>-43331.53</v>
      </c>
      <c r="AF191" s="447">
        <f>-'H.4 FY23 CWIP 177700'!Z17</f>
        <v>-43331.53</v>
      </c>
      <c r="AG191" s="447">
        <f>-'H.4 FY23 CWIP 177700'!AA17</f>
        <v>0</v>
      </c>
      <c r="AH191" s="448">
        <f>AF191</f>
        <v>-43331.53</v>
      </c>
      <c r="AI191" s="448">
        <f>AB191+AD191-AF191</f>
        <v>0</v>
      </c>
    </row>
    <row r="192" spans="1:36" x14ac:dyDescent="0.25">
      <c r="AB192" s="446">
        <f>SUBTOTAL(9,AB190:AB191)</f>
        <v>-304887.69</v>
      </c>
      <c r="AD192" s="446">
        <f>SUBTOTAL(9,AD190:AD191)</f>
        <v>0</v>
      </c>
      <c r="AF192" s="446">
        <f>SUBTOTAL(9,AF190:AF191)</f>
        <v>-304887.69</v>
      </c>
      <c r="AH192" s="446">
        <f>SUBTOTAL(9,AH190:AH191)</f>
        <v>-304887.69</v>
      </c>
      <c r="AI192" s="446">
        <f>SUBTOTAL(9,AI190:AI191)</f>
        <v>0</v>
      </c>
    </row>
    <row r="194" spans="1:36" ht="15.75" thickBot="1" x14ac:dyDescent="0.3">
      <c r="A194" s="426" t="s">
        <v>1320</v>
      </c>
      <c r="AB194" s="450">
        <f>AB187+AB192</f>
        <v>868756.40000000014</v>
      </c>
      <c r="AD194" s="450">
        <f>AD187+AD192</f>
        <v>9577862.0600000005</v>
      </c>
      <c r="AF194" s="450">
        <f>AF187+AF192</f>
        <v>2568539.5500000003</v>
      </c>
      <c r="AH194" s="450">
        <f>AH187+AH192</f>
        <v>59787974.04999999</v>
      </c>
      <c r="AI194" s="450">
        <f>AI187+AI192</f>
        <v>7878078.9100000001</v>
      </c>
      <c r="AJ194" s="448">
        <f>AB194+AD194-AF194-AI194</f>
        <v>0</v>
      </c>
    </row>
    <row r="195" spans="1:36" ht="15.75" thickTop="1" x14ac:dyDescent="0.25">
      <c r="AB195" s="448"/>
      <c r="AF195" s="448"/>
    </row>
    <row r="196" spans="1:36" x14ac:dyDescent="0.25">
      <c r="AB196" s="448"/>
      <c r="AF196" s="448"/>
    </row>
    <row r="197" spans="1:36" x14ac:dyDescent="0.25">
      <c r="AB197" s="448"/>
      <c r="AF197" s="448"/>
    </row>
    <row r="198" spans="1:36" x14ac:dyDescent="0.25">
      <c r="AB198" s="448"/>
      <c r="AF198" s="448"/>
    </row>
    <row r="199" spans="1:36" x14ac:dyDescent="0.25">
      <c r="AB199" s="448"/>
      <c r="AF199" s="448"/>
    </row>
    <row r="200" spans="1:36" x14ac:dyDescent="0.25">
      <c r="A200" s="426" t="s">
        <v>1321</v>
      </c>
    </row>
    <row r="201" spans="1:36" x14ac:dyDescent="0.25">
      <c r="E201" s="449" t="s">
        <v>684</v>
      </c>
      <c r="AB201" s="451">
        <f>SUMIF($E$6:$E$191,$E$201,AB$6:AB$191)</f>
        <v>694217.47000000009</v>
      </c>
      <c r="AD201" s="451">
        <f>SUMIF($E$6:$E$191,$E$201,AD$6:AD$191)</f>
        <v>4685150.05</v>
      </c>
      <c r="AF201" s="451">
        <f>SUMIF($E$6:$E$191,$E$201,AF$6:AF$191)</f>
        <v>1074296.9000000001</v>
      </c>
      <c r="AI201" s="451">
        <f>SUMIF($E$6:$E$191,$E$201,AI$6:AI$191)</f>
        <v>4305070.62</v>
      </c>
    </row>
    <row r="202" spans="1:36" x14ac:dyDescent="0.25">
      <c r="E202" s="449" t="s">
        <v>1052</v>
      </c>
      <c r="AB202" s="452">
        <f>SUMIF($E$6:$E$191,$E$202,AB$6:AB$191)</f>
        <v>174538.93000000002</v>
      </c>
      <c r="AD202" s="452">
        <f>SUMIF($E$6:$E$191,$E$202,AD$6:AD$191)</f>
        <v>4892712.0100000007</v>
      </c>
      <c r="AF202" s="452">
        <f>SUMIF($E$6:$E$191,$E$202,AF$6:AF$191)</f>
        <v>1494242.65</v>
      </c>
      <c r="AI202" s="452">
        <f>SUMIF($E$6:$E$191,$E$202,AI$6:AI$191)</f>
        <v>3573008.2899999996</v>
      </c>
    </row>
    <row r="203" spans="1:36" ht="15.75" thickBot="1" x14ac:dyDescent="0.3">
      <c r="AB203" s="453">
        <f>SUM(AB201:AB202)</f>
        <v>868756.40000000014</v>
      </c>
      <c r="AD203" s="453">
        <f>SUM(AD201:AD202)</f>
        <v>9577862.0600000005</v>
      </c>
      <c r="AF203" s="453">
        <f>SUM(AF201:AF202)</f>
        <v>2568539.5499999998</v>
      </c>
      <c r="AI203" s="453">
        <f>SUM(AI201:AI202)</f>
        <v>7878078.9100000001</v>
      </c>
    </row>
    <row r="204" spans="1:36" ht="15.75" thickTop="1" x14ac:dyDescent="0.25">
      <c r="A204" s="426" t="s">
        <v>1322</v>
      </c>
      <c r="AB204" s="448">
        <f>AB194-AB203</f>
        <v>0</v>
      </c>
      <c r="AD204" s="448">
        <f>AD194-AD203</f>
        <v>0</v>
      </c>
      <c r="AF204" s="448">
        <f>AF194-AF203</f>
        <v>0</v>
      </c>
      <c r="AI204" s="448">
        <f>AI194-AI203</f>
        <v>0</v>
      </c>
    </row>
    <row r="207" spans="1:36" x14ac:dyDescent="0.25">
      <c r="AB207" t="s">
        <v>24</v>
      </c>
      <c r="AF207" s="374" t="s">
        <v>591</v>
      </c>
      <c r="AG207" t="s">
        <v>1357</v>
      </c>
      <c r="AH207" s="490" t="s">
        <v>133</v>
      </c>
    </row>
    <row r="208" spans="1:36" x14ac:dyDescent="0.25">
      <c r="AB208" s="426" t="s">
        <v>141</v>
      </c>
      <c r="AF208" s="368">
        <v>1399185.1600000004</v>
      </c>
      <c r="AG208" s="368">
        <v>1074296.8800000001</v>
      </c>
      <c r="AH208" s="491">
        <f>SUBTOTAL(9,AF208:AG208)</f>
        <v>2473482.0400000005</v>
      </c>
    </row>
    <row r="209" spans="28:34" x14ac:dyDescent="0.25">
      <c r="AB209" s="426" t="s">
        <v>232</v>
      </c>
      <c r="AF209" s="368">
        <v>95057.459999999992</v>
      </c>
      <c r="AG209" s="368"/>
      <c r="AH209" s="491">
        <f t="shared" ref="AH209:AH210" si="1">SUBTOTAL(9,AF209:AG209)</f>
        <v>95057.459999999992</v>
      </c>
    </row>
    <row r="210" spans="28:34" x14ac:dyDescent="0.25">
      <c r="AF210" s="368">
        <v>0</v>
      </c>
      <c r="AG210" s="368"/>
      <c r="AH210" s="491">
        <f t="shared" si="1"/>
        <v>0</v>
      </c>
    </row>
    <row r="211" spans="28:34" ht="15.75" thickBot="1" x14ac:dyDescent="0.3">
      <c r="AB211"/>
      <c r="AF211" s="419">
        <f>SUM(AF208:AF210)</f>
        <v>1494242.6200000003</v>
      </c>
      <c r="AG211" s="416">
        <f>SUM(AG208:AG210)</f>
        <v>1074296.8800000001</v>
      </c>
      <c r="AH211" s="416">
        <f>SUM(AH208:AH210)</f>
        <v>2568539.5000000005</v>
      </c>
    </row>
    <row r="212" spans="28:34" ht="15.75" thickTop="1" x14ac:dyDescent="0.25">
      <c r="AB212"/>
      <c r="AC212"/>
      <c r="AD212" s="368"/>
    </row>
  </sheetData>
  <autoFilter ref="A6:AK191" xr:uid="{00000000-0009-0000-0000-00002B000000}"/>
  <pageMargins left="0.7" right="0.7" top="0.75" bottom="0.75" header="0.3" footer="0.3"/>
  <pageSetup paperSize="9" orientation="portrait" r:id="rId1"/>
  <legacy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codeName="Sheet63">
    <pageSetUpPr fitToPage="1"/>
  </sheetPr>
  <dimension ref="A1:B22"/>
  <sheetViews>
    <sheetView workbookViewId="0"/>
  </sheetViews>
  <sheetFormatPr defaultColWidth="9.42578125" defaultRowHeight="15" customHeight="1" x14ac:dyDescent="0.2"/>
  <cols>
    <col min="1" max="1" width="16.42578125" style="42" customWidth="1"/>
    <col min="2" max="2" width="26.5703125" style="42" customWidth="1"/>
    <col min="3" max="16384" width="9.42578125" style="42"/>
  </cols>
  <sheetData>
    <row r="1" spans="1:2" ht="15" customHeight="1" x14ac:dyDescent="0.2">
      <c r="A1" s="42" t="s">
        <v>151</v>
      </c>
    </row>
    <row r="3" spans="1:2" ht="15" customHeight="1" x14ac:dyDescent="0.2">
      <c r="A3" s="206" t="s">
        <v>499</v>
      </c>
      <c r="B3" s="304" t="s">
        <v>141</v>
      </c>
    </row>
    <row r="4" spans="1:2" ht="15" customHeight="1" x14ac:dyDescent="0.2">
      <c r="B4" s="304" t="s">
        <v>84</v>
      </c>
    </row>
    <row r="5" spans="1:2" ht="15" customHeight="1" x14ac:dyDescent="0.2">
      <c r="B5" s="304" t="s">
        <v>142</v>
      </c>
    </row>
    <row r="6" spans="1:2" ht="15" customHeight="1" x14ac:dyDescent="0.2">
      <c r="B6" s="304" t="s">
        <v>144</v>
      </c>
    </row>
    <row r="7" spans="1:2" ht="15" customHeight="1" x14ac:dyDescent="0.2">
      <c r="B7" s="304" t="s">
        <v>490</v>
      </c>
    </row>
    <row r="8" spans="1:2" ht="15" customHeight="1" x14ac:dyDescent="0.2">
      <c r="B8" s="304" t="s">
        <v>146</v>
      </c>
    </row>
    <row r="9" spans="1:2" ht="15" customHeight="1" x14ac:dyDescent="0.2">
      <c r="B9" s="304" t="s">
        <v>1</v>
      </c>
    </row>
    <row r="10" spans="1:2" ht="15" customHeight="1" x14ac:dyDescent="0.2">
      <c r="B10" s="304" t="s">
        <v>148</v>
      </c>
    </row>
    <row r="11" spans="1:2" ht="15" customHeight="1" x14ac:dyDescent="0.2">
      <c r="B11" s="304" t="s">
        <v>232</v>
      </c>
    </row>
    <row r="12" spans="1:2" ht="15" customHeight="1" x14ac:dyDescent="0.2">
      <c r="B12" s="305" t="s">
        <v>541</v>
      </c>
    </row>
    <row r="15" spans="1:2" ht="15" customHeight="1" x14ac:dyDescent="0.2">
      <c r="A15" s="206" t="s">
        <v>498</v>
      </c>
      <c r="B15" s="305" t="s">
        <v>432</v>
      </c>
    </row>
    <row r="16" spans="1:2" ht="15" customHeight="1" x14ac:dyDescent="0.2">
      <c r="B16" s="305" t="s">
        <v>313</v>
      </c>
    </row>
    <row r="17" spans="1:2" ht="15" customHeight="1" x14ac:dyDescent="0.2">
      <c r="B17" s="305" t="s">
        <v>434</v>
      </c>
    </row>
    <row r="18" spans="1:2" ht="15" customHeight="1" x14ac:dyDescent="0.2">
      <c r="B18" s="305" t="s">
        <v>121</v>
      </c>
    </row>
    <row r="19" spans="1:2" ht="15" customHeight="1" x14ac:dyDescent="0.2">
      <c r="B19" s="305" t="s">
        <v>67</v>
      </c>
    </row>
    <row r="21" spans="1:2" ht="15" customHeight="1" x14ac:dyDescent="0.2">
      <c r="A21" s="206" t="s">
        <v>500</v>
      </c>
      <c r="B21" s="305" t="s">
        <v>496</v>
      </c>
    </row>
    <row r="22" spans="1:2" ht="15" customHeight="1" x14ac:dyDescent="0.2">
      <c r="B22" s="305" t="s">
        <v>497</v>
      </c>
    </row>
  </sheetData>
  <pageMargins left="0.7" right="0.7" top="0.75" bottom="0.75" header="0.3" footer="0.3"/>
  <pageSetup paperSize="9" orientation="landscape" r:id="rId1"/>
  <headerFooter>
    <oddFooter>&amp;L&amp;8&amp;F&amp;D&amp;T&amp;C&amp;8&amp;A&amp;R&amp;8Page &amp;P of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_rels/item7.xml.rels><?xml version="1.0" encoding="UTF-8" standalone="yes"?>
<Relationships xmlns="http://schemas.openxmlformats.org/package/2006/relationships"><Relationship Id="rId1" Type="http://schemas.openxmlformats.org/officeDocument/2006/relationships/customXmlProps" Target="itemProps7.xml"/></Relationships>
</file>

<file path=customXml/item1.xml><?xml version="1.0" encoding="utf-8"?>
<AdaptiveCompressedXml id="91f846ab67de4812a74d215a949d34d0">H4sIAAAAAAAEAO19zW5cSXLu3sB9B0HrjlHkb0Q2NG0YM7MY4MIwPLO6GyIyM1LiDEUKZMndsuEn88KP5Fe4kZRazZ+ieDhTZ4YunY1E1imeyjrx5Re/GfE///Xfr//xp3dnL/5NL69OL85//dL9Cl++0PN20U/P3/z65YfdAH75jz/8n394/Ye3qrsXv++/flnc4JilQqauENl5EIodvEtSYukhdrvJP8s7/fXL3/wqvPjdT+/1/EqvXtptXrx4fTVv9Fsdp+enO/vMq+tX7fVLfX9xufvD7aufL9rl93K5u/ry65f3/4u9fL2qILFWTwhllAxRFKG6QYCptlK8E5X68sbf2x3+70WTWx/y+fXT/mL38b2tPr988eruxaZnZ//U+6VeXb24vPjRPvjli3Zx9uGdPT3c8/4/68cf3OtX879bH/5q76e/bpenO708lbu30TN9p+e7P5gMpMt7e8/1l355531z9edXOzlveu/KjWu24m7f7+Ld1fefHqNJ+6TLTk7e2YUzCODuf5W56Adv/vMCr/Z97OdrL05tyT9eXP65y8fvLvXNhzPZXVx+PIGTru8vtZ1eP4/7X+n6HlMihszd6e7jH6+Fs3eFc42fP23P6h9Y45cL9nTvCGmPOF6/+gV5X8Ej15SKowGqFSFiMjwSKbjgR+AUY2nr4DE/jke/4fERPJ4aHHdnH09kt7s8rR92Us/0xEhpftZJeyuXb37ms3s3/98GVK+5NywBoqYKMfcOUjuCZjVuHzUQrQNUehyoYQPq14Fqt/1wOe97JGDMgVzKwUNzPCC2wFBCjJB7VFfYCxVcBYzlcTDGDYxfB+OZytVcgpz3k0t7p5ydtIur3bEQ5cDci8YA2XE3u7eYrcl9AEXW5FGaoqyCTbfAxEwbOB8B52nTqbw/gfPLhWMCaO7D3J40QEpKEKMLUMg0OePIXBQLlbQOQBfYnHkD6NcBen6xO/m0kGlsHgkkCxeKMZvbQ9G8IEkeagwEoi4SV24OxyqQ9Pg4JGmD5NchebF7q5efnaGjYkqMUkerGcrw5vMUVCjSGYapcO9MzQeK6wSL+HFY8gbLr8PSFiGnl1fXqvydnJ7v9PyIXKCSuy/JCQgHc4FKIai+CqQ+Wk6hMa4VyFzgA5UNm1/H5k5+OhIcdl978Ekhj1zMFc+Gw0IIVUeWjsxFaBUcRr8goo4bEL8OxB/leEKUyq1y4QR1Jptid9OANMeGaJTYgoRQ1oFiWuDXpM2z+QWK8++7XPbvskN3JOjDMTz70gCHN7e6oQMeIUCq6lmCC8GtYyzGJejbAj/70YfHgr5ApGh+M3YvEGkQsBcG8p06lyh5rBN1XOCp5LTZg3vQl7w/FvSp80Z4PCCgTCNQHVQx9dt8VSEtPeZ14jdugRGY85Yf3Ac/5+hI4Ec5xpBGBZrZllijgmBhyDFR7zyolZXg55bAb6uj2A+/eCTw0+i8hNYhJTb4pSAgmYwHvabaa5ZEbh34LYhe57yVle2FH5YjgV9CdhQdmqcR1JRvb1BzzyA+YzC13Ju0deC3xO/NW5x6v+13LH5v8NqRSoJAmWdhmEIdSCBDI+FoWmtfB35LHN+8Ze/2wu9olG+W0Zw2B2b/ZYixBeBuGMzofClBR/XrhF3cgjxIps312Bd3MdkcCfzMvXCktRndxQSxkBr8vIfCGlMnp675deC3JPBCm+uxH35Ho3xFfcVA0Eqs5vkGM/tcsn8adT+yl8p5nSzwgrLsXDb226d809FEnV3qMceEYDvK/N2UO9RYGDh3LMHHXvxK8FtSSlg29tsHv3A08AtVx6ijGd68g9hxQPXmA4dSiiapWHWdStawxPMtW+Blb+AlHIvyRS6FpAwInU35MkYovgbIEn1CxTbCOrZfWOL5lq32ZS/8PB8J/JQZNVOGIDnPo6PGg7UaBksfRotcSdbJeoQFB00ybznf/fA7mqSb7630lsCHKhBD78DaEHgMHl07Yg7rwG9Jzpe3sPN++OUjgV/sXltvAq4HhDiKg9KyAqJ9x5GYsq6TdAtLcr68hZ33w2/P8q/f/78NfqZiSxjcoKVZ7SehgFCv0ISqKkVTzCux35KcL2/FpvvhdyxhZ0KVHopCNofXbL95fLPMuB/13FHJD1on5+uXZD14qzbdX/FyLCUH4nwyHecg1Jn1IHHzjHuF7uwKZ/SS1+m/4JdkPXhrwbAffsfi+YbWiVJEKBQZIucBkmepfdRBFKPTwevAb0nWg7esx374HYvrEUJu2GoD5434ojiFmpOC4mDJPaa0Uq29X5L14C3rsR9+6Ujgh0OdRmYYrnqz/Yz4KmIFHwu24kMlXgl+S7IevGU99sPvWDzfGKnhyBHYoUJUVnM9OkMwWxB5FCwrnXPzS7IevGU99sPvWHK+gpwkuQIJQ4TYK4I07pAzefZOSNpK7Lck60Fb1mN/sf2xZD2i65jrrHEOMovtyQOHbFagsZ6PjBzuprcPBb8lWQ/ash774Xc0tl/qmpowZM9krkdJE34dEpEZfy3L6Ot4vnFB1oPc5nrsKzc9noqXEoIM30zbhtk6MKUOpZoT4jm1jGYLhrunqg4FvyV92tzmeuyH37HYfqMOMfMugfpQzPYbAiK+Q4/ZXGKz/tJKR43SEvj5jf32HzU6Fs93xDh8igQj99kOMBDUJgG6V1+8pIFJ12G/BUk38hv77YffseR8B7O6POnOJ5nF9hlqFUMj+5aT1pj9OvV+cUHSjfwWeNkPv2Ox/ZqLVHPJgL4MiC464FKc2X7MHQsrr9RkIy5IupHbAi/74Xc0tl/gVionEOdkVrzYT6UJVI45m0vicKzU42VJzpc25bvP9cCjiftpT+LTSJDQe4jkzfZLrYKj0oWlGyBXKjlYUm5KW7np/rjfsbgeoQdfnHQIvRHEHByU6DMUGrnE5O36OuWmcUHJAbkt7LwXfvFYXA/RnEopyTzfwhCjKAjnCKlkcdyM+2SluN+CkgNyG/vthV84lh4vTUhddRGq9lntnMlsP+4gPWORPgLVlVyPBSUH5LZi+/3K91hcj4A653YN8ObnQuxzZmwlc3/N82jJk6aVJnrFBSUH5LZi+33wQzwW5ctOW/U6GwuV2dZ+9verOKtP0YeYevN3T1UdCH43kh6z1d9e+G05txvoe39xtdO+FHbx5edfr8+Tnb77/k8XHy7P5ezEXr38eGKL2X24OjntT0XnnUXVi4s/fz9Oz0/mDyft4t275cOT7y3x+h5/9ZIaLjdN9iD1aZ8VwuJTN3/tZ0l25eTi8o2cn/77Nf5PLnXo5fVAwdO/HBftw9Xu4t3tG+OTSWtuQDnTSY+/u7Hm8fH7j3rypw/n3xmdPFSh//Mf/r7/YGodjc1+eWHZl+KHlntnTX9nrh2pjWGIAYxp+tnioA7xMIZHKjW0tNI47htcGx6g2pS/dUNzL37f38Tvd59+PnmPzv4/e35w3jTGX7SkTWN8bRUraYy/sZPfU0VOGWrTaeYiATce5uTTCD4Qxbq6mRsfpN5v3cl6CvX6E/nwZqPeW4vbqHej3mdLvYiJBCsDSuwQU/HAXQd4Fe5l9qyK6wzOu0G9DwUYUv7WT/M/hXrDyZW+36j31uI26t2o99lSr/bWO2GCkI1wIxOBZDHTd75o2zTISj1Eb1Dvvvd/ot5vvZPFU6g3nly03Ua9txa3Ue9Gvc+WekvJNRUq0HjOTsARZ1FLhZLZ1eB9IVmnpO8G9dKD1PutHyZ6CvWmk/OLf9uo99biNurdqPfZUi/H4JLPGZJrHmLgAlIcg1CinlojSev0D7xBvXu29Wfq/dZLGp5Cvfmka9uo99biNurdqPfZUi91UcohQg3XE8PYQQllTo1IRQOR67xOLe0N6i0PUu+3foj0KdRLJ3+Shwhjo96vLmqj3o16b13524yqzSENrhk81jkvihVq8Qhek3QOGJBXLy5zD9WRp/Stn6B+CvfyydC6ce+txW3cu3Hvs+VeQilc4gDXUjOz13mooxGMghpiz5F4nYEZN7l3zzP6zL3f+gHap3BvOXknlxv33lrcxr0b9z5b7k3Ys9c5I4Zm2z51CBybQjQzeFBWor56jYPzD3Lvt356/Anc6/BE3m/ce3txG/du3PtsuVeq0W0rZvKOmiHmxFDmgbYoHVPpjgOtc3b9Jvc+eKItbSfalnOvM7v348a9txa3ce/Gvc+We3ssmeNAEBrGuD7PqRGOgdh7TcPYb6UxdTe598EjbWk70race/38f+PeW4vbuHfj3mfMvW22xB6AgzvEeaS4BgkQqnpprjGtVGF2o2XTQyEH/4QTbWdmwJ/dvclOf9r98B/4n69fXf905+r1n/xWbcudzvt9XrzphFsUfQ2YPR26rvGwl7kWNk6yRe27w+tXd9Z15+vf/aIL5WySLGlO4FRGBxGjB24yoKurXnLwgdMqcs4L5PwEDbvJ+ZFifWokQTs0NRc2+mBWVaoKSWpEFSxjpRaAtEDOT/BiNzk/Ml+NisSCDBVTnb32Ilz3ve1aG/k4YsB15FwWyPkJkeJNzl+X86w+DC518GhuUexxzlAe9quM5mmO9E7rzNFzSxT0E9Kxm6AfKXrq1RPlBJWMvW1DJ5DQZ99+xhqyF7k7lv5Qgl6ioZ9Q87QJ+pEsn1Rk9RUCTeamNjlcHOTmfHQ5h9BXmoyJjws6PKGweBP0I4d3qomySYMp1jkCdUBpI0Kb3fGmeTbaOoIOvEDQTzi8swn6ER+6USgZPfjRp45uaoLOBfJQrKa9hfw6NVNhgTEWnnBAdhP0I9StoUVio+7m0ajbZMzoAxhzEysWlrqOEx39AkE/oQnFJuhH2puat9znFJsYeoSYuoPSewduo3YMfdS4zo72C1pJh2MJi+0N5/+NwyWIvsw5bdUl29ERGxhbJ8AaMxVNtrNXmpT6+IbOT6l2fdaCfg47Oim7XgiarwXiMB0tvSQorEoDVejuOYVDUfcSQW8Bk4MJOiTHGVuCPPPIUby5VzMwFkup1axuV1aaALXA6M5PObe5CfqRPrhmdLtKCCXFOeZ1Vst2ZNvWgrUkT2msQ91ugTGWn9KDfJP0I1s6RHJBPFQ0IUdXItTpX7kWAnmhpGWdLe3cEklv2auDSVpToqxmiRXbxBCbC1CDaWnsRuuVNIexjt3tFsTG8lM6rG6SfiTc3Qb50gqozDmhrjaoowgUEU5MUXWs40q7JZY3bXr6cJUHXoPmXmHMEFnUbiqah4Nq3lbwvqKuFB1zS0zvvGU2DhcHtS+VY0Ag28BmkZmjVSILDPGhdq650kqSXhAHzbRZZIfb0zUo9U5g/7Vpe5ttJmUAZQ5By+CS1zkt4ZZ4WbRZZIerP/DscyjFtHOd9UTNbG+sEZpPVSoKlbKOng4LCorIbXr6cOlKn1vCGmAoKcSMAizEMPrAUOpo3HUdSS8oQCDc9PThJJ25N51TqsXxPGdM5k/j5PHgvGlpxLUS0wtsb8It6n24yInJs45AUEp1EMswHs9xziMvswbBN0zrxMjCAtubcAt7H0zSFHqh0hu4YPKNrs2eWTggkBnfpUkauk7vgLCgTpBws70Pl7IMjZTVQXddINKc795KNMEnP0rUgS6vI+kFcW/CzfY+XLmJDymExtBxJqdbn+wts9rbnK3e2Tywlfb0grg34RYNPVx2OhfuzPRJyLH5al5WCVBc9TWMWrWtZHsviHsTbpVFhzu3URRZswAxljlCLk3bLBmFe5bQkGWlghO/IEZGuBULHkzSvhFqQAUXg87e/WxCZrO943CSNA9q62Qt/YIYGeFW/3swSUvtRtJZoaBL5k/7BkWDA+djNWEXcrxSRf+SGBluMbLDZS2x1hpsO/fRTNJOHLDWDEUqc6gjjpVmL/sFMbJcthjZ4XJZufZIOZvtHWYuKxFI1AxenODAzrhSPyi/JD9dthjZAbOWiSM1hDFDomaA0xz54G2LS0oJiw5d5+CdX5KfLluM7HC5rBw5UGjgG85zOtpARnJAMXGdqhrjOjXAfkGMLJctRna4OrLirk0yIKqz9HdE4KQCPtiLOTXGttL5jSW1oWWLkR0uchJz02F7OmmacW/2UIK51xxHb9IptryO7R2XxMjcFiM74Jksjd108WwQVyFKZGAz0SCkXIKm3mpap+NFXBIjc1uM7HDs7Vwo0hSaillkFAXEm23GDikFjL21dXpSpSWS3o7IHzJyUqqZuN1sbzf19KwuKqWaqxVQjNk5yEp7ekk0dOt6cThJo1KpWs3ilkK2p4sD6awQevZ9oFPb1+tIekk0dGtkc0Avy2EZLs32B2TsPUIBZtvYPrSUggneZL2OpJdEQ7feVAesOSk9N0weEnc3j8ojVBcQMHocEYvt9JVO4C2QdKbN9j7knh4dc4HeC0KsKUHts/JbC3IhTInXyU/7JSfwyibpw1lkmLDXkWA0J2aRyTytEzp0Juwx9hJoHUnHJVXAWwfJA+5pNfeqm+2dKITZh8y8LBRT28n5TqnlSCvp6SVVwFtP2ANmODhxERfAZDpb2jDOtkUKo3NF33uVuk4uKy6pAt66PB+wsr+T1DnFJqlxduRqejrNVs/aOY7qk6sreVlLqoD9FiM73J42uytGb+ydk85zWQM42D+azCif7ejGSj0RbiQ4HhxXRMfiTj+DDlVDyNXiCTBlU9MVI1StAVJPLjTvjcNXKkT4RdAPzkahY/Gmn4Gga86aBxbgIWZ5OxM0t9rAMXMTTtl2/NqCfqjlXDqaw9PPQNDB5SalOKA2x3xytR09UgTl4Mn7lnilRNYNQe97/ydBH4vd/QwErUl7HAWhu2jWmOQOlTiBp8Cq6FKVdc5O3xA0PSjoYzG7n4Gg4zw3LWZ2I+MUNCmYJe4hRzXtTOSwrt4udM9j+CzoY7G6n4Gg3cjN9d6gFaWpoz2IDoXQeo0xUevrU3d5UNDHcnjjGQh6+JpYKIAjN9OVscxBDOZe5eGbuB44rC7o2ZPsAUkfy+GNZyDpGHLpsY5pg5kjHblBza2DT17qwFHjSi3nbkp6T0Dhs6SPpdjkGUg6tFo0zKZUI5on3UqZLYAdjFn+63oLudHqkn4oOJaOphHZM5B0CRxTnmemudk/3qfZuT1D8X5IcMMFt1K6cskw77xFxw4m6VRpYGsNcpoHp7up6FKrQE3oY8DgJa0eNHl4dHDewmN/oaRfv3pvv/4yAfX1W7n6zVs5f6NXPww5u9LXr2688uVdp1e/+TwJ9XfnUs+0//zm+xe+/M2ZXO3+VYeJ9u0fT9/pD3OgsTly4PCPGL/3+D3mX5WMsbD/f3P1t9/95TZXby9+/M3F+c4e2+/t38srbfPLf1nug9d/+YqneimX7e3Hf7n11e9euf0452P654uuL+YP1ykgp616nR5o8bYjzFmpFRs4+14hpt68vzd3et7F1vW7KfFTvT8Eev8I6I83R0DvG5r7xInPi2H39WnP19B5+Nu8vnh//dw/7xazvPSn93Le/2mYUGa43aT18kXX97u317tcf2pnH/qnd55e/fbjubw7bV/e9+oOuH8Wx+2X29vTM+OOe5RzT3iLJqHfJ5t797Et5nDmAeOoGWJObEaP2B2lYyrdcSBZcp+EPXsVB4VmqFJnj/XYzEzGWgdlJer7DJp79yGUwiUOcC3ZoursFzkawSioIfYciduS++Qc0mD7St4WYNqdZ5cjj2APRzob3yPXRevpopRDnCf97D6V7RuGEqGUZCYikTNFsuQ+HINLPmdIrvmZWTeTspi8hBL11BpJ2ufE3btPKbmmQgUaz/XgiCCcKxgaXA3eF5JFctfeeidMELIOez5EIFloRqMw2RYMEhbJCzGRYGVAmZHLZEzC3e5oWDBaSc5T3BdYvHef1lNFThnqHCwdO9pSmulo6TSCtwcd6z4z6d59RmpjBIMgxmTueDZE1onnMTxSqXOg2j25G0/c33amNh7g0ieRbJBYq5+zB0ax/SU6Kx/HzNFVcyu8E5X6ZJK9OaH8x4vLP3f5+N2lvvlwJruLy48ncGKkdKnt9Np42Mu3SxPV+0eP/3XEubv88Atvugd589PbDkybaDhgP+Ovw88jvOiADS6Qqs6uKi6EvTba/e3DrXLhBEYIE67Oto92BKJRYrPNE8o92K8JM6+5t9kHKOocFZl7B6m2Hs0a2Y1qG2gFmJ2eX324lPO7HYc+//k3izF72DqLnbH72XbNdjt7MdXsO3XTbZLHPZW6JjZyIJdy8NCcEaqh01T8bP2Xu6lps1WFyj2j/6/HxpnK1en5mxOTycm8lZydtIur3dUGlZs0Ep2X0DqkxDi7qoppYVPu0cyU2muWRPsCfvetlByj2TvVzL/rquuoIFgYsinBbhYKtbLISlHnjRMNJWHWd5r9ZtpT3PUorDn3qvSY791nTegOzL1oDJAdzyo1+3KF+wCKrMmjNEVZAbqnTY3UPkP3y4UNvveMG286j4oZkZR5ah0zsodZbjI0Eo6mtfZlzgM7iuYypDobYLXpieaeQXzGYICcs3H/pozZhxlqyazPksxKiC6YW9NnLezIXBTN/k6Hh935xe7kU4Bjxh3+7kDzXwMa3gAarg+0EbiVauaWuHnWALv9VNoceR5z9q07s+uWAM240NH12cIx65vLdfrd+znbL6ZOTs05W+RdymhOm4N07TWbTrX7GPozOl9K0FH9PTNyTcCay0wxZgXbRsb/YsZHjWHapG5OoeVmD+jwgL3YvdXLk35qrsbumbDjcwKt9iR+joZNOAcXkSeo5n2ajEoXlm4wXuSqR9cx18mtQSY7krnYIc8m3S76yMghLDISxPxrSa7Yemajql5xthnskDOZT+SEpC0K9cTZA2nkOE/Z23qUbROVzhBCjWY7FCzLfCgc6sw7YRiu2vNBc8MqYgUfC7biQyVetJ4QcsPr+kdv3n4UZ09qljorDhYzclO6b2/vvU/rRMn2j+0l02acjf/z9A2jDrLt5XRhSM35lJkc2POYTQlmUIx7he7sCmf0kheFeghVeijGKtWHSXqmgEoyrUg9d1TyZtYtIr0xShjcoKXp80oo8xYVmlBVpaiZFoVWYvdqqlnA9WAkM4qbw8sV0Egvj8SUdZmx6nsrvSUwEcs8DNqBtdmXG4NHN4sC86L1KDPa2jMEyUbCmBpwrTM0Z994VK4ki5QCcik0Z9KEzjNUiHYLX83mlOgTKraxLBQWqtrHDltF9m6GsAaY4BRCKUWTVKy6r2r23n1cMjM7JgR0bjZ+ncWA0Yx5NqmX4GMvfl/iaU/oSX01ZxRauQ5dBoOOm/hp1P3IXirfu8+qSip3X5Lpb+Ew5pRV40NvCEh9tJxCY1wjFLaTn/7uWuk52ewlBBlmMkEO07ZNqc88qAfPqWU0Ng+4r27s/q5JXVMT8zH97EYts+tKyPOMIBl9N7OQ7mu3NdHVfe3BG+3nkafrmg1dhRBsU2bpyFyEDo+uH+WN/v2tnueEr4A6HfMBvs+21X0GvKspw2mpmwIiTbhIG5t2UlfdPMPSp/YzeUqZEwx6xiJ9BKqL2F00JyPgBLNzupnqZkIJ5znYJItj8y1ZFuE9GLrKHA8depuJhWDaL/psxoLdOCZv1xdprWYWec0lA85h8tFFezSzxN8zsz0xVl4WqhnM6rLv0H2aQ41NBdYqBIO9sanWmP2y+8Q4fIr2h3PyYixhjviRYLdVX7ykgekeSPbepw4xAzKB+pkANA8aRObyzC1xavZluh8LeBIf3Hn95y3xc1HAH96q7u6UEsxc+q1X5x+9fnX91h/+P4pMJaCEVQEA</AdaptiveCompressedXml>
</file>

<file path=customXml/item2.xml><?xml version="1.0" encoding="utf-8"?>
<document Id="1df5a1ba-e7d3-4c59-921d-56f0fcab1e7f">
  <version>1</version>
  <createdBy>hancas</createdBy>
  <modifiedBy>melcha</modifiedBy>
  <createdDate>2025-06-27T05:49:21.7994251Z</createdDate>
  <modifiedDate>2026-10-06T22:44:43.0728314Z</modifiedDate>
  <sheets>
    <sheet Id="4fd9fff4-5667-4c7b-9c6f-7d86639f9365" Name="C.1 Trial Balance"/>
    <sheet Id="1936bd98-aa0f-4967-a703-3907c0e0ab4e" Name="C.2 Revenue"/>
    <sheet Id="91f846ab-67de-4812-a74d-215a949d34d0" Name="C.3 Expenses"/>
  </sheets>
  <documentDefinitions>
    <reportDocumentDefinition>
      <properties version="27" revision="1" isCriteriaEnabled="false" suppressions="30"/>
      <reportDate>2025-01-16T00:00:00</reportDate>
      <lastRefreshTime>2026-08-10T04:20:06.9845651Z</lastRefreshTime>
      <options areDatesRelativeByDefault="false" autoFitColumnsOnRefresh="true" rounding="0" displayZeroForBlank="true" clearDataOnSave="false" highlightEditableCells="true" refreshOnExpand="true" updateExpandedElementsOnRefresh="true" updateReportGroupsOnRefresh="true" enableUnknownFilters="true"/>
      <areLocationsHidden>true</areLocationsHidden>
      <adapterReportOptions>
        <option adapterId="3">
          <reportSettings UseLevelCurrency="true"/>
        </option>
      </adapterReportOptions>
      <instance adapterId="3">
        <instance code="oms:reporting_data_model-3-1">
          <propertyValue id="5865c367f69e1000093951ccc3820000">
            <propertyType id="0"/>
          </propertyValue>
        </instance>
      </instance>
    </reportDocumentDefinition>
  </documentDefinitions>
</document>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lcf76f155ced4ddcb4097134ff3c332f xmlns="704da589-9a5f-45d1-b9c9-18eae98c3af3">
      <Terms xmlns="http://schemas.microsoft.com/office/infopath/2007/PartnerControls"/>
    </lcf76f155ced4ddcb4097134ff3c332f>
    <_ip_UnifiedCompliancePolicyProperties xmlns="http://schemas.microsoft.com/sharepoint/v3" xsi:nil="true"/>
    <TaxCatchAll xmlns="68339cd5-4ed0-4715-a10c-fb6cfca0aa9a" xsi:nil="true"/>
  </documentManagement>
</p:properties>
</file>

<file path=customXml/item5.xml><?xml version="1.0" encoding="utf-8"?>
<AdaptiveCompressedXml id="4fd9fff456674c7b9c6f7d86639f9365">H4sIAAAAAAAEAOy93a4gNnKgdx8g7yDo2rUmi8VilTHjRf4uFgiCBbz3g+LfrnZH0kCSkzivlos8Ul5hyR55bB9xVtzNIYIh2IB7Tv+4+3T3p2IVv2LV//t//z+/+df/57e//+p/bz/8+M333/32a/+v3Ndfte/K9/Wb7/79b7/++586yNf/+m//+//uN3/3H1r76at/U3/7NfWqvXeCyJyASsqghTukKsxBuwaOX3/1v9m37bdf/0//yn/17374xn7/1f9ov7fvSvt6/FpfffWbH+ev9j+3/s133/w0fuMfv3zv+P4f2h++/+Gnv/uXP/rzD44f/oP98NOPf/rmn37+vx3f/eVT01hSCr1Di9mADBU0RQfOuuXgS1WNX/+z///xK/yv3xf7F7/Jz9//Tf3qp3/4w/gj8Ndf/fXHHyzt97//H2r9of3441c/fP9//Pbr8Qcu3//+778df4Vu8fP/U/uHv/W/+ev5P//iN//r5e/+m/LDNz+18bf28Zdpv2/ftu9++rvxD2HV/jB+zvxDh68//Lz52X/340/zr/sXP/LPfmx8xnX8+b7/9se/+eNf4/gn/121n+x3344f+D0E8L/8o8xP+s/+4v/4Cf64+m1//rGvvhmf8vz/r/ZD/SsfnPvlp//l58+//YHiT9/89A//7ss/xPKzmZ/Pz7/y4jP9M5/Pn35g/E1++AdZ/NX/5q//ibL/AntMzkfOBbpDD9QTQ5bIEJx0aj5SK/0Ie/zr7OFjb8Geu4a97J1il0EcxQCEhUC6KxBq7Ia9Fyxn4l76dfbCY2/Jnr+EvdgqducbULNx5tI4eIWagHfeY3ESEtMR9uTX2aPH3pI9vIS9VI1HZpfB2MlIRS1B9s2DJOsdgyWH9Qh7+uvsxcfekr3Fp//l5/+lsWej3iHvxyHbjIC4lRH3ikLvI9VTJhSPR9jz7tfh4wffEj66Bb4YhMVH6Lk5oFDGoRsoj0LXimZymnM+A5//dfjSg28FH+ol8DXGXHGkeESsQJ7CqDtMwQoSe+2YYzgDH/46fPLgW8EXbil12whzlaKC2jx2ozqQPFhs7Mly4prrmWsWH34dPn3wLeG7pdZNQhZS6xB7nlffFSHHVME0x+rM+WCHcj7auGB2j74VfXxN6Iut19IiqI/j8NXEYK40iFSj9VIHf+kMfTt64/mNNX23xL4R9yR3TWDNj9hX0YFmCVCz+ZH59Z7w0MG7ITj8MxxL+uI1sa8EJOEG44wtQFw6CIYGiNJSij5wtjP0bSgO/xzHmr5bYp/PzsUSFIKvg77BG1joCQKKsRg1PZX3bUgO/yzHurOAL6EvKbtgScC1NEreIm3EPlehc/bsIolz5Qx9G5rDP8+xog/plpO3UBqpH0ZIrfh58o5ytzeG5mIYBHLJ4YzfxQ3P4Z/oWNJ3TWcLci1Oq0GatoMQGbR4D9WTC85itX7m5MUN0eGf6VjTd0ve56qKk8ogAcPI+1BAHBN489GnUlyqZ/oLcMN0+Kc61vTd0t1iyfXSBm7N0Yh9eXCY0/ioShi1Vc0DzTOSFzdUh3+uY03fLf0tnXxu488DBRWBgvOgjdMIgNpDDYlLOHPjghuuA5/rWNN3S4MLJw6ac4U2jtlx8gqCNMfgq/iQka3gobxvw3Xgcx1r+uIl9JVYm4p1wOZG7KPAYG2evBYsxK4kdKbDBXceczzXsabvmvu+jIE1M7TYKtDMAHM1hlilBByhEO0QfRuuA5/rWNInt9y4BJdyUFPIrAIkLQ36eoHp2LqmXmo/lPdtuA58rmNN3y03LpRdqZYTMKcE5GOB7KKMvK/zyP0KczlE34brwOc61vTdcuOizahbRzDjBtSFQLsbx69j5DIfdXws7z+JvrDhOvC5jjV9t9y4kK86MrxZZjCPqqMHyCkY1Cih5eZiPtRlEDZcBz7XsabvlhuX1tHnnEbN60e2R6IFhJuCk9qaErEvh+jbcB34XMeavltuXHKbT0M5QnAV//EV+fjKGVuqWFjSoZN3w3Xgcx1r+m65cYm1V/GcwDUJI/YJglqJwNhDH99K4ePV5mfRt+E6wnMda/rSJfRlwmSWBm5U46g6VCFXH8BR0pyy1hLOdBmEDdcRnutY0ye30FdImuYM3UsHKiFDDjlAlzb+E0vZ98xn6NtwHeG5jiV917zrCFRcceIgcx+xz1cDy2RfWg2amg/u0NS0sDO66rmONX233DbXmHqezHme8yI1EFjvCdRb9Np8bO3Mi8qw4TrCcx1r+m65bU7sJFcZNW9wPOdoNLBgI/ZJTsjkhVXO0LfhOsJzHWv6brlt5m5ElStIpzm3r2aw6BwkFwiL1QHhmZqXNlxHeK5jTd8tt81UTJ1RAOI8874+OGwxQMypkuNWPJ2peWnDdYTnOtb03XLb3Au10JsDsRn7CmeQxBFsznexgMW1M66DNlxHeK5jRZ+/5kWlGQfO068VN18V+QAjFjJokEbcek75TNVBG64jPNexpC9dQ984WU1ih9h6AxJUyC4peF9H+te1uXzmNTltuA56rmNN3y03LlprU2wIXlIesY8VRGyuSghpfOlFP7YyfhZ9G66DnutY0ndNb3PJLvZUBTomDxQmeCgEnkpAN6JiOJX3bbgOeq5jTd8tsa81VyjTjHgd5/y+OcTUZ0iUsUopkXM7Q9+G66DnOpb0XWPaatYYXepQms39RAVBczPozns36mC1j0NDPou+nUUdz3Ws6bsl9rlevBBGCNHbfNPWR+wbaSDlLhZilnyov482XAc917Gm7xbT1ou5qjWA1jnHxWqH3GSOtIqVRvFrrh3aC7jhOui5jiV918ywMgk1BewQHBUgR4M+qwiNRA3FoqUzHVZxw3XQcx1r+m45eXtqeRQXAph50GcugRDFgaC6ef/Cdqi3OW64DnquY03fLSdvIs/qXADneFQdLjKIbxVKT4XGF5FDPS5xw3XQcx1r+m7pcSmtJ2ITsDoCIMXBoZgijFyQG3FmbWeqjrjhOuJzHWv6bulxiXM8bhwRz8WBIKHLoMEacBdughHHwXyGvg3XEZ/rWNN3S48Le5dyT31EvDlJw6qCRE/jo9TNJ4fszkyPjBuuIz7XsabvlheVHHMw+bIUsI2qg7wHY/SAGIvywI/1TH9f3HAd8bmONX23vKjU1EbUIw+9zanhaZy8liVD7rGhs9ydnulxiRuuIz7XsabvmheVwfne0cDVNOnr4wyubaSBfpzH4qtEOzPDKu6sJX+uY03fLdt5k6tMwgjO9ZHthdTAdG5MqCX7lgu6QxsTeMN1xOc6lvT5W1wHj3N3lLY0F5N3oNYcaEEC7xsyhV6pnak6eMN1xOc61vTd4jqs8YxyFVRG2KPgFPJcGiiOOZNvBflM1cEbriM+17GkL9xy8mZFn0s28CRzUxYlyJgTWBBmM59PrSbnDdcRn+tY0SfXbIeOPnMVZCgecVQdKcyatwC24gJ1rPnQthjecB38XMeavltO3hhqrRrmmHCdM+sDg/LcUWk1UM5Y06m8b8N18HMdS/qu6W3GlmJolX5+05ZqBfmytCMVHRnhKDr6md5m3nAd/FzHmr5bYl8zH0rrBi2EMPe0dbDIBNVhsBaMMh6ib8N18HMdK/r4mhsX3xM1lQiZkICwO1Bkgd4lc+eQkxyqOjZcBz/XsabvltgXzJXuu4xg1xxQnJM0ZC4NzIZqUpT0zJs23nAd/FzHmr5buktFOLoc/Thvo46TdxS+Rr7BiH8FR+FLvxgS/En0pQ3Xwc91rOm7pbu0ex9aF4QqmoB0HLriTWDkgzEoykj/znTWpw3Xwc91rOm7pbu0KWGrqYxDt8R58vpR88Y5xtmocsfmy5nu0rThOvi5jjV913SXSmpOXB7Bzo2qQzWDdooQG3ofU25MZzqs0obr4Oc61vTd0l1afVCK5CDLSP4oFYEcugEiquvKingo9m24jvRcx4q+eM173nHWhp7b3BFDDcg8gTgKI/Zp7b00VwOdoW/DdaTnOpb0hVvow5ZdYNeg5j9O0mhgluabNqJx8ias8YxpSxuuIz3Xsabvlvu+rJTEugNXdZQeOQho6gopUBnZbe7x41Kwz6Jvw3Wk5zrW9N1y38diDnvL4KtPo+YNbr4qGkVIcnFAmWpJh/K+DdeRnutY03fPfR/64nWkfNX3ee3SIWtMwC64Yi5J1TOeN224jvRcx5q+W+77hLQP8BDCCHVA7AVMtAMTU/NO1bUzNy6y4TrScx1L+j42fvzp5/+l0eeppJKoQrIwAmDsCWyGwhA6kXCmcmg3uWy4jvRcx5q+W6qOaJ5rY4bmZe4qGoVvllTnvTPZ+C7vyxnTJhuuIz3XsabvlqpDR4xroY6qw7EAdYygXTxUR6LBooV0pstANlxHeq5j2V16zbYY6r2xRgRtbm7K0gIWq4JLQWOpVVI6lPdtuA55rmNN3y0nLzNLxSJzcu7I+1qJIJUjeHTqso7SA8+4DtlwHfJcx4q+dM2+DnQJA+nI+9TN/r4w3/PaXNJrNSWrPcYz73llw3XIcx1r+m6JfSllTooEWnTQ51uATKTAyM3Qe+xyqOrYcB3yXMeavluqjsLB9e4DSJ63zT3MSX5uJH/YsbAnkXhmipBsuA55rmNN3y2uQ5BSwvmQHL/MrE8ZlChBZHSkyQWjQ7Fvw3XIcx1r+m5xHV5qqqOEB5e5zo0Jc0GgeEBfCBlLD/FMl4FuuA55rmNN3y29zaF51cAIXd2gr/Y0Tl4zKNU578e3q+gZ+jZchzzXsabvlt5m37Brzx287zp3kxeQmBzUjs6V3pqUMzWvbrgOea5jTd8tk3N9N5TsEDSWkfwFNBBWA5+cOKtNk57ZmKAbrkOe61jeNl/T21yb09hGxKs+jJM3oYLlFEYaiKE4zD60MzWvbrgOfa5jTd8t930js2vmmMC3koGyc5AjBuglC5HrJZZD9G24Dn2uY0nfNa+K2qg4eq8IHHwB8hin5+1Q501Mck3SqZp3w3Xocx1r+m6JfYaJGcfJOzeUj6qjGxgHghBiFcq9iR6ib8N16HMda/qucR2usfpqoDkkIOZJXyzgtOYWsu9UDlUdG65Dn+tY03eL62g1FMxxbglsDCSj6pAvRQj3whh67YfmuOiG69DnOpb0fXxq86ef/5dG31x0XdEaeDfn9/mcIaNnKIGTm43NGc/c980F27+O35MdS/yuabFKLplUF6H3NvDrwmDUFZoWrTFyDf1M4jc3bP86fs92LPFLt+DHEjB3K5O8uR8aG2gcdUfrKRaXS+yHMr+5YvvX8Xu6Y4Wf6i26Q6xynMOrunn84+hm9YEhjQ8xk6+tnnlQPnds/zp+z3es8btlU2BNxkKSwGsfIbB1BPPFgKsjI7SY9cwsl7lk+1fxGwni42/J3y0bi6SUWLXVwR+mUfm2DJJ8GpVvE29JieOZ1x1zzfYGf895rLO/W3pdrJZg0gZwxfF832GQXXSgOm+dR5Gf0pnZ9XPR9gZ/z3qs+Iv37I2Jxq6PUzel7Oe7cgdSRyTM2iMhec92ir8N7TFyxMffkr9brBuPFI+zKRSZcw3QeTAMCK30gZ9kC+HM9oS5bHuDv2c+1vxd493Q++pcBYllTvMjBR3MQWzmMvUc6eNa7E/jb0N9jCTx8bfk7xbzhlQteYlQm47zV9FAXY7QhVrLM9HgQ/WH33AfI0l8/C35u+WdkSiVXn2Dkl0b9S8HkLm1Ur2GnKhIsDOzNebK7Q3+nv1Y83fLSyNv5ppvAqHOvZUlEmQ/dwiWEQVjqjGXU/xt2I+RJD7+lvzdcv9SA9auo/7Irk7qKMHcqwC5M/a5NDX7Q/rDb+iPkSQ+/pb83aLfUtbkGjZouXQgb3OyGg3+mtTa0Fr/qHo+jb8d/+Gf/1jzd4t/CzE71tahcJ/NL21EwpQQSkXM1akkOtR75Xf8h3/+Y83fLf7NiUiaS2Rc4wRkPYJYFfCYW9JsNZ3yv37Hf/jnP5b88S3+o0UKzK1BTByBMDWw3ufDI07RIkVuZybae7/jP/zzH2v+bvEfoVEtFAo44nn/7DoodoTuBY2zNcVD3X9+x3/45z+W/F3T/Mx55H3ZKWC1DBTURvwjBygSYmX2KZyZ7Oz9jv/wz3+s+bsl/rnSvYUowGHe+pFN/9vy3C2TUYowffyjfhZ/uOM//PMfa/5u8b9dg2WvFaLVkf+lxJBxdt/X4lLwzFoP3T/jjv/wz3+s+ONrZh64MkAT4VF/tArENYA4i3PCLpWqDfHQbHuPO/7DP/+x4i9dw5+2WouO87f4OV98/IcFEikDuvEfGXFPrp46f3f8h3/+Y83fLfkfF2+aI46jN8znR1znZplRf2TnupAPSQ/dP+OO/8DnP9b83ZL/ETlr6gJUZA9UpINlzNCJmnMl+/Zxjc6n8bfjP/D5jzV/t/RfuVq6m8PWupv9Lz4M/kQKOOxWiveoHxfpfBp/O/4Dn/9Y83dL/xU5lyvN+5fWDcgVAVOvEHKgLoWx0aH7Z9zxH/j8x5q/W/qvsHdL3ifQ0iNQ8wQaM0IJoklmE9bHUuvT+NvxH/j8x5q/W/qvqrNi6ub9cxzxL3qBPKchWK+UIrlkx+qPHf+Bz38s+cNb+l8ocE3UAjQ1mtt8Mwi1cf5KCNg9U2mH3n+EHf+Bz38s+bum/8W3LuxdAYwy+HMq8/35nMKGoXvxZKf8b9jxH/j8x5q/W+7/XEijyBAFRJ2bpcNc7xb7qD/ioDIpix3q/ws7/gOf/1jzd8v9X0lGOc/5L2WUvqSpQW6F5hCEVhoT/uKpwafxt+M/8PmPNX+3vP/1VpkyKziac59xJIHaXBgQWnSYCvWPrWafxt+O/wjPf6z5u+X+eZQXI8j1AFjRz66rDiMgdsil5a7sfE+H7p/Djv8Iz38s+fsopf708//S+PMuIzYqEJ2m2X/qB3rdga84juCAgU/dP4cd/xGe/1jzd0v94a2z69aBnTqgmjMok4NSemhZuTZ/ZvK9Dzv+Izz/sebvlvojlWa9fWk9rQhkM/6Z6hwBPQoQjoqnho+HHf8Rnv9Y83dL/VHUYrWR9RXzffCXG1iKBkhkPbgs9eOor0/jb8d/hOc/1vzdUn/0VlCMA6j3c9/lHH3Kbkq4kf814ZLLofqXdvxHeP5jyd81+1a9F69WM3CZ4++jNdAePLB5014oeTk0f4N2/Ed4/mPN3y31R3DcKocC3TsD4pbACmcQKa2qNCF/qP+AdvxHeP5jwR/6a+Jfo5KljdDnAzJQGSex5RymBDZhql4/jhr+NP52/Ed4/mPN3y3xj0eZMadcASZsQC3kUfr2DrE4q4wtxHaKvx3/Qc9/rPm75f7FMFPGWmBEuzTfHzmQljMg1sEeho79FH87/oOe/1jxh9e8v8zaUk1z3yqNqpfyrD+Ex0fV1xokluoPvf+lHf9Bz3+s+bvl/PUh+yimg7rJH0cFqylDJk8VC1b/sdX20/jb8R/0/Meav1vOX89z/IHvs+tl5H/cC0h3Har3teeCiB9bfT6Nvx3/Qc9/rPm7xX/ELr7oHH3Kk7/aCIxEAHNGlymyy4f8L+34D3r+Y83fLf5DGKnPrmdtzEADOMjJITjfYivivbdD939xx3/Q8x9r/m55/5usUfQYQT3N+BccKKUIIVkMbg5BpUP+I+74D3r+Y83fLe9/U2mNmip4sQSUXByVMHpoFVsahbAKnop/O/6Dnv9Y83fL+1/qAZnDfPo7458rDmwkfiAJQ1UMzeVD9W/c8R/0/Meav1v2L2CJQTEbhEoIpNbBehl/iaMszqM24fhx1fGn8bfjP+LzH0v+rtn/m72OM7Yn4JIHf/PqJUsuo/6V7rOnXPFQ/1Xc8R/x+Y+lf7uGP5IyAHQVaqodiGlUwrP/IJZeWyRT5FP5347/iM9/rPm7xX9EF2tPLUGVP/a/KFioGWKK3ReMpNEO8bfjP+LzH2v+bvEfgm5e8Xkg+9J/SgKK2uYkhBEQNaf68arz0/jb8R/x+Y81f7f4D3QtcI4Oepv9p9TnJkxFcFKcl1yT10P+Le74j/j8x5K/a/bPqJToXJDZ/1yAKjaQxAYjPIUei3kvh/I/3vEf8fmPJX/pFv4Slp4qE4SKI/4JCohwBGnFO5KUOx7qv+Id/xGf/1jev1zTf9+5BNWeocV5Ce2QRv1hBs7MnHe1eTvUf8o7/iM+/7GMf/4a/povowJuMB8bAbEWUE1zHJFLrlrVVg69/+Ud/xGf/1jzd8v9C1Vm6mIwvnYj/jFCHjUHlJoVOWWP+VD9yzv+g5//WPJ3Tf+900jFZQ9d5/6tSAyGUoGtaOrRDPFQ/x/v+A9+/mPFn7sm/5OGI95RB56rV6mkAjmGMvgzdlmsl3bo/oV3/Ac//7Hm75bzd5xwFmN2kGwu4RKuo/4ghFq4Z2ZL4g71v/CO/+DnP9b83eI/apCQsMxXb1/m7/KIfyM0ASq30jIlrqfO3x3/wc9/rPm7xX/E4lWzZlAvMue/JBAZx3HKVNqof5uVQ/1XvOM/+PmPNX+3vP/QVCx4TxDrnH9FtYH10MHl5Hwokrm1M/ylHf/Bz3+s+bvl/YdTpzxYg4Jz/6AOCHPqAuyziAVHiof6X9KO/+DnP9b8XfP+w2kNJBG6zfm7SQWEx0ejLJFGzRWqh94fpR3/wc9/rPm75f1HQbI4qw5Di3P+RoacDaGVwtGjMz21/y3t+A9+/mPN3y3vP1xsIxLFDB113j+bm/OfI+RgGLqRi/nQ/pm04z/S8x9r/m7ZP5hyG5SNqtf7Wkb9UQg08ziOi/fBE/niTuV/O/4jPf+x5O+a/R+azDfRAJHzOH97T2A2ksAo2dfUZwPMqfxvx3+k5z/W/N3iP7CnmkbFAcnP/ee9RVAMBpoo1ICp+37If6Qd/5Ge/1jzd4v/MEtlWjZgXzNQcTP/Ew/WciQ/hxOVU/d/O/4jPf+x5u8W/1HMl+S1QE2IQKEZSOsIgpb8yAHndoZD/O34j/T8x5q/W/wHi0sW6sj6tAuQH0Wwcg/QQ6bscsvl1Pw/2fEf6fmPNX+3+I9ksVecU3etuDl/vIOQOXClpSguOv1Yan0afzv+Iz3/sebvFv8hxBpLY8hofsS/7kAkNSheis0VINZO8bfjP9LzH2v+bvEfTZ1xnP2nBWnEP4+gIVXg2qV6jnxs/q7s+I/0/Meav1v8R2gtVGcFMnEd9UeNIGnUvyFayM3a+PjQ+w/Z8R/y/Meav1v8R3Ch1uQydJK5/5JsxL8+hxB1bk1GPdJPxb8d/yHPfyz5u2b+Vci+54gGrHMJsM2n53VUIsGqxOoSVn/o/ll2/Ic8/7Hm7xb/kU20xSwgMes4f3nkf8oJWsqRnOI8hw/xt+M/5PmPNX+3+I9QM4vDDEJt9h90D7mYQKDuBCVbSKfi347/kOc/1vzd4j9YKbbWFHIdSSAlFrBaEkRN6HxIg8N8iL8d/yHPf6z5u8V/iAWqHCr0ytO/zU1cSRi8w1i1W7NT8591x3/I8x9r/m7xH8KZnAQGZ4M60mQj/rm5f7Vg4IIa4qH+K93xH/L8x5q/W/xHNp80JwQUl+b+wVGJ4KhEPLeWIrVW06H5V7rjP+T5jzV/t/gPrN46M81b5z7OXx8h8wiCxVqQTtiUD/Vf6Y7/kOc/1vzd4j96Dhlp1B9SCs+tvw6EMUGeV4E5o9HHUuvT+NvxH/r8x5q/W/xHc4VbHUfvyPdG/dvSqIRVO3TuJhKo2cenVp/G347/0Oc/lvzxLf4jsobmm/tj1xVlZLBeO6SuWmOKIbh+iL8d/6HPf6z5u+X+uXLkpHP1li/jq/EFtHea83ebJ6TQ26H3l7rjP/T5jzV/t9z/mfrsyqx6NZRx/kaEXDhCC+RYG1r0p/K/Hf+hz3+s+bvl/k9TLx3ZQ/gSBKXS4E8SpJSz9lCkfwz1n8bfjv/Q5z/W/N1y/+dF1fc0St/mOhDmOs5fF4DryHFD7tTtTP8fuh3/oc9/rPm75f7PUh71R5i3ftwGhOhhrl2dTQia2ZHleub8RbfjP/T5jzV/t9z/jRiHjIpQLQegMD6Snj0wZmpSceSGZ+YPodvxH/r8x5q/W+7/ci9chBQ8Shz5n436t5KDyOJ76CVLOOM/0O34D33+Y8nfNfu3lIJzFB0YsQOqOuqPNMoR09JaS9wLnuJvw3+MJPHxt+Tvlv5nxB5qKgLJNwKyOf+AWobuuKJX9CRn5o+j2/AfI0l8/C35u+X+2VlybU4dIprzxznlUX+UBBznXobYpOOp+nfDf4wk8fG34k9vyf9qlXHERoaSYxoQ+lH6GmYI0jzXqimmU/Fvw3+MJPHxt+Lvmv1bXSs2I4Hewpz/5wyUGMf5Kylh89WVM/MP0G34j5EkPv6W/N2S/5GEUl01QPKj/ihZ5yQYBcfZuRH7oitn+k/HGbLD3/Mfa/5uyf9y45DaOHrLOHtH/VEzSO8CwYdimMhSPtN/hX7Df4wk8fG35O+W928R2VtwPE5da0A1dcgyhyBkKVGwJHGH8j+/4T9Gkvj4W/J3Tf9LioU9F+hp7v/I4yPxcRzHtWYzCsHzofPXb/iPkSQ+/hb8Rbml/si+RBRm4CJ51B/Vg3lOIKqBs5JQO9N/in7Df4wk8fG34I+umf+CBWMKtYByJCCNc/7arH+7mPk0DuB26P7P7/gP//zHmr9b6t+AqSFLgGiKo/4tDiy0NOpfS/MJSOaPrT6fxt+O//DPf6z5u6X+HZypBSvgc5j+LcgoPYgglBrRiifWQ/7X7/gP//zHMv+75vyds3djrHXuX5DpPxJYMgRPbVQltRrhqfxvx3/45z/W/N1y/oqjknuPUF2qQDyKEEGZ74+im/uPqIUz+xfQ7/gP//zHkr9wS/xj30stLQOnef8ctUJWNIg+jOS/OKJUDvG34z/88x9r/m6Jf8VGBSzqobBO/thALCZgK8VUslg7FP9wx3/45z/W/F1TfxBKZOmj4J39pyFFMFcDmFGsXqrZqftn3PEf/vmPZf2r95y/hIgNISTPc/59B02jHEbvLedgqbUz7y/H77rD3/Mfa/5uOX9HhZt5Lvxw2c/6Iwjk4DNUw1xbCclOvX/DHf/hn/9Y83fL+SvYJIYWocfcgHR8Ja0IWFGq2Rzleuj9G+74D3z+Y5n/+VvOX9ewdUwOOlqe88dx7t8a8a+QqHLzHQ/Vv7jjP/D5jzV/t5y/hT3m3Ar4Ok5dEiTIGhSYZl9gCcx0yH/gjv/A5z/W/N1y/rosFvqgLvVEI/7N9+dYxiFsEqNlLXjKf+CO/8DnP9b8XdN/6nuv6DvE1Of+815Bi1RA7lZS0FLTof5n3PEf+PzHkr9r3h/lbuJbZAi+hrn/soCEcf5GaZUp5ezp1P3Ljv/A5z+W9e818w9icJFLjBAplrl/sICO/7qAuJJUY8p06P4l7PgPfP5jzd819UeKmufVH8c5/yVnA5lN+Mi59lrUOTl0/oYd/4HPf6z5u6X+oJjTKHQ9FJn7FzAm0GYJUnFUolSHeGb/FoYd/4HPf6z5u6X+MM4sNFK/7Mq8f/YNzCWEVH00Zz3Tx1EPn8bfjv/A5z/W/N3y/q2Jq1iCg6Cz/4C1QDbqgOTEtcTF5TP73zDs+I/w/Meav1vmP/fscull5H+j2hjnrxCImzjWVnx2aRzAp+Lfjv8Iz3+s+btl/rP0hqqYIQrqqH9jAwk+QU0VBbu1/nHU5qfxt+M/wvMfa/5umf/M2kcxTxFynf2nLoz8b76/9F2EOveE9VD/adjxH+H5j+X98zX7j2rwRa3keeEy+OuGMMJhgKKj/kAuqqfmX4Ud/xGe/1jxp3rL/PHoySpnAj+/+nL/YsX32Y41/pRljuE95H/Djv8Iz3+s+btl/mRh341dAnYj9SM3TmLtPQBjDUKSfemH7v9ox3+E5z+W+d81799CSTy/AHY/+Ou9gIrnUf9Grj6NhDAfyv9ox3+E5z/W/N3i3yRYqJQytNgdkMz5GzUimBs5bvdInA71/9GO/wjPf6z5u8W/NRalXDPkOPtf8ihC1LCCU/bZWU29Hsr/aMd/hOc/1vzd4t8w9WzWKwSbQ/AtMVj0caSD3DX67vDU/jfa8R/0/Meav1v8G/peJGOD0CsDVVTIXgnaSABHYeLD5OQMfzv+g57/WPN3i3+blJWSFCLP+rc4B5qqh+AK4bwY7O2Q/6Ad/0HPf6z5u8W/9dIsVkvgcMY/xAg6y+GUag9OUgh26v5lx3/Q8x9r/m7xb6kn9rP+jUXn/lUd+Z9XBzFbiUldonyq/tjxH/T8x5q/W/wHstXoUoRRavB8f4mQiTKkXAL6HKTmQ/Pvacd/0PMfa/5u8R80UonmvQFmckDJBVDXE2AiLKLepB3iL+74D3r+Y8kf3eI/xPeOOSWINcz5z+MrLdwgUXV1hD+vp+Y/xx3/Qc9/rPm7xX9UX2rt2mf/qQL1cf7a3ATiemuoNTWph/qf447/oOc/lvxd8/7XIrtcREb+RzLi3/gqu5Kh5a6afBJMh+rfuOM/6PmPNX+3xD82LVjYQD2Wkf+1Of+ghjmOEsmLcP24auzT+NvxH/H5jzV/1/hfJUp5LjzC2IF8GudvTXP+RnON1bdUD80/iDv+Iz7/seAvhGvOX+6uYHII2FHm+w8DE43gG9ZGllLsh+b/xR3/EZ//WPN3y/lLkVt12kBTGOevax2sBZrrGHpmC67YqfN3x3/E5z/W/F1z/jpXorCHiDTOX8YKc+ozRM7SUq9B8qnzd8d/xOc/1vzd0n9Vq5hzRGBTwlF3c/9CccBSWvAjBDo+xd+O/4jPf6z5u6X/qhbNDuuoOprXUf9yBNPI0MRC01gtu0P3z7zjP+LzH0v+8Jb6Y1Dmq8cOzc/5p70UsPRlHMf4do2k6VT/Pe/4j/j8x5q/W+qPPgDk5kbAc/P9uQYZkTA2yM2sttqx2aH+P97xH/H5jzV/t9Qf5gdnOXYIkef804AgWUb94Qu1OA5hFw/N/+Md/xGf/1jx5665//N9/Ju4msHVuX8hUxn1Byu4aNESVp/DIf/GO/6Dn/9Y83fL+YuxtjD3v+GX/Vt1kKhIDE46BtdK7f5Q/wHv+A9+/mPN3y3nb2oiwWKBgduoP3SgJyYIlUqYB7PYqf573vEf/PzHmr9b7v8Cl+hiTVC5jPiX08j/iNIoh8PIA0sv/eNTq0/jb8d/8PMfa/5uuf8LKeCoctM4enXkf74HyEHnc7hGrrgy0DzF347/4Oc/1vxd8/6SEF2MGbIpT/+Bg7806g9MzlsRtXZo/xvv+A9+/mPN3y3vLzVZE6UOzc35B2oGWef+Le+K9y7Fng/d/6Ud/8HPf6z5u+X95SgwKMWcQfJ8f5mTgYRu0NSSK1RF8FD/S9rxH/z8x5q/W95fsgSm5AdwLgagOA5h9c1BQ20WYivBnYp/O/6Dn/9Y83fN+0utWTRVUB2lB5H/Mn+oQiqt52K1Hdv/m3b8Bz//seTvmv3TKFirp/Dlwe8ogimOkziMr5hc8M27WA75t7TjP9LzH2v+bvEfrpuv1Al6pAzUooFaRwhSoqvMpZzav5V2/Ed6/mPN3y3+w1J3lnKC3uf7NxmZoPU+8j+toyyO1bVy6P4v7fiP9PzHij9/T/9BREYONPevGtBs/VNNCL5Ic1168v3Q/KG04z/S8x9r/m45f7OyeM8OenZTglAFsTzSQY8liMYcT+3/SDv+Iz3/seTvmv3ThboPKgEkNgEKnCHrSAe1l15MWuCPo+Y+jb8d/5Ge/1jHv1v8m7lRZrSR+lWl2f8yz1+pASpGG98K4vOh+ld2/Ed6/mPN3y3+LYzsL6NESLWP87eP+kNKStAcSkqkXk71X8mO/0jPf6z5u8W/1dbEXI/AbAxEuUNOVaDHhoSlKckp/nb8R3r+Y83fLf7NKJLU1qHM1I+yjyDOdeiVW3NJRv1xyH/Ijv9Iz3+s+bvFv3lzTD6nuXA1/bx/uocCis7l4uYuzEP3f7LjP+T5jyV/1/g3pRJydm0Ap/P+WToIz+sYtEyEkUI/9P5XdvyHPP+x5u+W+7+5SjtUjeASGtDcxKDzEWYcP6Amyq4c2j8jO/5Dnv9Y83eNfwtWA4sHrXnUH40jaLAO1WN1VUM3O/T+TXb8hzz/sebvlvdH6l0QEYXWehvxr0TILQvEEQULWUAnp+Lfjv+Q5z/W/N3y/mjUHi50LyP1owg0/mBgFT3UbqG23KLqqfuXHf8hz3+s+bvFf0jJUfOIf6EyAcXCYOYK9ILc1Snbx6fOn8Wf7vgPef5jzd8t/sOSWQqmkHNzQPMS2uYmkBQbleZS9e7Q/Z/u+A95/mPJX7zl/qVRTk16gRK/+F+MI/71Dj7H1tT5VvHQ/Yvu+A95/mPN3y33L6GUTGVkfT4M6ijlOCehNogJkUsf1Uk8lP/pjv+Q5z/W/N1y/+JGnetjU9AmNPefN5AUCVrPKLWRa6f2H+mO/9DnP5b8XbP/DZlK9CjgcVQd1IRBi+8wUtyWpaZY9VD/n+74D33+Y83fLedvdC5mRQZycc5fKw0sxQCIFkquIzk89f5Nd/yHPv+x4g+vef+h6E3CFL6+pnH+jo/ESgRuDceJbDmf8r+64z/0+Y81f7fEvxHfcimKkDo1oJASqIx00Ma5LC0S06n5L7rjP/T5jzV/t9QfTBwGdKP0cMkBRUGw7Ec6OL6dfOTsTu3/1R3/oc9/rPm7xf/yKDuyH1HPocwkECPk2gyiRVUu2bmPo/4/ib+5Qm+Dv+c/1vzd4n9HlEu+BIZQB3pEiSEHnJuos4ToUy50Zv/gXKG3wd/zH2v+rvG/rhXzShBnEyBlJyCkX87f2qSJhnSm/2Wu0Nvg7/mPNX+3+N/ipVQnCZBl8MetwvgOgdijJGbkdOj9+Vyht8Hf8x9r/m55/+bJXPAxQ0198Bddhdxm/euKWZCWrZyZvzFX6P0qfyNJfPwt+bvl/Vvj4JEGej5pBQpFRv0xh0B35lYQa4pn+l+C2/AfI0l8/C35u+X9W8mUoh/UOTIP1Ob+j1IMtDgvyUrDeKr+2PAfI0l8/P2SPwrX+I/YYje2DkFG1keIbdQfpUH1ucUSWgrZDvG34T9Gkvj4W/Dn9Bb+RuoXNfK8epn9fzbq31ySQsiYiuRMTGfe/wa34T9Gkvj4W/J3i38jzFxDD1BiC0DO65yEHyHGUGKvpnTo/eWca77B3/Mfa/5u8W+ZnCSJPPjDUX/0mEAcV4jsSg+aWv/41P6z+PMb/mMkiY+/FX/X5H9JSaO3BOarA0otQ56bqPuoS3pJTDUfqj/8hv8YSeLjb8nfLedvHcEO59aP8QEDldxG6dsRaunkSvWGx+Lfhv8YSeLjb8nfLecv5cateAQL6Of8KwVLJDDfxfnsqBmf4m/Df4wk8fG35O+W/pdR/rqUSUf9q/MrF0A1j/jHkrv3NOrjQ/7D7/gP//zHmr9b+l86qVWiDo6zAHkTyKkQFNGgVSy1eub9W/A7/sM//7Hm75b+F0ZNlpKDOEe/kKYMytWDyMj8qBhqObN/MPgd/+Gf/1jzd0v/izMumW1UvT33UX+0DhJyhl6kKInVjqfq3x3/4Z//WPN3S/9LTb5acXPqlR/8NSsj/jUEbJgYrWDOp+qPHf/hn/9Y83dL/4tkNwrfnoEDIpDjDtZDhJCCiW/s55zIM/zt+A///Meav1v6X3xvIc8Dl3H6NxUPmVKBYn5EQNe5nOq/wh3/4Z//WPJ3z/xn35UyEbiofsS/qpARK3DRGEpymj6OWvo0/nb8h3/+Y8XfPfsHe+1JvRpEX0b8y6MSMRcNXBZJgUNz5VD9gTv+wz//seLvnvkHtUhuqhmk+DDn3wtkZQdJU/HVs+Z0qP8Pd/yHf/5jzd8t/le81jYyPmClPvdvKYjHAA2L1xxDSHLm/XnAHf+Bz3+s+bvF/7rQe01FILg8969ygywjCfQkjEr2y6v2T+Nvx3/g8x9r/m7xvxQVy2ABfPQ2+58NRuInUENR6U1askP+F3f8Bz7/sebvFv8bU43apIPFOX8jWIGcuMyXcOS7FEQ6M38o4I7/wOc/1vzd4n8lVU95nLpmgYBSGJVISGEuAU6Y0Gfpp/K/Hf+Bz38s+Iv33L+UQDE3IuiljPojtHH+puJGEEzax0cttVP3fzv+A5//WPN3S/2bNWguPQC6ef52aaA9KpgPguqw13Jo/lXY8R/4/Meav1vq317ImSOE6IKf7z8q5ILjK0elVXPY8JD/DTv+A5//WPN3S/1rquKm8PU2oh4FV0FnJ3Qale/4Ms7fQ/OfQ9jxH/j8x5q/W+pfwurM+wzUyqg/OvIoPVQgJC2xYo3ZH+o/CDv+A5//WPN3S/1bRpZn3gKwq7P/hT2obx1MW3bNuV7cIf8bdvxHeP5jzd8t/c/ZW61OGVyNbsQ/DWBunL/jeKyV56KJU/4j7PiP8PzHmr9b+p8Ti9QyR596K+OrHCBLDHMcKrrSfcly6vzd8R/h+Y81f7f0P3dB0m51bh1s8/1RnPuPDFLtXMuo8+vHVcefxt+O/wjPf6z5u6X/2ZwPOLcOkrb68/tznypk5lIlNAl66vzd8R/h+Y8lf9f0P1cuEnrv4Pw8hLnM/tMWwTrjSAFDJX/Iv4Ud/xGe/1jzd4v/oJoHY8kAa8pAtSpIdBk8+2gph6Kn6g/a8R/h+Y81f7f4j+p68aQGwdvI/3zIkJELaM6xZi44z8kz/O34j/D8x5q/W/xHKTTXTAfoZm7EvxEJrdcGs+5wanMF6yH/Rjv+Izz/sebvGv+RzTerBKXrlCA0R28UgSaux8hUOh+av0E7/iM8/7Hm7xb/EUONTmoGyanM9+cOsngHoj2IjjOZ66H7F9rxH/T8x5q/W/xH0VRqjzjOX5n9L8SgPikUweyici35FH87/oOe/1jzd4v/KCnGTgM45Tjqj1YDaNUKQpW1Zpe8OzR/jXb8Bz3/sebvFv8hzBSbVEhNpv9wDOMfyaAro9fiesdT+d+O/6DnP9b83eI/ujfN0/pGP6gjH2f8axUYneWSLPZyKv7t+A96/mPJH97iP5yG5LtTsDi+oqoCSshQsOXxhUK2Q/1XtOM/6PmPNX+3+I+erXNkBKK5f4FdBxHfYHyXUGRzYof8R9zxH/T8x5q/W/xHSXXO/4ugzs/3RznN+iPOSQglkvPS5VD8izv+g57/WPN3jf/AFDH7ceq2NO9fMI/4J2HuX60jAxTL6VD/QdzxH/T8x5q/W/xHbNjIS4LEPY341zpojB1c9hZDaym2Q/Ov4o7/oOc/1vxd4z+yReZRelSjcf7GUf/afP8RSx3HsnIuvR3ib8d/xOc/1vzd4j9yL8maY+haRxGivUJGQgiEEqNLLddD84fijv+Iz3+s+bvFf/iA5DAItEwNBnQMOYpAqOZNPY8fO1V/7PiP+PzHmr9b/IejrL23AhYcAQVWUHEecsO5GU5yskPzX+KO/4jPf6z5u8V/SCHfLEaISRxQmfd/jQykhKhzA4iLp+qPHf8Rn/9Y8hdu8R+E5IvzDlhyGfwpjvp3zt81E5TWqiY8xN+O/4jPf6z5u8V/pGxVxEcoXGm+/5gvMS0AJok1BOb4UXV/Fn+8c/8Xn/9Y8feLpcx/+vl/afw1zzHUPv7WNH65/3NgGnguQRfXfI+eD92/8M79X3z+Y83fLfGPdSSATkf8S7EDeTHIjAxI7GOLPqd0qP7grfu/5z/W/N3if4NZrMkzNAl1nL8jE8xZRzrIsec0/pzp46iHT+Nv6/7l+Y81f7f4t8KhWswEvhECCY/4p6P+DT156+N0/kWrz6fxt3P/ws9/LPm7pv9PXCi5SoW5bQGISgINMUNjTAUVe4uH/Afv3L/w8x9r/m7J/4KPQj7EGfp0fGUMgjpINJ+aJVWKh/rveef+hZ//WPN3S/4nXCw0YdCZ9VFwaW6Ci9DGAdySmLVyqP5IO/2n/PzHkj+65vzN2beGDaLXkf9lmv1/kaHGzBpczuFjqf9p/O30n/LzH2v+bjl/LftRbuQCI9wVoD7nH8SgkJp2Nt9SOTX/Oe3cP/PzH2v+bjl/fespZjQwyiP+OVfBOM1yuCHH/GUM+SH+du6f+fmPNX+39N9TaoTZInDVOf++j/q34CQxFUqpsNZD/jft3D/z8x9r/m65/3PSLTpq4DAM6nqdo+9nO0wZ4a/1wpIPzb9KO/2n/PzHkr94S/2h8mXSmgHm+QhTEoI2ozl/MvXqquRj8W/Hf/DzH2v+bqk/UHxuhQoEmfwFG/WHNwVW4dCodYmH+p/Tjv9Iz3+s+bul/qiFavfj1PUqc/9WdvP9eYISLXkfctB0qv7d8R/p+Y81f7fUH9GKOUsj/jXM4/wNNuKf6jiONVlNXsKp/Udpx3+k5z/W/N1Sf0RJvXMUCDj92xyCoGl8s5rPhTgLtUP9f7LjP9LzH2v+bnn/y4quJY5z/rhO6+vBGnconFkt9kYfR71+Gn87/iM9/7Hm75b3v7W7hsUE1CUCKi3DKIkZivfdu9ixlUPnr+z4j/T8x5q/a97/xkKhuQzJwsj/UokgZAYxSrWIdZzIh/yv7PiP9PzHmr9r3v92jykEBO5h+l+XIHvEOQ5LUEb9yR9XbX8afzv+Iz3/sebvlve/EX12rSgYfpm6JhnMlwYifXyj1hyOnb87/iM9/7Hkj2/xHyHODTOxjQN3dp3O1nuhitBqne+SvGty6vzd8R/p+Y81f7f4Dyqp5pIVpOHsf8YR/2JEMFNu3OiXo/4/jb8d/yHPf6z5u8V/CPZR/TJDy3P/WycHwtIhhhhjitzbqfkHsuM/5PmPNX+3+I+aqxSMDOxwzn8ZSaDiSAJD66WWaNncKf52/Ic8/7Hm7xb/YZq5VawDOD/PXxWwwAbzUqaGQZ/aofkbuuM/5PmPNX+3+I9qqi3XCC1VBhrREGScetCamXMUVD6uev80/nb8hzz/sebvFv9Bc/9qKQoumABZ6DCXTkPupceSiPJH1f1p/O34D3n+Y83fLf7DeggpZIGQdMS/lhpk0gzqqHHJhdLHq/ZP42/Hf8jzH2v+bvEfvpF3PghgSQmIM0FWDMC5p2o1zNlYh/jb8R/y/Meav1v8B4cckmEG33wEojl6LYUIlR0nTpTyx6fOn8bfjv+Q5z+W/H0cSvann/+Xxh8182nOn+xtxr/CbdQfFgET1tKKpRgO3T/rjv+Q5z/W/N3iP1KvjOQTMKIf8a/P+Qe9gs8uYPDY+OMf9dP42/Ef+vzHmr9b/Icvtea5+ki7L0Cj9p3zx8dfoog66SHVduj9h+74D33+Y83fLf4jt9pC8A040sj/PLm5Cc7AxeJSCSzpWP634z/0+Y81f7f4DxQlVRzo8SiCybOMSFgD1Fg5YB5ViTsz/4/cjv/Q5z/W/F3jP1ok69kgurn/V1MFIYfQOyqPH/Qez+w/J7fjP/T5jzV/t/gPb9VHDAzs48j/OFYYODZw1EtNhbsdqj8G5Dv8Pf+x5u8W/8FMGpQ7qJvvP3T2H4grkHOwGjKn5E7xt+M/9PmPNX+3+I/qPIYcB3qtjCQQK4JoKtDCtCJuXsOc8b/kdvyHPv+x5u8W/5Fl5H0FGVQbDf6iQPZzCG+W1qIqOz3z/oPcjv/Q5z+W/Mkt/oMrZ6+aBn+R5/4ZHPypgVVV50uOemj+Pbkd/6HPf6z5u8V/oGOt079FbrP/yiooxQ49Wo5sPjg649/IbfgPcs9/rPm7xX+Y9DkC2o2jd77/qDaO3jmOIxKG0hFd+/jU/tP42/Af5J7/WPN3jf+QVoN1hKCxAsVRekhRhZRDis26FDoz/4Xchv8g9/zHmr9b/Ac7Ytd9hZ7Yj/yvBch1ZIKBoxYn1Tt/Zv4V+Q3/Qe75jzV/t/gPrK06tACWw5w/iQ20Zw/CyZrXkHw+s/+c/Ib/IPf8x5q/W/wHazOtDX+eP25hoBdCA86IWIVzO9T/R37Df5B7/mPN3y3+w2GKI/51aKXOS2iN8+ovj286q040mx26f/Yb/oPc8x8L/ti7W+7/UgmpdsNRcLS5hFA9ZDdIRCkx+iLlF60Wn8bfhv8g9/zHmr9r7v98DnWuXnDYOpArAtYbgUlAqZQK1kP+w2/4D3LPf6z5u+X+r4wvzDFP68GTvwqqlUcS2KRXCSMDPHX+bvgPcs9/rPm75f5PYmzjvGXwUgZ/6AiyVYTuJKFL3fuPo0Y+jb8d/+Gf/1jVH+6a/C9LM8wqEG3uv8ReIMc6+/8wslRlOjR/kvyO//DPf6z5uyX/y1F6G3UGNPKj/jVMoKEmKDTYC9Q1hkP9B37Hf/jnP9b83ZL/dUeVtccR8EYRTFoSWI04IyFjDjljODN/bRz1O/w9/7HkT6/p/3PccmsRekrzEZJ1yNgaYI9tEJiwHJr/R7jjP/zzH6v64578LyUc+Z8l8F/mP/fZf+DLwJFbjTTSv1+sGvs0/nb8h3/+Y83fLflf6z03nwjUxfn+d74E8RZBI7P6JuMAPlR/4I7/8M9/rPm7Jf9ziV13KUDTNufflwo2kIOIXkm8V7FT/O34D//8x5q/W+7/NHR0rhj0il/q37n6IzF0r145J5/6ofs/3PEf/vmPNX+39P+l5GPN5qBanvOvugeT1KAgI+Xoqikf4m/Hf/jnP9b83dL/l43nnrcCsTcDIhnnb2QDySMAhugbnur/wx3/gc9/rPm7pf+PeijJ25y/ix0o5QBScV4H+p44JPL1zPwhwh3/gc9/rPm7pf9Pa9MkZmDeGIhTnvt/BapowOow14+rdj6Nvx3/gc9/rPm7Zf6BayV19hkyphH/WBVk6hBNXbIUkV+MGvks/sKO/8DnP9b83eI/RoGBKXsGq1/mb0gHKXMcqg9BSxLX+6H6I+z4D3z+Y8mfv8V/VHXdB5GBXqlz/6+CGtqXJaxRMThqh+5fwo7/wOc/1vzd4j9SY3Nxqt8v+Z+Tgd6oPYBitRZjcnKq/g07/gOf/1jzd4v/yOOYNe5z/9F8f5mpzP778ZdoIy6OApjSx1D/afzt+A98/mPN3y3+I2rwIRNCyTrO3zD4y846uOZirj2NEvjQ+6Ow4z/w+Y81f7f4j1xni19J4HNo4/yd+1e1OghVjWrn2g/t36Kw4z/w+Y81f7f4j4bEpZtBjX0UIdkrWMnjm9pNuXfreOr83fEf4fmPNX+3+I8azdhpH0evszn/WcBSrlDQacE+/u/Q/l8KO/4jPP+x5u8W/+GouhKjgRYb9UdUB7mJQkwtu9RikXDq/N3xH+H5jzV/t/gPiU3mmgVAHRCSl/RHErlzwaTSkzs0/4p2/Ed4/mP1/iNc03+v1kb8cwLC5cv8U4YcdO5/SyGnFkZAPLN/i2jHf4TnP9b83XL/jOTYekDQNPcPaiygrVRITD4KZerlUP8B7fiP8PzHmr9b7p9LI9d0hD5sRKP+xfn+wyXwrZlgjK7Tof1HtOM/wvMfa/5uuX/O0XESQUjW64h/fkTCUnhAGK1wby7FU/nfjv8Iz3+s+bvl/llyz+Zjgljn/IO5BDinLpBrUg41DAgP+Q/a8R/h+Y8Vf/Ga+iOM+oJxnLotz/1bsVZQ5AZYKlOiVgse6r+iHf8Rnv9Y83dL/VGl9F5EwHcfp3/TwZ8jcFba+P4ZFU/xt+M/6PmPNX+31B/dhBobgnmZ+z+SgMXZjiDocpXU6qn+A9rxH/T8x4o/vub8VWOtVCp4nPfP8xLaQmNgxVZi5yz10P5L2vEf9PzHyn/4cAt/PsSeRg4IzbvZ/6ej/hUa5YhJqcl1YT30/iPu+A96/mPN3y35H3fMrVuE4njUHzznv4TgAANVCgkTxUP993HHf9DzH2v+bsn/XJZUSEf8qzLi3/gYJHmCnmREKE2d+6H7v7jjP+j5jzV/t9w/z4nPCeOoerk4GIlggNxahVhItEuu0R16/xF3/Ac9/7HkL96S/0X1KftQgXya88dDHvmffFmH6WKP5EI50/8XeCP/86NKfgAuCmD/cSv9n37+XxqAc8I4JW1Qe5sPMCODVu1zHgIWn/sogs8EwMAbAmQA+G6gVwDiNS+Qmi+OGtPcezRvoJsfZ7EhVA2Fm+XqPv639mkAblQgnviVIMsISLeUIEjNMVOHRl1nCwKBli6gcTamVitVz7Rg/bMDOP7ZBPA1IPwTfeYd/e77H/69fffN//Xlz/+7H1pvP7Txi/7um7qLI3398ze/+K9vvv2b8vc//vT9t//yF3b/1dB++Fzz99//p7/p33z3u/nB78r33377/Xf/zZ/hl19j/An/v31K5ReR9M9/CguA/+t+rxC2R6T8t/xexX7fZiT6X/7Z79n/8Df/0H73H//+u79Ch/xXf/z4d3/wOP/3z3wy//jr/Jv6t945N+LIP33H3mcvf+6z//Ap/v8c5bKxpVnjFmt5RLkcwP4ze2e68mmS9OUjCowtMyNA/ORXDyJXEF5QREEQz93I6hlsx2knG+98p7rJWWpq6amup3//2K6MZRBB5jybDJl8CbT8ysv9vb/+Fy/3qoyf23NctuZ/lpeqgvQzB5Tn5f73T561UyWf+3A5kHCNanY31qst6H25GA3NdqeY+JWX+zv/qP7i5V4p+3N7uT9RfvR/eLlM/rzcydf4B/FyqUqWTgg26ibH1iOXE4HGjkK1m/ztfuDvvZz/lpdLr2Xvebl/ipfjl8v9qbwcOzeZ27dxB7U0oU3MsMxyqqUXv3Sa91dejn7bzb3O0OfmHuz665/+53IdvZn3shR8VAIdjlBlDVictWaJsn/e2er0a9fx209Kb6vT8x3/lBTJHu76U/m5qPMSprVAa9SAOsihrdVgSOJS0HpPd5o3fu3n/o7Sf/VzL0d6fu6f4eecy/NzJ1/jH8TPlUpspvssWcugPvaB2rKAV2R6mIvTpSmtX/s5/m0/96a0np/7p/g5kefnTr7GP4if895oJmpARgLhVwSsawduM+usTfnSNpxf+7ny2724z889P/dP8XMFn587+Rr/IH7Opnkr3SBrd1DFyOxI4hv1MmpfU9adqedf+bn/h5t7Q3/Pzf1z+jQenvszubmcBxHKgkjc9nIvz5HOZQKZXCcJ1XFpudyv0zn5TT+X3mTL83PvCfOvf/p/5Dv+7+I7/bTe+l/Xz1WODH0pw2qFQSOBA7OBMNOcpmlVYrnu5/S3/dyboXp+7vm5v/7pf6efCxv7L//pX/7lv/3n//DjM3u8+OhP4dmsrT4b72nkIaAYyZsRZcgpftYNV1Ss1z3bbw2HkubXSPI82/Nsf/3T/94MzvBlcH+ZDi19kjrCynnfwkYET+zQkEvUrlyq3q9Uf2s8NPzcayR5fu75ub/+6X93pWo/7zPxv/a634a6coE8aEGUpgVqHwXceh6YZSy/M1PAB7s+0u94Xv2X2ua//O3v8l/nf/+v/+5/4P/8t//mx/f+5ld//F/+/QzP8R/37/eXP3044P/DHf4l5/+/ddp/+d/96B5+cOMP9fd+h3/7b/7mz/U3X/7ffqGnS13IcaQskGWvtapNwGYJydWZZJj0didx54N1B+l3bNV9Qv+DzAVROPcfi3vKXh/VwWqqgGVtpWeZeoc98cHE9+8h7E/of7CpE1cXtgnZQmNVMnBigTVD5Zmbod1Z08QnQ6+/48n4Cf0P5v5QW7Y+oZhX0JIRrKwFKXXJ04umdkdoOYnRv2Mh608t9P9HOvev+3EgrL5yYphM8XHAotD6qjDEkrSMa+R1++Pw25H8dzwtvI/DFx+H1aYopRwRQDaRjeTdsEVAmM2yal18qXVITuL979hj9T4On2QFveDU3IAxXIRGIrD3dzeYVSa6JOv1TsesnGQFv2Phz/s4fPFx8NV4SN1HBEYDNUlg3QoQK2FJnEsfVz4Ov9pl/FsP0b/rtean/jj8DEKTU3cKa6/Fd2vVhIZiIKNE6T8kMoQ7d4vzidC/A1c/of/BiCt1s4UIKGOC9gj1jhH+E+UqJaI9zzsvE+VE6D8LsfsZhDad2iuCqMx9CStBTdNgrqgACvWll1b32YnQfxZi9xMIbTnXXEoBTiNcN7UFtTeHKp1k1jFyu1PQ+YnQfxZi9xMIXTVScWwM1iyBVgmho2CLQt55rbZc8E6MJjxR+s+C7H4CpQXz8F86pJLvNqkGXqfAxNXGzJQm9jtK04nSfxZm9xMovUo2ShpG3HrU2y3itRuHdbPVWVNyo0tK84nSfxYc9xMo3VdvurKAeLJQOuSOUjoB0VLylKThHdBGcqL0n4W0/QRKW5La1WuUWCj7BjdCVFwVbJ/fESxa5p238t2z/4+V/rNAtJ9A6XDVyi1SMOaorPRHbkbhwrEXRBPfzRF3lD7hY+Xxse9y71p5DmkgrHnftRxgjhmk1rBnDeftd7g4nQCy8gDZh7l31SmrQ0k2IZRt0IZP4FE7Ts4SWdkdpU8IWXmE7DOlo5rKzYgi2Y7oHPV0guprAlnx1JEyXUKhdILIykNk3+XeebKlyMjS8n2VOCJ2U64wNI0pqdC8lZGdMLLyGNl3Nt09zzYzmOH23t3AZ0bozkhjUmqXHiz5hJGVx8i+UzpKaMkRp+ta4cJ3MmZYCCJIz5S7ymC7o/QJIyuPkX2mNBYZY0kBbjsjc0rQ1j5wKy23NErOeKn3/ISRlcfIPvTeCyMmc0Tn3Xy+DdusTeizhbXjWjXfoaF8wsjKY2TfjRm0kqYUhao8QCMwgy1zkNFZp0uv+VL3+QkjK4+RfaZ0tmG9OgFaU9BSE3jYOFiRSMq1crsVp08YmT1G9pnSZV9LS5GRUUbeShewMRtYZcU9Ctj6JZs+YWT2GNl3jKxwp5YJvKSI080WePxOgLKZyQ7eeudOAp8wMnuM7DOlR3XfXhqSNok4PTI4ukCl3RYuteZLm+L5hJHZY2TfTfiyYRiuQ/MZcTr0BmsUYbvNqLFW0twuxekTRmaPkX0341FTquYFZO5TN9320zSH99bazLyGB7/DyOSEkdljZN91ImiL9HrOyMN2xyDqntpfDfZwrwtNxXnnsK2cMDJ7jOy7ToTJM5EwtPjqIveeDHv1NyRsNWvHvYfojtInjMweI/vOe3sf03M4bi49lLbNyMyBqSZLGkZe7tBQOWFk9hjZd72hLMMqDRiz7lfLMOeKmCCV0aPO6knkUpw+YWT2GNl39XQoKXV0KLVR1NPZwXQWSDm+nZJnpTtVlpwwMn+M7DOlk8+6x2aB866ykBd4WgTJQ/SVuma+tH3hhJH5Y2TfZWSj4ahzhM/eY1mzGdQVCTgVtPgFLL1cUvqEkfljZB8O4FGrGj475cE7Tidw9baPZSvnkXjypQU7J4zMHyP7zqbzinKKGmBdaa9DyNB6CE+obFiGl35nOZqcMDJ/jOy7tyyNgtnZoHQP712Tgok4zJKaSkk06A450RNG5o+RfdhH5jxb3SvwfgxcooNnTpDHtHDfE/nSW5aeMDJ/jOw77+1p5DWinqaZo8piheYoMBzD0sfI0u9UWXrCyPwxsg+rrDoyhuNOfeFWeoGFIcOM5LusWqXNO5PyesLI/DGy73LvGlp7WzCm7G3EncC4J5idWxMrs4w7jExPGJk/RvadTUeJhV4sqqwZuXdONZSuFcR7bVpxjUs7EfSAkSV8jOy7OF3H7HNbcnbam4kX+JwFKqWsGtm306WM7ICRJXyM7Lvcu6yZyBeQ17lpaAmbDs0lpznr1Cl6qco6YGQJHyP7ro+srSi0UoKSViid9zoE6VFPdy+LSLmVS977gJElfIzsu1nLGlF5P17JrL73nCj4wg650Wh9xGeg3+lE0ANGlvAxsu8YWRaXFFV0SWSgPW8a2jPMTFas7M3yl5bDHjCyhI+RfdhzMnSOQkB5hNIJSyhtCTCF80ZdqdQ7Np0OGFnCx8i+m9ZptfVkBp73Ovile8dgEWip7CdMnuR3GFk6YGTxuXtKf9bvHRW09oH7IsjOyEihIiXwRFRzn8P7ndw7HTCyhI+RfWfTabRpowLtsy8a9gx1SoLpkxq2lFa+09mfDhhZwsfIvusYRM+Jao2yKtWI04Ogyn66rJ1+HOobl2hoOmFk9BjZdzbtSSxzBiT/8XTZoGUdMHhac/P9pHVH6RNGRo+RfWfT+1T64u2ze9g0aQUv3WBh4tWdhC9NyqcTRkaPkX33llUq4Yhkm6rtjkGlcNym0EvSubLnzne4dzphZPQY2Xf1NEuuaAR57flp5L0L2AtMiaQ8p5JKudNHlk4YGT1G9t2rpVbnOgxq4d1zUha4UINV+m4q09LSnS7gfMLI6DGy7+rpUTXl/UzZ2SJOu4J3m8CNC5VSJl3a751PGBk9RvbdtE5Gj3i8osrar5Y9DNtkdqjcIkqPVWResukTRkaPkX2mdCUjGXlCcqu7jyzq6TwryIpyutfUZ7pzQymfMDJ6jOy7TgQnLjl8diNNoGmfRZu+ADF5aZ1yv3X/7oSR0WNk39l0yZo5km2WTU54ZKi6GiTBtffQUbM7b1n5hJHxY2Tfxeleqe4Jyxl5957WQaij7zOmHWtbvka+5L1PGBk/RvYdI3NrPUfaPbiNTUMjC18jSq0V+peRke3OdYZ8wsj4MbLvbBqJeyGGWUJkHXlAm7VCz5t89xTO+w45ySeMjB8j+46R4RqSWoLUN/e2VqF6alC6ZEkRqdulV8t8wsj4MbLvuPdeZ9OTgK3d701lQp2RoNXGE7vuZsI7uXc5YWT8GNmH3UU2wpwLDKJ9RSkvsOLhzHW2RavNMe4wsnLCyPgxsu+Upo65Woe0l8OqaFTWxcLES+8r65yTL9n0CSPjx8i+Iydj6GgjgURNFUrvne5OBVItTLSb/vudfWTlhJHxY2TfKW3O1WSCp5BbV0ew2TJ444q1r5X9TkZWThgZP0b24VQtEUlBWG3vGGRue4Noi4ysk2NyKfOS0ieMTB4j+0xpqqm6zCig0dNf+sjClsHHqjOKaWzpzlxWOWFk8hjZh91F3E1zhdEllO49lF7KwMT7I9AXlzuMrJwwMnmM7LtZS1IXGQu67EvyoySoNPf75ShuNKjJpdz7hJHJY2SfKe0RlReqw2LEUFoGhPIJvMgagyMnuzRrWU4YmTxG9t2spfUhLQ/YBzdC6cjIfLcN5pmUh/DMl/aR2Qkjk8fIPuwjU6JSw6Zn8YjTK+qtjALc8hpCuGTdidN2wsjkMbLv3rKihBYdFfaCftAc5uyeCTr1mRmFi96Z1rETRiaPkX2mdC9rupAC+thXialCc5qQK69cJrYy7lRZdsLI5DGy7zIy99G9ZMjDOigOBGsLQSJ8F2PdveB3lD5hZPIY2Xf1dKrM3QWk7besjJF2ExIs7DUMWriVO3NZdsLI9DGy77x3b1YxkrFJe8egcYk4vQjaXCs3NSe/lJGdMDJ9jOwzpdvEwpF3QVp9gNbCYKPRfvCIijrN3uqdjkE7YWT6GNl3VRZxl9QXmNdt07agtvTj6XJ6aTYiWN9R+oSR6WNk35ETrrXvdQgTrezrDAbhvCt0ZRlz9DLbHRpqJ4xMHyP7znsn6kOdwIgEtM3IyGrpQL21OccqVe70hvoJI9PHyL7LvTmSMCtRRXNDUE4jMjJiWGvmzNiMLjEyP2Fk+hjZdz0n3Pvoq4NFtAYtSyPtngipZ0WbMpDxjtInjEwfI/tuLsubrjF6FND7ilIK666FDLqj1s5h7+sOOfETRqaPkX03rSNVI/vqUNNcu987Qcu57cYEH6Nl7/1OleUnjEwfI/tM6UQZC1UFs72PbO77xK0QoGEy5tHw0t5QP2Fk6TGyD5UeBdsyGHtl6F7SDzbnPtGATlKTdb1k0yeMLD1G9uFcls6MUUVH1h31tGcL614VCnYqa09X+5162k8YWXqM7Dty0kafEmVV+nFuvLWop4UzUKo169pd/nf2kfkJI0uPkX1XT1PJPGiB7JWh6pr3/DTBkGFrTKvql+L0CSNLj5F91xvKq1f2BUV07O6ivf0i7wZR8kXW2C/tIyM8gWTpQbLv0EmRMaoayCahyjOkbsOBajXXbtjmHfdNeELJ0qNkH/YXTfOSM3RECav2Do1mA5NFPiYuLne6QwlPMFl6mOw7B66Ttc0BI77dJbWDDaow6iAs3NJKd9JvwhNOlh4n+242a1auNBGsM4JS3XflhSFjmmWu+OV2y4GfgLL0QNl38LuX8N+eANFkX+TwSMui1GpUws5dKumdIWrCE1KWHyn7rtZaq+O+fycj94jVmqDtB66FO1qby63pLMITVJYfKvuuyUhyLmIMLarovayKoSL7nrCVmidbozvHlPaq4QOpHyv7Li2rHmV0a4BE+6WjW8RqIsiFZc0lYdi3rPoEluUHyz6TGsNsE4dVRwkdVs15ghcrQCoVq+1Dp7eKrRNalh8t+26aY1KOukfBh0QGvqqA5XDlNk1Fds//pfdLohNalh8t+w6hWBTOOqOaxhEOXLVFrM4UxfUaDbE1WneaB4lOaFl+tOy7PtHeSDGFVVsvW+oQvTWLurqumtSoXnrXIjqhZfnRsg9pWa2dh0HboEzn6OA+K7Q625jZEo47jaJEJ7QsP1r2XVpWtsapwOi6L9cmg0rhypMPStqR+FIHCtEJLcuPln2HUMawnjLCmjsDT+Z7YWwHrTn36SYqd1pFiU5oWXm07Lu+Mi+ouSuUUsee6WhgqSSYDRVHGY3KLalPaFl5tOy7xrKWZx0WeZgKgeKySMsGQROx0lLmdKkBnOiElpVHy75z4Igqa0xIY0tdfd/Hm/HDlCVP6Tj5UhcKndCy8mjZd2lZ6lW4G+BeIKq7RbjlRDBnmmOF1LndWflNdELLyqNl371X475RuxoMn2HVxTo0lREZ+F50RDlrvkTL+ISWlUfLvkMolVaxvbk/b1q2+xM8twE8kFInD8kv1dV8QsvKo2XfWfWoVUYIXNK+a6o0oYpHxeWr6lAbNd+ZwCQ+oWXl0bLPpJZma6aqkDtvWiYKzbwAFhxNdVCUX5ekPqFl5dGyz6TOqYaTxgVtjb29qud9rdihV10urdaZbsXqE1pWHi37zqoZM6pVGIVKWPVeIqu+NwWz/zJA3y6BUT6hZfZo2Xfv1YlrDsOGgbivzW8H7tRgRkGNLdTO69LLFp/QMnu07MOBWx9jFoTp6L+kZW1WhKyzL9OasN5Ky05omT1a9l1rQl/FEylQkv3I0QmsZgOxRpm6ztJvFVsntMweLfuw4SiNH4xshRmDrtzBKaJ2SWLJCRX7nbV0xCe0zB4t+3Jmi1HnguVtz2ylBnv9ZBTXkZNlqtzmJauWE1pmj5Z9N90hxGirg/Sos9RQQuU6gDVz05rXSJcYuJzQMnu07LvnjlUwl0i5Zfmuqx2h9W7ApVnGlOtcl4otOaFl9mjZh+/VY7q2Brntma1Z9nqMRCA6ksR3GrZLfeByQsvs0bLPpJ5juA2e0KXu+w17JnMigwhSSjTrrLekPqFl9mjZd2DU0159wtDH5H36soB3zsCkRajViNmXZrbkhJb5o2XfIZSeOVetQHvtZKTiCr4r7DyG7CtMRfOlhiM5oWX+aNl379WhdW1rAeae9nheZOBUGqyx1mo53LrcKrZOaJk/WvYhLWta4l+AghGre/VIy7xC3dM9ZrUzXeotkxNa5o+WffeyVWXQ3iFbextRbFWG3XkCy/Zu6KE5rUtbE+SElvmjZd91oazOOyLDmL2CpobgFGUX1doK8qCpl8bz9ISW+aNl36VlCcVm7pGB70PVHKJXRoGxuhmrZ9dLaZme0DJ/tOw7WoZh1IMH7Oo6YrUgtLIva+0Dt711qn7nLiLpCS3zR8s+k3qNWmlMBWsJQVFbSF0MjBr3WcYKq78k9Qkt80fLvsvAnXz01CHNbdUyIgPnMnftRcVTatUuMXA9oWX+aNl3tMwKZmIFLLSLrb6X1Y0C1OdklYV26QA96QEty/ho2XcZOCUsPPse5zBQDy/eGhJwNqp5GPdxqbdMD2hZxkfLvkvLhFqvxjBpIxSdKaK2FmgkDTm1kfuttOyAlmV8tOzDtKxMkS6AHrmZMuW94WiCN0VRX2nVS88dekDLMj5a9p3UzWYyn1B/WLVLhTrz3v+OqiMl9TkuSX1AyzI+WvaZ1LwWz9IalFYJlGiBVUmQyor6eviUeum5Ix3QsoyPln04dNt2BV0h+8ANRhvURA1shWNHqvsa/SWpD2hZxkfLvpO6r7lyb9ApfLcay157s6BpXyv8Z2O/1EaYDmhZxkfLvpPa11DhvhcmhANP3X/pA28jlVxTK5ku0bJ0QMsyPlr2mdRlspry3iS7oq6ek6B1M1gsmjgvtHKp5T8d0LKMj5Z9l5ZNmjYjTLMk2QhlgU/anQq8vHAefCsDTye0jB4t+67lf6djlStQtj2zFSW1aWewIa6rtfjvpS6UdELL6NGyz6QOnbGMUcAShgNHGuB9m3bpNfKyknq5hFDSCS2jR8u+A6M5eVs9ARUPqXth8DzL3v+esFbp19bJphNaRo+WfTeJKdZs7OVGqc8otiIDb6shjDnVa7jyZrekPqFl9GjZd7G6Wi97cmc23c3BpJGBi0PXUlbX2VO5tPYmn9AyerTsO6vWSL/ChUPHfabFaoK2OekIKarMPJNcGuTJJ7SMHi377rmjWpKaFWrb16vLFHBBhdzUUWnkRJceMfMJLaNHy74bz+M0xYfBLOagLVWw3UtIuJTy5DVuLZ7MJ7SMHi37TGqrmFb1DK1FnaW1Cxh72k0p2XukyTwu1dX5hJbRo2XfMfCkVApHXV12w1EqAm0sByxLJUJ3CUO/JPUJLeNHy76zas3GvSqQ5/aX1oRSDVJFNrNibJdetvIJLeNHyz4EowNJcgTnKKB3Wtb3+dMCDbEkXKslvSX1CS3jR8u+K7Zyc/eZIONeZoVo0KguMGU1r2uh3srAT2gZP1r2mdSKnMhMoGBEaO26oHFLYEhpcvh29Ft19Qkt40fLvnvuiGoqz33KOO8FGXtJtFVmSJaRcp9L8FIfeDmhZfxo2XdSlySj5wWy9pkWJYYmLb5ny7o7Z+uXBnnKCS3jR8u+60JZi3ClDpO3A691QKuDgFJueeUhiy+N0pcTWsaPln3owOfy0iJCSwoHXsaC+DIjIRedWGXImJdidTmhZfxo2XfjedJLWtLAF+2ZrT10G3kZ5GILB+flt1a/lxNaxo+WfWfVhm6MCcQkg+71opZ6g+TN8xhlJL3URlhOaJk8WvaZ1K1XpMYOK6WyHThHnZUqiNe9F1zFbq2TLSe0TB4t+0zqJBGrHQvwL7tQmu1thCMCdueaViKqtxz4CS2TR8s+7ELp0zg1oEo9rJr24sk5QER6jp8TKbekPqFl8mjZdy9bqy9BZFjLBmjPe76aBIbIqJNm4XKpD7yc0DJ5tOy7unpo7nsnXfpBywTDd5siaFTbo0rtrpeKLTuhZfJo2XcMPKVhuSXoOCiKrdah1b7CtJFHSZRqutRGaCe0TB4t+y4tw07hpgss3H3gVDuYeSg/05Z6Id+a7rATWiaPln2HUMhtrBwO3C3q6jEUKv64Sk+d9qUWnZe6UOyElsmjZd+lZcRYBxPsVaORlg0EG7or7BlufTaXfomB2wktk0fLvkvLkH20UDkThVWTRpjGjJDIcdRao9y5NN1hJ7RMHy37rg98es6lcli1hC2L972NcEFefSjH71nGLas+oWX6aNlnUksv3Gnu09U/moOj2LKcCOpy7Ht3nd0602IntEwfLftManaiNoRhdVuhd5N9yXpLbcpptUzlVgZ+Qsv00bLvHHiSKogEc2zT1pKgzuJQeuvLUlmEl2iZndAyfbTsO6tOS2rjBTgbg/p+xOQxYLgZS0qt32o48hNapo+WfTezZWPwTBOQf0jNA9rUCs1aHS1bdb9UV/sJLdNHy77rA0cfVRaC5xEOfNdZnqPMHlO7jjxXl1tSn9AyfbTsO4Tiqo3yAPrRmjDDlTvihOxlYi6JU7q0jdBPaJk+WvZhc7CMVaOkRuIGWvoAXz2kpqWJ3cL4Lk13+Akt00fLvnvumCtEzRUKSkhdxaAVNvAxRiplbrUvSX1Cy9KjZd/F6tV61cKAmSMtU46MLLcMxWrNM2VlvHR8yU9oWXq07LuhW4nUp4bvRpt5j9I7tGoLUrjumfOicqvhyE9oWXq07LvnjjBh473xZsgETbWB4chRZi+2UUsut7pQ/ISWpUfLvqNl2YxmqDz2S6aiT2hOOUxbVDNqSu1WrD6hZenRss+k7lJbbWHVM+/WhFZC5dEYViuttzVFLnWhMJ7QsvRo2XdWvRX1NUB6U1D3vNeLdlguNTy7Z7zUhcJ4QsvSo2XfNRytTjjDY/fE+2UrCeyhjr1EgXrnZbruZOCMJ7QsPVr2XV2dKhnv3rKa9+2OqLBtpZ2Ge+XVkArdsuoTWpYeLfuuOTgLD4xiq659qlyFwFf4c/M2fyyKLvkOGGU8oWXp0bLvEAoVXqN0yIxjd4zuFnAxYNZuMiaL3HLgJ7QsP1r2HUJBoVVWgrKK//KI6Vwz1D5pH7odhe+0/DOe0LL8aNl3xRZHKpyq7xVWDEo9hSvvBlUbG4+a17W07ISW5UfLvqNlmornhcB7abDScvAeCflCS5rSHGPeAaObrR9I/WjZd7HasWmSBZNL2Q1HtjtGGaTNnJu0Ho78ktQntCw/WvYdQhmulrlApOH7JqZMaOIYsVoWa+I68yUHTie0LD9a9p3UK5lK5GG97Zb/gQotYwJSLxopm7V8pzWB6YSW5UfLvpM6tNTBHsXW2q0JiLDHbaGPUlS7G106qcZ0Qsvyo2WfSV3n6s65h9vmBNrbBK+1gGBh7jjj33duYjKd0LL8aNl3feC2jzgsiljtUVePsjYTjSxtzeFFlvm8s+GI6YSW5UfLPpMa2xhpLYba9iOmTQOP8B119WSvy5f6nb1lTCe0rDxa9t3LliISNoSy9l213UZY11LoM4J4YZmp38rAT2hZebTsu+cOjKpq7WJr4QJFHdBWb1CLz0qyZpZbDvyElpVHy75j4CNbMdK91ygceOZI0KL6gmJrVu7dIj2/JPUJLSuPln3YWyaeynSQlSaom0PNe5S+aJ2RsTGNW3X1CS0rj5Z915pQmoTthMp7qlpLr1Dlx/bJymyYqfZLDpxPaFl5tOy7ScyimPc62VA2pG49ii2dCRJyymWQ0LjTHBx/uxOpHy37rq7OOkuPCI3LG2gkS1DTXFBmd27SjdslB84ntKw8WvaZ1A2x9kUpYvVuOJqO+87WjtpZ+15I2C5NYjKf0LLyaNl3Vu1ousJjLxsCaiyRgYd9exl1jOFtpTsXeZhPaFl5tOy7Yis3LJMoqquUIlavAVX7HswMP55NyMqtWH1Cy+zRsu+eO8ZYRKXty4i7Y9QFKpZ9dqsl49St9FsO/ISW2aNl34FR0c6phlXrvsizJoVVh33P0TtF7RWF16VBHj6hZfZo2XexOlF46kYRq1s4cNUMdaUFnFMirqiZb1n1CS2zR8s+k1pmm1xZwVck32qdoq6uYdW853ikYLt0Uo35hJbZo2XfWfVUt1IUZt/3q0ckaE6eIX4uF7KBrJdaE+SEltmjZZ9JTTRcwlODuPSoppdEnSW0x61ZlawpXYrVckLL7NGy7/rA2Za26VDrrqvnvonpxWFlTXNpjcL6UqyWE1pmj5Z9JnWUWmIJOyTUSMsMDUwiYFvuhKXbqv2WVZ/QMnu07LuXLUWaRRpkp73hKIotQ90jPWMWLbZvG1+S+oSW2aNl31l1wpHnMKBhYdWlNmjZFfKyknDP8axLj5hyQsv80bLvYrXVsTon6I4VdMluTagdRHr48VHDsi+N0ssJLfNHy7572dpX1LAuINon1UadUJMocEo1TfM6br1Xywkt80fLvmsO5qa2d2NECbuvOnSFti9u9ZJ7aRml5ku9ZXJCy/zRsu+kpjk45QajzQXKPYPnuvUuPPJqhNfSshNa5o+WffeIyZxqC7etJrK3JhDUQQgzHHvZvn1curPFekLL/NGy73rLUiMqOTIyXPuk2kywj2sBrjqtJRe79YipJ7TMHy377r26FmbdJVbHPZ7XBTzcOLAmTCs+A8UvTXfoCS3zR8u+i9WGqTfetzuy/rI5eHcrgEfxlUw4yu1LQ7d6Qsv80bLvaFk1t8yRltUZXrzXcOCuUXHhrCPxbFJvWfUJLfNHy757xKSRVD089lyRlnELV55wRhruxXGfu6VbVn1Aywo+WvaZ1N2qpNIXlIR7SXQEbC8k0EbqZNV610trb/SAlhV8tOw7Bt51uOSwaqZ9qnwlaK4N9lXUybVKfBAuSX1Aywo+Wvbd0C1bp1Yq1LLnqz2FVS8pm5MqD/RR8NI2Qj2gZQUfLftO6pxq25Nawywy8KQdrO8sbZo3rI39Vm+ZHtCygo+WfRers/LsRfZQ3r6zRbuu9gbY1pzsOBnvnCrndEDLCj5a9t3Llq1S9rrJzDsDr9jAWlIwbEPTipzNL3WhpANaVvDRsg/BKHJpZTeLRsDWbHtvWUidfA4kp67z0nNHOqBlBR8t+46WrTRp0Q9msneMNoUdo0HGnDM1mdUuPWKmA1pW8NGy74qt0iWP2qH2FVLbqtAYHZYz10FVCl5Ky9IBLYu/+ZP6u7U3QpN62ZcRdW/5J6hMe1+Gq1jvOdGttOyEltGjZV82HDFlq0Cljn09r4JHPQ2ycptZkbXfkvqEltGjZd+lZWx1LVvQa7htLbqgmhgopoph2tb9ltQntIweLfvuZYu58dQJgrJ3jGqkZaoE3ai1NQh5XOoYTSe0jB4t++5lK3RuHRFqskjLVkvgc9/ZEqxDNJeOl1620gkto0fLPpM622rd931bKwg614KWoq6msdf/D69y66BDPqFl9GjZd2B01ZRtJij7PKJKZmgU33R2jPo69z4utSbkE1pGj5Z9JrUsxyopQZbdS2hDw6rL3v8+VSavnORSG2E+oWX0aNl3L1t1jhI1NChpB20trHr0vud6xlg2qKVLx5fyCS2jR8s+fK/uo/BYkKyX3fLfoDVtsNLYY9eZBW9JfULL6NGy78AoUSqrCnhUXftUuYAN3nM9nJDFh97qQskntIwfLfuu2Goz1LYO+6AWaFoOJs5QWu8dK7bmt6Q+oWX8aNl3CAV1Gu15PNcFWpV3a8KEgqOgZ++lXUIo+YSW8aNl3zHwSLOJZ4eJu+VfNDLwZRGwh0gOc99nrC9JfULL+NGy796r8yxNzCCVjlvqBpUkfmiTKnVKc15qI8wntIwfLfuurp64Zm0F6Mfam7XvbNkaUKSP4XVP4V567igntIwfLfvuZcvDZ+tuTVCPYmsvgY+gvaCE9N5H7kkuMfByQsv40bLvMvAquWkWaNPGXierYNYXTGPRNJKleWlBRjmhZfxo2Yd1dZRWu+3E9kF6TVTBwm0Cdhy9qnAvl9KyckLL+NGyz6SmMdaPodtcbG/5R4eWDGGsPCVNVOmX2gjLCS3jR8s+k7pmrLNVgzXox/nTDF7CldfmObGstW4N8pQTWiaPln1n1WV3llkPW1bb5093V4ILpF7mErLIyi69bJUTWiaPln1Hy4YqDVmQmDmkLhPaSj0q7L7yyDjTukTLygktk0fLvnPgDYft6ipbm/v8aYoEbSXgVEbrFHm5XGpNKCe0TB4t+0zqCNEL2SPlxt1wxGnvLZN9q0XKGCMsHC89d5QTWiaPln3YB96HpergFGFal+7nzIRAwlYLWfF8KS2zE1omj5Z92JrAmJEROu6h28q72NIONDnSs7FvWV9Ky+yElsmjZR++bNnKlCoIelg1eo20rCGkQozWs8xbR43thJbJo2XfzWxpHb4IIReMDBwng6VBMMKpt5GJ6q3NwXZCy+TRss+kdq6MNaQ2y7u3zBbUpLs1AT33Rhq/eknqE1omj5Z9yMBnKisvmLqfO3gkqLvYGrM2Vqyy+FKxZSe0TB8t+3A8DxMnRRiyG45a2HfzPkBKrR3rxMaXGLid0DJ9tOw7qcvEVLRCshx1dd9vXMwC0qgtntzXrZuYdkLL9NGy7xqOktmirpBlg9GRM7TKBZY0acNKXXarrj6hZfpo2Xe0zFMueSkkCpXVoq7eA9cwZ+eFXnpk6JekPqFl+mjZdy9baab9tAFlt42qtb0kmgTCnseqc03Ll9IyP6Fl+mjZd1Lr7E6jw2wrYnWlAt5Db/Kaq2PHeetly09omT5a9l1dnTPlNRywp8jAySMDH16j4vKZfS+ULZcu3foJLdNHy76jZc4+iRVMwrSVloFpdhCNDwHnXFO5NErvJ7RMHy377r2a+0jSGvCPFXVYO7hj2YM8q9CK/7l1/tRPaJk+Wvbdc8eUKhx52Eo+QT0qbKPiO2DjGLMJ6iUw6ie0LD1a9l1axoKJJUFrlPehRIQqM7y4VcyIIXe7FatPaFl6tOw7Bj4bytgXWmivqMtlHy0PB17Ddy8hcaqXRun9hJalR8s+nK+uPrQRaIRl0CbhwMXCn1uE8C7TZ730iOkntCw9WvadVRdfOYXHXj3thSjdoXGaUXuJp7Q3hadbadkJLUuPln1XbKVBKWEHyS5h2pPB90rC0fLCZGmtS5duBU9oWXq07LtiK7w0ahoQpZVHrKa1p7cUvHpXni2ldScDFzyhZenRsu8eMQXZw7ChU9rbCOcA1+mAybVky1rrnfnq+PueSP1o2XfFlkU8HlSAeEWxldqCWvajteeyaqdOl96rBU9oWXq07DupkcK+ikK47gIqpUDrXoArWW4qKfkdMLr3oR1I/WjZd7GaWlqzD2i6IgNXnNA8GczSjPvcKfidR0zBE1qWHy37bjxPaIw5GJZw3x2jAp5Tgdp7r6WYxHcuSX1Cy/KjZd8hFJSWMzrYyGsvyNibwTFDjzLb3WbPckvqE1qWHy37TGoZ3pLtfeCJ6ZfpDvOCQMmL5EFoeqfhSPCEluVHy75DKFYWY41Y3dveHLy30+E0SCTJusU35c7MluAJLcuPln3XhSKrJWoC+cfq97wiLcsyYOpqTr7j9aVii05oWX607LtJzMQSBibAThGrJwtYI420rGZcM3UtlzJwOqFl+dGy76zaaCLj3hxcLOrq0bbKHbLYbMubUr8ERumEluVHy77LwHseZSBCGl2irm4ZatYOqRWXsSj3S4+YQie0LD9a9t0jZiVEIoYytYLW/bI1KUL3alTWyKi3aBmd0LL8aNmH43nk2mjP8IwSsdpD6qUKUwoldmS6dLtD6ISWlUfLPuxCoTESOuDYW/5HOPC2Fx6xrUmtpbynMO5IfULLyqNln0mdqTZpWYHH3OtkK0HjUiD7bORkaJe2EQqd0LLyaNl3xZamOaQwrCo/1slmsFQQyio2eher8xItoxNaVh4t+86Bj7pv3GYYZvu+7Y7VaRl4aI1tso11y4Gf0LLyaNl3Lf+tC9fUIKmvqKt3HzhngRKp+UyKud162eITWlYeLftM6qK9TLEOk3YGXvfFrTIJqmLCRJ2j0r4k9QktK4+WfZeW5TUr5Qq1JQmp24SKNQNRGnklX7wuxWo+oWXl0bLPpO7VKrETcPW09wV7iG4Cpk5jkm/CcknqE1pWHi37DqE4V+VkwNgjVqt3MEOCqYiRseka16z6hJaVR8u+A6PqykUcOhbZdfWe7kCFJalITVVHvmXVJ7TMHi37LlYnK0kXQSOboHs3RsU0gVffq+t6tnbpZYtPaJk9WvaZ1KtZyrWGymoRq4kspKYOWLtPNEp46c6W8Akts0fLvusY1dX6XAaEzcKBL4E6UoU5oqbuU8OB31n9LnxCy+zRsg/TMhxoKNCdI1YzDqiiE0b8dO8e1bXdcuAntMweLfuujXCkqaUnWEXa3nCUwLvmfd/BV2Gdc11CKHJCy+zRsg8z8K4shcAIPQI2r8jAW9lWXQtxLc0uZeByQsvs0bLvHHhKXkpo26tSOPCZo67eIx5eC/reB95vWfUJLbNHy77LwFUKW5+Q1o7Vqh0cZ4KQf1hmWmleitVyQsvs0bLvYjWWMakbZJ7yyy6UOqLC9pZ4d6CEc780Xy0ntMweLfvuvVpqL/s2OZW2QJM72KR91WG1fVYv4vWdS7ciJ7TMHy37Li1rEaP3HqvJ3nasjrQsSmroPUdOVHq2W3W1nNAyf7TsOwfeU29jKXj8L6gvBPPRoUjpEqbd5dLxJZETWuaPln0mNbbOuc8GkspeUYd7QcaaUVfXNLMPtXmr2DqhZf5o2XddKFVLpTlC4C11CA9upQN6nb3WMTreWTwpckLL/NGy76yaUi86fhw9DQdu0iMjC1c+srWI4+HC56W0TE9omT9a9mVrQi/MDklLZODuBo1X6K1hdlF1MbdLsVpPaJk/WvaZ1FSno+2beawaUhOBrzBt6qs6Zpsp3TnoIHpCy/zRsu96y0x2PE7QHNsvd7Z+pGXDSvZSVHReitV6Qsv80bLvpjvMrHqU1LSSg46SwIs1WBSOPcqt2dqlrQl6Qsv80bLPpK7eeIzGwFr6LwiljvDngtp04MiaL3Wh6AEtM3y07LsuFCEWJoeRegqp0951lPfQ7RgrrVVbvUTL9ICWGT5a9t0gz4os1xbuy4g7A7ccGXhXiGxsjrxqrpdud4ge0DLDR8s+k9qRTVPU1S1c9S9thBa+G3o3lhDexq11snpAywwfLftMalmVoqpaMKQbqI29ICMycCnS85A1qdyqqw9oWXzqntSfPXfMZGjaYUxCUIww7WPtY1trdC9S+dZzRzqgZYaPln3HwEfY7kgK4m2C1vDirdQK1gopojWXS7tQ0gEtM3y07LtYPRN5qQnSopDaIg1vM1VYpWMd7E3KpbQsHdAyw0fLvsvAc1o6UcF4S52mQrMVAbthaqMll3HpTEs6oGURW57UnzUcWZaKKUGdsjccIYKNXkFMhteZxsi3YvUBLTN8tOw7q66zccRrSJ1Dap8NbPcnqPBCo4YlXXrETCe0jB4t+w6Mzoa46yzSXMKB2wTru7jOc07iyMBvDd2mE1pGj5Z9B0YpcZq1QM9O+xEzgxV1yC3StL6QrF/aHJxOaBk9WvYdQtFahu0peo00XBu2fXwpQaGc4kPAvVw6lCjphJbRo2UfjufxDDUb7FvVEaGbgYvsq/Qc3jzr2k28d6Q+oWX0aNl3UnttuUWErlkZtPe8wzT92C5rNS8jv9SFkk/qanq07DsHXrWYRd5d6j5i7cOhrdShciFji+/iLalP6mp6tOy7tAyHl6QCow3c43lznz/tQIVC+8jJiC7NbOWTupoeLfuuYzQybTcZ4LzvbJW+YHNv0Lq4NEtNbo3S56Ni69Gy7xAKR2G9O8qoWtTVLQ2wKL5CeWei3YZSLnWh5KNi69Gy75qDdfU6o9hKtYUDHzKhlVyhr0qtFZOilw465JNiix8t+65jlJksCYUt7w1HtlfUzaIgnNOcuS1pt6z6pNjiR8s+7C1bmFvOvxxn0ZoErBCDafYhOrilS7SsnLQm8KNl371srZoShVUXdv/LocTRGYZnNI26a+ZbUp+0JvCjZR9a9WitrwHaJWJ1aQouHaF7xEmLWM350u2OcoJQ+NGyD4duaVL2PcgTAqvNfRMzbaveS+o4S1j8JalPEAo/WvZdw9FeYlXYYPMSUJ17Rd2evEXSjDiX9VtSnyAUfrTsOwbeXAXXglKmgnJdv3SMRnHtEarzKOVSG2E5aU3gR8u+A6OteMJQudcdq7VX8JQcmGaxZSKEl7pQygkt40fLvnPgTcgFC6S1rbrt/QkoDfJeM9s0LFwuvVeXE1rGj5Z96MAbCfYGFME50nCLtExcIGMuXL1UvsXAywktk0fLPpO6p6h6RkLAyLmj2MoMVrvCjII6Mc4x861YfULL5NGy76RmoqzWoA4i0FTCqhMhRAQvuZdBcms8z05omTxa9l3HaGt1yAqVsYQDryhgUjNEUu5txU8OvjTdYSe0TB4t+y5Wa511n66WtI9Yp/1yXbSBjbEKJSJZl1r+7YSWyaNln0k9lBdmS+C2W/43Qql17qPluc68itGto8Z2Qsvk0bLvYrVPyeZlj16GwNT2pVvqIF0s+37+GLdi9Qktk0fLPpM6d2yUcA9pGYYt9wFmbpCLU/fFtsqlNkI7oWXyaNl3CKXmPgYLtFX73jFq4NwWWG4rN7bh/VIboZ3QMnm07Lvm4ISlzUGQ69ovW1FX713wwFN6zdW933rEtBNaJo+WfRerFYm4VSi49iQm7Rbw2QG7k3WWlNctB35Cy/TRsg/TMklWarhtylFXl0LQ9k5ZJPYUNfWofmnxpJ3QMn207DupJS3XvS8YfYEuSWBh5jB9Sc1Fceilly0/oWX6aNl3GfjMyTOP7bZ/3MSMjMxpwQjf2QdatlvLrPyElumjZd9Nd3BfqGsfSpx7G2GobCwLClGuxsjp1tobP6Fl+mjZd60JXbi4zp13R7HlqnsSs0ByWW7ckenSI6af0DJ9tOy7NsLSiJc5DE77UCJhpGV1QPbeZxvUcr+0IMNPaJk+WvadVdfcvYnBKFlAKby4N86Qp2vmgrnRrbTshJbpo2XfDfKYqIycQVuEaVV3qIkLxI+qRsFd+NbMlp/QMn207Ms2QnWcDGh7QcY+mdj6ou3PvegQdLtUV/sJLdNHy76L1VxkoCgI7fnqGblZQ41v2KPSmZY63ZL6hJalR8u+K7ay9aGcgOdYOy0b4CtXkDWXt2qe+6XeMj+hZenRss+kRumjZxGYmPYkZlVo0sKBq1F1i6ztUseo4gktS4+WfUfLSqGQFXes5pB6ItRlCiFz1FqNx7q0eFLxhJalR8s+k5q4s5FPyMIaaVm48qZt9x9hyS1hmn7nIo/iCS1Lj5Z9l4Fnd8l9Qea8b2LSPlVeDIj6TGtJL5dOqime0LL0aNmHQ7eVh9cFpHuQx0ghtEdoJnttQpoF7/SWKZ7QsvRo2XdSe62pkMAae2tCzgTGY0KrkZfnvIrOW1Kf0LL0aNl3zcF1pdysQpmc93t1OHB2gcoyUzEb/dIuFMUTWpYeLfsOjKLlxlhBCcOBq3QwmQNCYeyrxT9rv1NXK57QsvRo2XcOXIS5N49Cerf853DljZfCWoiUB2tPt9KyE1qWHy37DqHYyhjGDM0pRVpWHOqe1uO6Bs/mGS9tTVA8oWX50bLvZrZMrGmu0HIU17pC9Cpjx+osrevqGS9ZNZ3Qsvxo2XdpGdXcpEdGZvYDoWjY92TIRQd55cbzTnOw0gkty4+WfRerSWl4GkCeOaTWClZShSi1C1Hvie3OnS2lE1qWHy37cLqDuRXskHeYVpsG3gaFK2/Kg/LK404bodIJLcuPln333IGJyxAGSml3obRt0GOf5clZUsu9zjszW0ontCw/WvaZ1JxKGY67w0jm3vKfIiNzAufJo3E1X3c2Byud0LL8aNlnUldMtEZo20YboHNg5OI1AU5D6+Sd+E7Lv9IJLcuPln33slVKV+oYHvvHGYcZvjtsCTgCttn+z7hUV9MJLcuPln0n9aQ+Ki3Iui/dLhxQcXWYRhri5+p06b2aTmhZebTswy4ULk4lbDntBRkTEWqWCq32kbRHdn7pqLHSCS0rj5Z9V2z1ZmmNCjlHNa3TOBx4JGhlrjS6FWntzii98gktK4+WfdcxOlZNHLGa+o7VoS9U7W1P1tNUT03kziCP8gktK4+WfQdGW9uniwestle/e4sEbQ9m4pyy0HwSX3qv5hNaVh4t+y5Wt/16FSqPsS/d7rM8XnuPDNwbzcoWjv2S1Ce0rDxa9l3HKOVavDqw9MjAbZ9U200pQzWitXbRdSkt4xNaVh4t+0zqvSNa2z5tu1bE6rK3EcaPoc2uWYZQ1FuXpD6hZeXRsu9i9egzo4fAHTPsMx4QXybBnEMTEVa+JvUJLSuPln2Xgbemo6FBnolD6r0AJ4c/Nxet7FNqvvTcwSe0rDxa9t1zR8UotjTt7VUtvHg4cOtUIHejUXjud+tLUp/QMnu07DurnrsBHCt40902Sh1srQpFxbm2jLNcmtniE1pmj5Z997K1d02uolBsO3CJqO0YaVl15Lbcls9LVi0ntMweLfuwt2wsCtsFLrmA9jDtOlKB5a1Qmkh4aReKygkts0fLvmv5Jw9/PcOqse02wkjLrO6Gwq6dueCKRPyS1Ce0zB4t++4Rc826fE0ovNfJNiUwWwgzd0XN3ue6s/ZG5YSW2aNl30mNyUuLatq97MWTP4qtUSBN8qqRn49Le8tUTmiZPVr23SNmYbd9BHOVjNttj5A6GwxfJSptxXyr4UhOaJk9WvYdA2+Je2Q/e6raQcu26oUISVNNOZW0Lq2TVTmhZfZo2XcvW3NZWXsez+t24OG7bU2CtJLltLh5vlVsndAye7TsO1rWcYpLhTnKPtNSJ3gYMyjO5ZgaDr/0siUntMwfLfvOgY+92b85JPqxeLJ0qFbjh1YjCU/sZd7KwE9omT9a9t3MlmNhWxXW3O/Vdbf820CokYdXk5ymXHrZ0hNa5o+WfUfLRC21OmDXVWHVZtuqCWgOKrRwjHqpD1xPaJk/WvaZ1KtJTUKblm1GVn1BnSr7zlae1TCc+aW0TE9omT9a9pnUvZeOCQ1Q+MftjhJWHcU1Y+0zz1ZyvfRerSe0zB8t+46B95Jw5QXe9+bgUQysaIbpo3lU1i33S2mZntAyf7TsM6m9Um1rVpDKvBFKOHBsCLNQtrrHce2W1Ce0zB8t+66NUJNZF4FV9qnykgiMMMFaPLAO5KS3MvATWuaPln2XlkWRRTOseo0UGbiH3mHnE5rGL5hFZlZupWUntMwfLfuwY7RxJ3GY2UNq2seXahi59VTb1lrwltQHtMzx0bLPpDZB7dMGoGMDzXVBw2zQZ2kj0TS5dFJN9YCWOT5a9l0GnjOWrARFdsMRLwFPSWFyGz2Ttn7p/KmmA1rm+GjZd1a9JLy0896I4RGr1wAn3F1HncvsGnZ96REzHdAyx0fLvovVec7Ro7pyF93jeQjVp0AXx9JqRpmXHHg6oGWOj5Z9J3WxIrvRXy3HN9uVG+7Fk2UNsaxlzEsMPB3QMsdHy74Doy1zFlww2pY6aYM2rEBJXJIxTaY789W/sum9KuM3lP6zwDL75ystjWQNizSsrfDfziPKrJFhLZq5pa52yX/LkdJ/Flb2d/6R/GsrncOWc9vTtuYZtBJDmzmU5jJGjeS7pzv9or+CovKbQv80pIz+8M6beDRl+TFwu0BpdGjiI3x5smltsFzabpRPhP5pONkfX+gy9vXiQrDnq/d+/wW2G8JL9SHYdMx8JyErB0LTT0PJ/vhCR9adV20O4vvxstmAtjwSMy5kxMnnpZ4yOxH6p2Fkf3yhuRfLaA0iHFvk3WzQ0izhv6fWVitOu5N3+4nQPw0h++MLTbqyerjubC3tzd+2k7H9vWJ9US293RnJ+/UNh99W+qcBZH98pbvVzElltwpGgTVTAZdkUW9Rrgtx5UsvHL8+4fDbSv80fOyPr3Tefd7FPCoqTPuyVgKjvaNOcZaSZvJ1p8D69QWH31b6p8Fjf3ylTVLYdJqQIiKHz94HjCu2kJusROm1J7buKC0nSv80eOyPrzRZ8+RtgNe5O0RniFw1Ki5PMiZxHZcmL399v+G3lf5p8NgfX+kRcbquKlFUSYkaixW87Q2EVZY3Giv1O8/TdMLH6PGx75Seq2kaDk2jtNIorsFnnjB5jHDdhkvutBfRCSCjB8i+6xnM3UbLDWayPWzZZZ/sUJizxc9IGYXzHaVPCBk/QvaZ0qmORBhKs+37l5hxr3nPkGROW9inljuEjE4QGT9E9h0LxcRZ9rWdH/ugkRb4HtQqdWLDyqulOzM7dMLI+DGy7543CqvsG4gt1w6akaEWXvuHqC45HOilJoQTRsaPkX2HvdP20JF7R7KNkYBHsK7hzSF3NLNGJfS+o/QJI+PHyD5TGufkZtXCe8sCLWHYdanuRRhTp7nXcafK4hNGxo+RfTeFF0VzRQ+bTmkvMopv6o8jmLNYZlmLLzUW8Qkj48fIvuPewq11bNDQ9qlqcvAU9bR05eGLdPdvXlH6hJHxY2TfeW8ewmUw7LerUHosqMND6RoWLX3wwjtVFp8wMn6M7Lt6OpdufTrQ3iupI3doZVqkZVPQSAZeulHNJ4yMHyP7bixL16xt4T7KEdG5huM26wi5pj5SXZ3KnbOXfMLI5DGy75ReAwW9Qqedh7kPcBSHvrRyX+S9XaqnTxiZPEb2HTlZlHrpE1q1Btq6gnnkZkubuGFJUu90APMJI5PHyL7LyKKMyqWFyLw3A6cRWbjuiK2TSk6Z0e+cN5UTRiaPkX1XTysNR3Robeu7Qaj1apDZqmaxJuOS0ieMTB4j+667iMZI2Qv02XooTQQ1aSTgK63qI2z6UkYmJ4xMHiP7TOmJTWqtGTC8dXjvyL2blQVzhf4yzHDdycjkhJHJY2TfZWRGffYygQ3DpoX3Cwfv08VjzTIGj3anj0xOGJk8RvbdW5Zi9dwE6nQFHX1XWbqHsqhIX9513nmflhNGJo+RfdfZnydHPT1hzdx27p3De+cFP6I3Ke67HHeUPmFk8hjZd31kWBEp7fl4LHtGp4Lz9t5zWepRUjtesukTRqaPkX3XXWRapmmCnEhA8ypgTn0fycvVO9XRL8XpE0amj5F9Z9OMEsr+L/bedXfQHMfPu5f9bMKkSEqkYedTcgW5gIWOxga7a8O7BnJA7j1Uzf6T9nh6rAZeGUagPdRUvzXT01WkpB8fnhaE0l5/2n/Y9ggjQmvIU6/VhvIJI5PHyD6zdB3aV+kMq+6deKkVaGP/rGDr7s6tXdp0ecLI5DGyD6uAZdTSOkR8NeN19k1O8q/W2n2tazW6w8jkhJHJY2TfkROZpLgzWD31vaShg7X4WVosXUdN+VKvpZwwMnmM7LvqIhpzaldoOR5r2auUqpUMRW0ZmvTZ16V9SieWfozsww68+B/tCMYWr3O2DF5Lini6UXfrpu3W2OcTSz9G9mEPRxk4PBT3r3lkcWODpXi2vWrqLA0b35oPe2Lpx8i+y2XhbLRSgVx3ddHwBj7LgMqJs1NGxUurx08YmTxG9mGvJRGuotBLznGmcVefhLmzeQ6z7ymDl870CSPTx8i+O9OjYjFmmLKjrJriOFPfw4ArLV4ptVtzgE8YmT5G9p0io6a2yViqv6Ks5dD2prTivU1LJkMura09YWT6GNl3UdbSld0JErcK0vYmvLkGFIsDlWYbsu4wMj1hZPoY2Yfce7RSfO47O850EgXPi6C3PEbiVVq5c6b1hJHpY2QfRlm6p7gX8C5p79ZxqL0nUB8bhnqrl3bW6gkj08fIvqs5WWjYfMEce3ZR5rB0YwGUypZbGlnvdOvoCSPTx8g+7NbxVUYE0N3zHhDb9xa8RLAwwisaK/d86Z0+YWT6GNlnlqay9y9k3k0bdVcMNnAKc6+2Ou5CslLu1JzoCSPTx8i+y2VVp+G9QGvW97IVBms9fphUTXjvwbtTBawnjEwfI/suyuq0ZkkV5kybey8BMxFIgz2n1XXNOzUnesLI8mNk30VZ3tB1FGDZimzstWizLlhzrV6NaeZLt/cJI8uPkX1XczKau5jv63qBYBFoVAx60dBoca7lEvfWE0aWHyP7sKtWGS20N61CIGsNsDwdXHYlYWlW2p0znU8YWX6M7LteS6fWczzRbW1y0meDOrCAlpaKzsq07pCTfMLI8mNk3/VwmGVvWmCGzAbJOYPtzWidps7V+jK5UzGYTxhZfozsO3Iy94TveKfnrKHISs/QXFY81hTRdLfpl6Y+5xNGlh8j+8zSLSla8r2DmHlvy2rxRHuBnNcUnLnXemceWT5hZPkxsu/ICaXqezjs8t2cNXOBlvc8shS/ksUbtztVwPmEkeXHyL6rOfEl2EKRZZPNvWdEWZY0ZFnnXptb5jsZjnzCyPJjZN8psjEkYQRYY+4MR8oLLJUW2pvQcQ63dIeG5hNGVh4j+46GchlziMKaBUGs9VBkNAFTtsmLhOudyv58wsjKY2Tf0VCiUeL6htZ3D0fWiKxnm5CozJQSVbnUP51PGFl5jOw7S2uacxQBG3uv5Wy/bu8KZfRZ8tQx550zXU4YWXmM7DNLYypSMiHktWf2jzByGxVhD/2m5RVTulPZX04YWXmM7DvtXZkVRaD+2lXblMBTq8BrjLbWxNbvMLJywsjKY2TfaW9NLqOF9i4tzjSRxzu9HDiPeK4XN/M75KScMLLyGNl3GY40LCHvPRyYIspKBBFYG7jYrCKlpHFnxmA5YWTlMbIPKxFmWtQajLzSnwYY1e4EPedJqbc2x52Z/eWEkZXHyL6r9+ac08gVcu97smDdm8aTQmqpDsyYmt6p7C8njKw8RvZdX1ZfCcUy4G7fkLi04/b2CW1Nw6QFe7t0e58wMnuM7Lt3uoYS6yPBr0GDovGDxWkGVDISbcnoUjx9wsjsMbIPK/tJ8lh7ZWkzEM4JqkeUlZMODMOXRJe09wkjs8fIvstPD9d4kxFG723P905gNYU2W55SLWbKd8iJnTAye4zsu3c62dDVFnB3jzNdEGqRDqt13EVkaPPOO20njMweI/tOe882ClID07lPsiFYzg06Yl6UNFe6UzFoJ4zMHiP7LmupuaGUDsNbBsE9N5TNYaWy8uTc8qVuHTthZPYY2Xf13r1WT7XtslABMTbwUiro7GHqbL1e2kpsJ4zMHiP7zNLVctiUNjTRvcE0HmvrRKBopXMfJvlOhsNOGJk9RvZdPM2L9tgxqLS7dTYoM5MGuKavLIJJ79BQO2Fk9hjZd2d6UZUc9g1ptif1l12JIASLI57uuYStL93eJ4zMHyP7rhKBmg2pHcrc2tsmQRMqoNmrdM7T0yVLnzAyf4zsu0qEsepoVSGXwnGmcYFbHdCmE67c4+eXbu8TRuaPkX1HQ6sS7SXjeWYCSTOMrKHCK482VkpJLjEyP2Fk/hjZZ5ZOa/ROmIEFw9IZG7gv3fuUuBoOT+UO9/YTRuaPkX3HvXeYNbUAFRx/qhisCSusntssmZwvTZP0E0bmj5F9x8hyq2nEIe6zxjuNWsFXKLLcvdWQa938kqVPGJk/RvZdhoNW8xUBdMpd9uQ5AuPFwGiccuupXprZ7yeMzB8j+8zSikx1Iu8VKz1ub+tgoyRYI15wDmVeLjEyP2Fk/hjZd1XAJlOkEVRbuy+rhiIb7kBLqo/EyHYnnvYTRuaPkX1HToRGKpRh0GZku7XWU52AO+BC1R1T37H0ASMjxAfJvpNkSybjjqVpl5qQxEOdLd7tYVNFs6ZLkMwPIFmY+lGy7/KWg3IT2RPn9l7iIWVvttzDjPLsiOKIlyLqA0oWpn6Y7Mvy0JkzOuCeRibYd9FgR1CXjhGAZVp3xiKEGY9s/UDZd6GWI3m2BUOs7DSHg3nrgN3Ru7PrpcXyhAekLGz9UNl3+JuXFtl7lDzpbsTjEGZk8ZeUuOzsZbt1rg9YWdj6wbLvwq3QX8un7WqTkGelbVvPPcRIO1VJXPFO6SDhAS0LWz9c9t17vYv799jnrlXivU4ObajCrGn1MXtbl1q0CA94Wdj6AbPvClC89NnrXtAQAi20WQfXPQoDbVEeSsx3hpMRHhCzsPVDZt/d4QXZEgqsWnposxBoLqhALcLqOrTYpdQW4QEzC1s/aPZdGnPnr3LJ0CrvxRwRaDedHRZRra6YVr7Tkkd4RM3oUbMPqVkyp5BlA3dT3q4fbCne61FKZa1E+RIKJzzCZvSw2XfvdUl1v8ygut/rUeO9LhF9rT0qIwIuW3KnuCzkwZGtHzf77lzHnyYvnFDTCFvTamA0B5Qq4QKpS613FrEQHXEzetzsu8R1SLDRJ0MpZe3G6j0kOGfwaqSYKy27dK7piJvR42af2Xol90IioEMHiO+JRogVdnMPmWoZ+U45CtERN6PHzb67w5mT+CCwigiSbYIZI+Qsrm2I4qXFO0RH3IweN/uu8F8LWZeyd7HsVbYS73U3AV6rkubq41IrJtERN6PHzb6ztdVSWs/Q09hL5zVU2lIBb2qtrLjB5da5PuJm9LjZZ7bmbNKHJzDMu3Vrr6humqAkSb656eJbOvyIm9HjZp/Zmuqc2YbBKKQRX48CFWmBek8FS1pr3brDj7hZetzsuzyXLO2OC0ZOFvF1X1Bza5A0p8m0luVL+Ws64mbpcbPveHimXYKS4jQL71GyCI2HAu3xGazeOt8ZckR0xM3S42bf1aXMNcnrBCYmEIyYq4bt41wzjtyc8JY2S0fcLD1u9l1jpo4e/2tQyh4cXMmgVSpQNCPXvEKeX9Jm6YibpcfNvst9SBGXONKcaA/AsQruHI+2aU1jus5+p2SY0hE3S4+bfXeHt4rImSHj2vG1ONjq9dfuJcfRW7VLtQrpiJulx80+bNpriNYKDOwDpOUJjtqBB3cvY03USzXD6YibpcfNvqsPRxul2B5M6BK2nh46PO5wlDZIJ5uvOw2alI64WXrc7Lt6M+5L0iJI3UKbjT37fc4BukZLaU7reCm+TkfcLD1u9t0dPpatFaE1t32ufSxoZgq8F7bsJYml39LhR9yMHzf7sGZ4epzdEsYdW4fvJeU29/o8XcQR8rRyZ7gspSNuxo+bfZfnSjnU11IovNe1zD0kpXeHTm3VYdZFbmmzI27Gj5t9WJeS83LlPb+sgIjHHV5zhjmxotbVsV+KufiIm/HjZh/WDLPxWAjoriB57ZrhiL7qoBkiLX56aVU58RE348fNvstfF6Gie+w/SQVZZYDbbEApKQ8n9VvcjI+4GT9u9l3MFWqs7NlHuaVdRzpL3OZWoGsrVGcTWZfqSPmIm/HjZp/ZGi0Ud00IEXpFfI2NwBYpLOfVlH3pvDN+lPiIm/HjZt+d60GybGpc2tZBSljdF4bpGfuquqtMb9n6iJvx42bf1aXkwqliglz26i2hX6usO6D2Ms2SV79UH85H3IwfN/vuXOdVEdPuyV11ry2fEC/47slF9OWm2S71X/MRN5PHzb7jZoayqwtB646vDceuD09Q9mThxoSlXWIpfMTN5HGz7/LXHmK7TAFuGjqcZtzhJAhF43vjUbzfOtdH3EweN/vM1kWxDx0NQnJP2EWlUGVY3OZjYVq9FL7Ew+WIm8njZt9pMy9z8Miw5s591FDkNocDD/GBKIp2qbZQjriZPG72XU6zrDpGHOmpNbRZRNTgwqHDjQvPluual7iZHHEzedzsuzxXiLBKKwOOtOel7NbrJAbVyHWR4Vy37vAjbiaPm32nw+P4suoeXlcivm4tYq7mHAJtmS3pqV0aPUtyxM3kcbPv8lxJSbEaLNqzZ/cPtaLDbCl35oGrXurnkiNuJo+bffdeJ2QLSQaNMdR333kujtt8cDzgs3II4Vvn+oibyeNm39UqDPaC2ABL19DhtUFLy4G0Wkde1O1S/lqOuJk+bvYdS1mc0bRAyXtREycBK82hZhyzqy6ft+7wI26mj5t9p8PrcGmrQ+ol7vDVWtzh1qGVXHKIcOnrEiOVI26mj5t9p83i7t7GBlx75YdUhLZSh/i9srRh3m5pMz3iZvq42Xf911LT3KXh2SaCYHWwkeaePVu7tUTSL3EzPeJm+rjZdzpcc463meOV9r5X+dQ/9fjk3eCDxOZyaVa8HnEzfdzsu/5rKlJ0GHT6tXAvIm2P2Bq4c1zqktual+Yq6BE308fNPrP1JIz/242ZZa/RpJ37cC+Ate4ZtDP1S2s0SY+4mT5u9p2tOaTYdIbeMUOo7gHNyEBLSxqfrN2aeaVH3EwfN/suf13K4GYLZoTTEXNhhFvJERRzU/J4um/1+OgRN9PHzb6LrxGLt/SLlmno8LFbPloJ08ffr5e51rj1Xh9xs/y42We2HtwNTQSqpYivBzNUTQg0ZBRMGuf71nt9xM3y42bf2bpO6RbhFsZlvWdeFbBfP1Msmalx5Uv7PvSIm+XHzb6Lucyaz7BwFTWQOQRsVw+vxFUWNam38lz5iJvlx80+rDfrCXsfQOh7s2LmPVeBAD1e6pSL8a16s3zEzfLjZt/p8MW29uYHL8Qg2RsYzgbI2HitVsgvcbN8xM3y42bfMVLTXKQuqIn3AtVmYJwdhnDc7t2Hzkv14fmIm+XHzb7TZooR1wyDtrftyUgO1nBCy8y5Nsp5XNLh+Yib5cfNvuNm1Vh66jDLXgRRF4HLJOCV0NwXJ71Ul5KPuFl+3Oy7GqSiWXI81dUxbD1wQQtJBjpn7j2V2tKleSn5iJvlx82+69PcGxbrarCK7c6eZTvmykA1Leuj7clIl2x9xM3K42af2Zr3CqzJEu81OYjWBCasQCX0eWPSjJdmaOQjblYeN/vuvc5plR5HWoeteK/3rnOmCMFwlIp738a8FXMdcbPyuNl3daRxnHm0Cljs1/zwHBK8d2hj0FDpXfKl2bPliJuVx80+rC10JW5h3LVjLvN4r00MSvWsVvaWxUvarBxxs/K42We2pgitbE6EarvHZ2IDr/Fy4xjIa2Ea6VKtQjniZuVxs+8YqXhKhRbEw7znKlDc4TO02YxvOEgN5VKfZjniZuVxs+9qhmm5FhoRVY8417UkqNP3lW49p4x11kt1KeWIm5XHzb6LuWYLJZ5sd+wVEK8hwb3+Gq4w8/BUrV/KX5cjblYeN/vuDm97qoILMEeQLSsebVduoImYZkHkfqkGqRxxs/K42Yf562RofUJfk0HK3pMbTzcQ1b66T+NxKc9VjriZPW723XtdvaizQ56p7/jaI7Q2BtIRqi1i714usZRyxM3scbPPbI0YCqxWgs3IdpVZ2BrLgKTFmYl0pks1SOWIm9njZt/VDJdcU8UFiFj3jsWIudoepIGtcElcaV7KfdgRN7PHzT6zdfU22ugJ1pRdb1YNjPKAnL11yn3gvJT7sCNuZo+bfcfNqjVZw/dGF9t1KXGu0Vu812vkOctqt3rt7Yib2eNm39Wb1TjA3gimagbhwrDXr8HC0Zcz9jIu5T7siJvZ42bfvde9qO0N5zXvWfGJEpgyAi60CLimzVv913bEzexxs+9irsaSTAf0UgfIHiftywhSaoKLaoTXl1iKHXEze9zsO5YSt3bc1gJqPve8lF2m0AkaFzPFVjPd0uFH3MweN/uOkdaFvtqElUq81xF5QbVfFSrdE49GzS/t+7AjbuaPm31Xq2A6K0mGVEKCS+FdH14m7NvTireZ2q1zfcTN/HGz77TZ8txDiIWtx7/E15Ui5krctxB3z+kSD7cjbuaPm33Xpzl6GmoKc21bp7agjeU77cWydLrSpZymH3Ezf9zsO1v/6sfsDOwjgcw40p5UIFeeiyO63ufvjq2PuJk/bvYdSynK1NShkYatK1eoPX5mPSMbVanj1rk+4mb+uNl353qtZiUNmBFg7TlIAk40wLSNklx14qX+az/iZv642XcsBanVlvdp3u/1zAge4RZ4idi6OKZBl7iZH3Ezf9zsOx2OPjjv/Vxr78nd9eGeRobSWhNTV741Q8OPuJk/bvZd/zWv0UupUHw4CMqeUblWSDUzlZJDoF3KafoRN/PHzb6zdTzLthjBXPccpMI7vp5AaXJWLCmC7Uu2PuFmhI+bfVerMDRs2jv4UvxT7543mtA8t7XH/PItbuYn3IzwcbMPbd1ZdcwNyhhELWxtocMppVDi1RevW9rshJsRPm72XV3KjLBm3+Fse+9e2xMWkBPklFYc8IGz3cl9JDzhZoSPm31m6x5KjPb2HuXd40NGENI8AWVOfQ21Ou/UICU84WaEj5t9d66b1FkH74Hhe2fTatAodShJ47drVUXu5D4SnnCzUAzP1p9xsz0asFuG4Rx3+JoJ2uoLGkoaU5Qa37L1CTeLf7pn689qFUJ79Rmv9MpMm6U0qFnKXg6ga3dgp3VnvlnCE25G+LjZd30fa+86bwPYs4St97RKmzu+tkFxwsvAW7Y+4WaEj5t9p81orBBkFcZKoc1s9s3NCFoWY8LdC3Anz5XwhJsRPm72nTbLrLlKh2y+e3Jbh7oi5iLT1DhnH5f6PhIecTN63Oy79zpXkz2osMYhBtFRd63C2oOlU5c5Pddb8fURN6PHzb67wxNFIG0Let4xF8raqzQdtPFu2sSK7ZYOP+Jm9LjZdzHXJK9lZeg6dz9XyDLvMmBxn6vn6b1esjUdcTN63OwzW7OnwRxRdXJaIH3PqCwtfsjcahnVKN3h4YmOuBk9bvbdHc6VapE9NGPPlG5OYCt3KEMJU+k9t0s6nI64GT1u9l3+GocXDuHtVhEkR+BVPWdA9oi5ZLDkO/1coROObP242We2XowiVCukmXeeKyS4JUzAQ2vLPGjqJR1OR9yMHjf7jpu1MiamHLbuocPnrlCpjWF2biVtMX5pT26iI25Gj5t9WIOURlpEkIptRkoObbYM6on6lJW83ZlHmuiIm9HjZp/ZejdZr6EKfeLOfaQOtdXd2TXX3MNSht3S4UfcLD1u9pmt5xjDDQ2GtN2TKxoqLRkgTZcle6bhrTv8iJulx80+7PHxxFI6YPWtw7VCq3slRCuyrHfzdmfOcKIjbpYeN/uu/xpbqr0WGGnnNEtY3dosEJqNmq9dN3zpvU5H3Cw9bvadrUddamygdc8tlPiZYzzfmYpl4xkx9qWYKx1xs/S42Xc6PELq1lGg6wpFJhFf192sWZByzuaj5zs9uSkdcbP0uNl38bUlSSUUmfUad3jyBZ7D1lxyZ8UqVC5ps3TEzdLjZt/p8NDaHvc40J5+9Gt+uNWGMAtOtaJF/BIPT0fcLD1u9l1Pblkisw3oY9V9rg0qzj2F1hIK7tFnt871ETdLj5t9qMOLZnYGXTR2zFXARujwUqbX5IUX3unJTemIm6XHzb7LaVrpq2oDKhTarOYEVVqFnGXOuSfZ2Z39XCkdcTN+3OzDHp/h5hFVN0kTREsDF6qQ1lL0kgX5Uo9POuJm/LjZdzFXHdhlLmguYeshDKYUkTZ7qm5h70vzzVI64mb8uNl32iwNHn0ypGo797EUasf4AbM1zDx43em1T3zEzfhxs+9qhnVvsE8CuY1Q39RCm2UdEMHWGDazr1v14XzEzfhxsw/zXNylrwbZUpzrtGuGeU4YIsrqPZlf4uF8xM34cbPv8lxNZVYcQMviXHOf0PYWVe3MufTS2qVZdomPuBk/bvZdfK2KcXQZalIF2QLNcGx4thZFCOa1XOrd4yNuxo+bffder1xabw6krYGIdfAct3mJn3Lak8XTpfiaj7gZP2723bnOS1qWnd3afR+ZE7RfJUm5ES7xmfhSrQIfcTN+3Oy7muGWcBESkOy5hcIl3mucoLWn0Srqslsx1xE3k8fNPrO1jym91wozLvM/7QWohRBmraZjMcu8M3t23xcntn7c7Lt+rtSmUeKItPKeW+gNbHKDKqly3O7Jy6VaBT7iZvK42Xd3OK6OKAjcVsTXvS+w1hDWnDwbFrZL+7mSHHEzedzsO1uPnAYujnALI+YarUDdic1s3sfQWVa/dK7liJvJ42bf6XCOh7Mwgq49Q4NqhqpYQLlrpUrD+6U8lxxxM3nc7MOcZmeuViFThFvivYPJxHi0y6ypJJq35hbKETeTx82+Y6Qy4rnOCcZYZe/xwYi0I9ymRCMzZdF2SYfLETeTx82+e68zGxY3YJW4wzMNcI2Xe6yFeXpd1i+xFDniZvK42Xe1CkYhz+oC3gNow9b5T7UKK4R4pabN9JY2O+Jm8rjZh/1cKpoQQaRFzDUGQ53NoUhj780r35opLUfcTB83+06HV0xpt2iuslmKTocWP4U8ZkJuJnZNhx9xM33c7Lv+67ila7MFuFs+JIVAa0oK2lova+2NbJfqzeSIm+njZh+ylFRmSgNy7/YnbtaaxJVuWju6DLvVk6tH3EwfN/uun2t2Zx5lZzz27FkfYGsWGPGQD5uNrF+KufSIm+njZh/mubI3DzPj8A7ivCvFl8aVbji9c+t26Q7XI26mj5t9GHNNWnnu8RlNQcoIW/sa0GopNmRVvhVf6xE308fNPrN1aoPHmgy97dpC2btTU4ljPlGkmjbCSzGXHnEzfdzsu14ArMMWVahjz8ahJGDMusvFl/LMWP1S754ecTN93Oy7mEuIanKBRUNCh2uc62wYpreGvfR8beaVHnEzfdzsuzu8ZLUc13eEXA2klV0ujB0qljZyLwnLLVsfcbP8uNl3OU1ejruBS0Q9tBk2cLMBYeSJy3Phdqk+XI+4WX7c7Lv4WrFa0gF1b0wVbgI19wnWW9dZ+kK5pcOPuFl+3OzDerO8G3EndJvxXu8RSI0KAY2yuM1UyqWdyCkfcbP8uNl32qzGUd4rclNfO8iuoc3YG0zmOstybngpp5mPuFl+3Oy7Pk3pwrR5eNo6HOMit9QNKC0Z6ISbW9+x9RE3y4+bfWbr2kfEVZlhVtm1CqvvnCaHrfsSSa3zvLPrPOUjbpYfN/vM1qat1BY399zjKSX7hJZng6GOOQ51rflS/jofcbP8uNl37/WsYVASWGPy3n9doPkgmMXTGH15u7UDIh9xs/y42Xfv9dCSyPZe+9271ylH9FUKcKorHmvXni/F1/mIm+XHzb7jZmysNcIty5uHL1tQ+xwwabW1VGjopfx1PuJm5XGzD2sLQ4VZTTAar93o42ADG6TVRkeO+Pbae33EzcrjZt8x0jEmkjmklPueFZ+gadzmozoKtmlDbrGUI25WHjf77g4fpe0WvYiv3Xf+GqHS7LDmqp4mDbRL2qwccbPyuNl3MRfXyrKHZqwdX8uuPKuhyNek0ksd3G7tdilH3Kw8bvYdS8GKmihsTT20GVPc4ZugjZFrbkLCt7hZOeJm5XGz73IfSfLUPVO6YQFRI4hz3sPW2kb8whjtEjcrR9ysPG72XW3hjBu8DoOFGUEQK5hVBYoAu0mmqenWHX7EzcrjZt9xszWtTN62TrbP9YBWQqot5lJKz8S3egHKETcrj5t9189VtE2UAdhzvNdeENxKnOui5hWLdLr1Xh9xs/K42Xd1KebCvez8tcd7PSPwan2vUl28cp8lrXyp3qwccTN73Oy7vo/l05l2j8+Or7PsmVfIoc2mV6mEa16qVShH3MweN/uOkUpNmbwD121r36NSHBcgVZ/FLWu9xEjLETezx82+i7nqHo7DFeK2TCAWR9rKUMBVqi9pWsal99qOuJk9bvalrXPNcYe7JAZJuYEvM0itJveeW66X+j7siJvZ42af2ZorVZnNwH31iLk87b6PBh0bFqI5VC/lr+2Im9njZt/ZOsJr5rZg8t671yVUmlGc66SkWitrurQXwI64mT1u9p0O57IozQyVdy8AYoOG1WHuBbrqtvK6VKtgR9zMHjf7rgaJSVfa65pGjTu8qYCpRuC1JIc8Q8J8abeLHXEze9zsO1tHgDUY97DZGTFX9bjDBzkwR7xdZhp0qwbJjriZPW72Xf81l4baahxk3RNxlkNc3AyEqQ1DrTIu1SrYETfzx82+q0tJ2Gg6QRquoc0aQxuYwShjY1eb+dIuNjviZv642Xc6fGTL1CnucBQQ9wyt4YSuiNXy6K1fyl/bETfzx80+vMPn6qM2YJOIufLutee5x4n3uryMkW7lPvyIm/njZh/Wh+NkCwsvTBkk9Q5efALR8lYrhfUv5a/9iJv542bf6fCWRxmcItIKgSZr1bjDQ4fjmuhjFcZbc5D8iJv542bf1Ydjci6VQTMzCFsCpzoBc0IyLdPXJUbqR9zMHzf7sGa4WV02tw7fe3KpQcTVCvF3G2l2LoqXWIofcTN/3Ow7HS5YZ5stxBjGuRYicKkdVisrFS8kdGmfph9xM3/c7DNb09JSsSCQL93zwwVsZIRf1eF9Lqm3GKkfcTN/3Ow7W/e+T/CAWeavGqQMtvdfI9e2rGVt81bMdcLNEj5u9l0dqVpPtROk0vccpN271yxsXS2Rx7mWeivmOuFmIRCfrT+rS+Exm1iF5bmB2FCw2hFKbrRGde1+S4efcLOEj5t918/VLM8iBboNjJir7ql2QyDpTFUrGtGd+DoC9yNbP2723R3OkweH+q4ZF0gbCyoOh5GW08yaF9/JfTCecLOEj5t9V5dSe1gzJ3AeFrZuE+rkONeoFE/4yqXeibkYT7hZ/GM8W3/Wz0Xb0hLxdZZ9rqWCYRswZqm7NIV6uXWuT7hZwsfNvst9LKG+J85y5rF7fBhcaMEKg6PtlXz1TnzNeMLNEj5u9l1Pbi2roS6IMLuDpN2T23uFRE1Hb0J2af814wk3S/i42XeMNM01miOsriV0uEzwOQYkz6mTpJrSnR4fxhNulvBxs+9yHyktC6tCTwl37iPi66ETkCVJNmZbd+YgMR5xM3rc7LuYK/4HJyagOMW73qzuTPYCXYvntFx13oqvj7gZPW72XQ3SUFL3AStbAimSoHrewxV8Zs5Wa7t1ro+4GT1u9t17XdLoPBh4jbC1t9Dhph04tFMtsuqiO7kPpiNuRo+bfXeHr3iXS8iySS1sPbNCSxF9dTdZSauR3LL1ETejx80+jK9TM0WGuocNy6+1LnG6IVnzbnOtXi7d4XTEzehxs+/qzZxGwuTA2vq/zEGi4eAlVVmUso1L8TUdcTN63Oy7WgXSVk13797e91HjDreWCowmmHLlUtItWx9xM3rc7Lv89URfXHc77tjzw5eBcSFIuEpfqbSEt97rI25Gj5t9yM3yrCYW4VZSkBaBV2URoLaELJ7sanfqUpiOuBk9bvaZrbVpyfEqgw+JizwMDE2kwWx7TnvCPvVOPxfTETdLj5t91/chLFpoQWH7l5rhyjphJl8a/++WLuW56IibpcfNvrvDPcTZ0AFcxz7XVqH1alB+DTfr6FhvvddH3Cw9bvYdS/Gdoq4NFNPm4bvvY4bBB+46gamIfCnPlY64WXrc7MN+Luq1zA5oKeLrPgvssWbAXny41XZrVjynI26WHjf7LveRIoxelCHp1maSasRcmGC4zlkZ45DfOtdH3Cw9bvZhfTgJZ42oGilirpJ/zcaJmMtz8jGk0rzESNMRN0uPm31n64rZZRJ4jh9ktnivcyKIZ5qlJuo9X4qv0xE3S4+bfcdIEXUQzhBju8dnpz3qjMBr5pY9ArKOfGfmFacjbpYeN/uuBolGznF1g+jek1traDPyArkpssej6uuWNjviZulxs+/u8LVGwh1zSa4QT3cCs3i+8xLmVktJ17TZETfjx82+i6/R6x6MAln3LjazDBuBQ5Kws9bV+7X4+oib8eNmH/b4SF4sCrqHK4i1vXfPJviYBYuv0q7Z+oib8eNmn9kaV9MyR4VUV2izpB0qagTZZRVakrDJJVvzETfjx82+02ZN5Vf1KHfqoc1a3SUpBk1zG6msnm7VpfARN+PHzb57r6smGStO8+hj83CC6rNHCNZWd3aScinm4iNuxo+bfXeHGyUh7tCWxR0e8jve6zVhpWlN4lzvu/aOrY+4GT9u9l0dqal2nxUQXfZchc1IJ8Ne7mNSafRLewGYj7gZP272YXxddcaLvcuPdq/9YAg11iDNZNarafNLvfZ8xM34cbPv8lxrdFafMH14nOvdfz3iZ1O19tSyln6pLoWPuBk/bvbdHd5qah0VikZoLVn2rvMch5t8lN7U9vyDO7Y+4mbyuNlntq6r5trRYRUPHb6nadS5GWkxnWk66i1GykfcTB43+06Hj2y6K4/6krljrgit864eLhF0cYgzskt1pHzEzeRxs+9YSjaZbAtS1X2uTaEqdZjIqjvNRZf2fbAccTN53Oy7c63Z617NhWnnr1UT1FIEerbRi/GcesvWR9xMHjf7zNYFRWbqOd7rXVs4V4ZfIyuJuMcBN0e+pMPliJvJ42Yf6nCstAcpmO+aYSyhzbI57JV7iaVhWZdmaMgRN5PHzb6Lr1kpVBjtdtwWtl4lrL4U2jDKat4yX6otlCNuJo+bffde9yFzrgm16e7x2aF10QrZeTdqquy6sDu2PuJm8rjZd+8191RtDqhpR1oyDSrPDrpyVrS+u7Av2fqIm8njZh/2+DB23vu5qu6+D8lQZ6+go+xFuUmGXcp9yBE308fNvtNms/U1JQFZ3o/2jDu8m+yViy611ni7b93hR9xMHzf7rv+65+XMGkFW3rNx9tbzPiZQmdOGNM6X9mmyHHEzfdzsM1uPVTlP7jByWFiS7t2pK2Iu80KJQqbrpZymHnEzfdzsw74Pyt3IYcXVDeIjVNom4+EByXTO1vKl3IcecTN93OwzW4v35KMpDLW1WUrc4Y4rHm32Xplt2Lhk6yNupo+bfZf76DUOdNtJTApbu0XMRauArKZKjiTpUv5aj7iZPm723bnm5RTxFoQg33c47pnSHO91GtXcVde4FHPpETfTx82+e6+pluXeIff4QbLL3n89oGkd6q270iUdrkfcTB83+67Hp2H1vFPXYnFzF4v3GiliruotkbTE+Zatj7iZPm72HQ/nQcunQtldXEIsO+PVYA7Wwi1s3W+910fcLD9u9p2tRXrve5z07vaQ3d6z32mY2JLu+Lr2S7UKesTN8uNm37EUWYvSDrLctq09bF0YYcyMNVHYvl2ab6ZH3Cw/bvadrWttw7IA5TS2Dh/gaVWYPVnIss7p1r6PfBRf58fNvqsZ5tBfVhdgbr6rRyvU3hVo5jXb4lYu7b/mfBRf58fNvou5epzsXgyWUQXBHW7VuMNbdeO6UsRfl3R4Poqv8+NmH97heZhWile6x3vNY+9iWx02Iy84rY5+iYfno5grP272HSMl0lqmg7Pucz0ljvQeMd11UstSiC712uezmOtxs+/6NGeKsMoyMK4deG0dXrHAcNo7XpQyXeq/zmcx1+NmH8bXOnpngjx3n+aiBrYkh63nQG3FZiuXbH0Wcz1u9l3N8OCyKM61kow/9eS23XBPU0KdK/Vrs2fLUa1CedzsuzucNMXZ7aB5z0vhiLlce4UyWhzqtJBvzVUoR7UK5XGzz2zNuZvl3CEpZpBhE1rvDSq3nDob67p0h5cjllIeN/su5srIlKxAor3XnhpDhGAlLnJcfbXUbF7S4eWIpZTHzT7MaXIT1b0DYtelSM/gMhQmUUuWO81bNUjliKWUx82+02ZzctdMoNbyzl8j1MENcLTSGnrxeSmnWY5qFcrjZt+xFMWF0hmGYMRcc6R4r1eE22PI6GW23G9psyNuVh43++4O73Mp5wYtl1+Drxi8KQIpztBsS+a1c33EzcrjZh/2c3kIsokQGiyFrVOG3YgLmhJTUbe9b+eOrY+4WXnc7Ls7HGtJJg4j7drCNDoY9gI9t84lQmwtl/LX5YiblcfNvuvJlWWGqNCphw7vVfcutrYj7SXseZcY3rG1HXEze9zsO1vnzmy9wyohy2R2gqq8oEccllJta9VL/dd2xM3scbPv6lIad+LmsDLOeK/ZocqSfcwn5hx36Ly0s8mOuJk9bvbde12mrD2PtC5BEMIOTcuIE17X1Lo80aX32o64mT1u9l2PT/FCskbE1zXiayeBhpIhkeMUTWPe6gWwI25mj5t9Zutua5HNCXHAGcTiqW573Bl2F8VaW7u1n8uOuJk9bvaZrZU4Z0wKba441333aUrt4E5j6Owr5PklWx9xM3vc7Lu6FEyTMQ9IE+Ncl1Whyd7At3JtVsgSXspz2RE3s8fNvqsZjnc6x3GGuVro8EEz3uu40kvpOXePgy23dPgRN7PHzb6rS7Ey1LmCdt31Zr3sjbkOJFRKbhoi/VJO0464mT1u9pmt50iVvCwouqcpEDZorSlsRFoL7UzXpTyXH3Ezf9zsO1trUpbSIRXZ9eG7i890QcdtatupzUt5Lj/iZv642XcsZbCPlPas+Ipxh+8di74meLFZK7VdaHjJ1kfczB83+46RdmcZShFk7V772hxcrMHsngtLk5ouvdd+xM38cbPvapBszbxnXq2uc883I6i1xLmmPMlMdeVbd/gRN/PHzb47115IQ41B9j0vZe55KaMSTO491YixK17iZn7Ezfxxs+/qUpauCK8mTN229rjNTdsA1NXzlDZTvZS/9iNu5o+bfXeHdyk4neOpzrtCASdY1XivEXsJP6g8L+Wv/Yib+eNm39k6WzL81dmT169qFHB2A2Ru8V73hrfmIPkRN/PHzT6zdUTX1EkZpqDuOcMKjtkgTR8a2mzIrd0ufsTN/HGz71hKadri+Iat855ROeuuI52wqOw4uzL3O9pM8ISbMT5u9p0OZ69cRhi3RbgVMVfZ6cwOJeW1+0HKWnf2+AiecDPGx82+690rtWTKCnufIkjv+70OMZ4ol855hWS7038teMLNGB83+66OtLcsjRUSFto7m/Z8s57BGGsbvhrhnZhL8ISbMT5u9t17zVbb0gE6KQKvVfLu9mlgJbdRbW93udP3IXjCzRgfN/uuLiW1XKUwlFYHSJkDWusMtfWUnXKPKPuSrU+4GePjZt/lufJk3n2axX7tBUCBNloHq2kh0XKft3T4CTdjfNzswzrSPhxxQPK+axW6gO9w2yTRHkqbLN+y9Qk3Y3zc7Lv3mvZuu7Sg1B46vNUGexMf0GAduzo8p1va7ISbMT5u9pmtuftcu5hQ04biiRHqGmsDFceSmlu69V6fcDPGx82+y3P1VFAmQs6IINoS2KoMQ4dPq+YDL7EUOuJm9LjZd/E1Wm8pTZjLcNcM13ivF4cY97p6Ny6X6kiFjrgZPW72ITfzNXgwIM0c2oz2aDMv0FfLuARTpUvvNR1xM3rc7DsePqoWmgVGzfFea/F4r6uA8lrLhjXMd/JcQkfcjB43+y7mqk1nE48ga8+eLV6hKipQk14HxR/2vPVeH3EzetzsM1t7HlPjOEPdC15kjLTLCg2Ge6mWTejS3j2hI25Gj5t9x81kzrQ3nAvG9S25EFQxgrTaqsQt9XTrXB9xM3rc7DsePlaaI6/QZrs7k5jBqDkUjxcbKQ9tt3T4ETejx82+qzdrKqWmCiXz7vGRDp60QvLqiUSWySWWQkfcjB43+8zWgoy9SoY8ZwMJobb7rwekvXVvpDbnuLOzSeiIm9HjZt+xFGpWKu78dUGQ3Z3belzp06gmxkrLL8XX6YibpcfNPrM1+fDWSSBNGnGHZ4SKVqCHJGfWxXncqRmWdMTN0uNmn9l6USu1lQm5jr53NmXwXw33nnnkkXjwpZxmOuJm6XGz78615C49TfBfOc2+5yCNieC9lB6PeUG/da6PuFl63Ow7bVbdMaUE+KuOVHyB56pAlTLuMQvLL8Vc6YibpcfNvmOkfRGtnd3CRiAlZ6h1B140SsOVuY9LPDwdcbP0uNmHLAXrWIVB0+4FaKZxfZOD1YJErnPWW+f6iJulx82+6+dik26l7b4P3FNIOzRvBj65eheveM3WR9wsPW72na1bNpuagTyeamGNIx3SG/qq5E3Qst+ZlyLpiJulx80+tHXas4Qb0EgZxHuKcGvMPYp2+JAc2uzOLjZJR9wsPW72HQ+nkozSgoV7HmkeBSpOB6ZUkXFXq1xipHzEzfhxs89srW4tLm4Bm4lBaDVoiTNoMUVuJddbtYV8xM34cbPvuJmXpFn2Whdsoc3CzDXZhFmLGmsc8Vu5Dz7iZvy42Xe9ANbmnm8FvbKAjBkSPGWGPK3OVDW3cal3j4+4GT9u9h0387FGbxUytb3Hp1OEW01BTcnLzIRyy9ZH3IwfN/uu3qx4XmVlGHP3AvAgsBUX+eiTWulkY16KufiIm/HjZt/Vm0VwhVUSlKW2+z4U2uh7jCFKzZms2qU8Fx9xM37c7Lt+rlFtDTMgayPea0Fw8xonfBu6cevl0gwNPuJm/LjZdzy8tHiaZ8Rczpul5ATGHPE1FrQQ6HOmO3sBhI+4GT9u9mFdCtWwdYdum5FmS6HNdEZ8PU0m9pXKnbmFwkfcjB83+06HqyxSGhDvc9r7NAUcfYKETkYvbHxpZ5PIETeTx80+7L/myUgOw1uDbXmoazFw7ehdMJVbNcNyxM3kcbPvch+dyF0GTPe29wI0aMy7TIW1dKVi/VJOU464mTxu9l1dCo2mHQeMKgpi69e4qwG559FJujDd2c8Vj8SRrR83+8zWWSK6lri+5y4NF+4EDX/1AlhqmuvYM+fu2PqIm8njZt9pM/OxNGXw3YT9a85wGzLBIupOe4R4m7dsfcTN5HGz73KaImuVNMBoxrnO9EuHx8/ivHtJxfTWLDs54mbyuNmHPJz6ktFAc4hxMZwRXxOBrpzLokF6aT+XyBE3k8fNvou5VltMtFs0Z9o7kRv4yiHGqYU405mrX+JmcsTN5HGz73Ifk2vOi4B66SB1hpltISi2UOjJbaxLOU054mbyuNl38XV1DYtmWLZn46QkUIeGNtOeWryWTHapF0CPuJk+bvaZrWtmbu4W4ZYtkKkJzC1BCdMvdRTnS9pMj7iZPm72XR1pzdhWmpA573mke+xsTwXWjCNe2YT6pf5rPeJm+rjZd9yMh6nVDFJ2757t+WZYBKwxuSqHPLt1ro+4mT5u9iE3y508L7BSCsjoKd5rWXuqHdmKgEz9DiP97VgF/X1T/wFs1v/T34V1/q7++d9p/v38h/hT/1/nP/+XFvyv/+T/7h//6Z/rP/b5l4z382vxDz3i9/gf/uGf/s2f/ij/7h///d+O+s/1b/8hfuHvgeF3rPq7f/Off8B/+kv/tb3+/fzHUf/T//Knf88vr1v/8d/8H/Nv/7f//I//KmHK/+pPP//b/0hp/+t//dv6L/4+4VeEeznSbz78xf/Af+Ws9pd+W/s39mf/iH/ht/47v8H/9xfCNH9m4b9gy9NBnLxoeJ7QKtoenI1g1R1KMZ6l7ekNd5pbfuvQf+k/8C8O/QfY4HPo59BhV55UMjoo2d7mgTmCqbiw69TihWYorztTCX/r0H/hz+rHof8AAH0O/Rw6XvtelXfDiqc93qcuhmpNIdfe8sQsi+6gv986tP++Q/8Byvsc+jl0SI6c5/RKoLxnBGfUPYdOIDVrOKp0vLQL87fjqv6Khv4DKPs59HPoPdBFqNHK4cs9fljUwPYUtpHEJ49S5NLQ69869F/R0H+A1z+Hfg69X36VlE3Aq5bdabWgoQ9w91E0T531Tlbitw79+xo6/4GkxHPo59AhX00tp9Uh5bpbgkNDWy4IaYzZvJHNcQfR/tahf19D5z+QeXkO/Rz63/1N7d1WKw6Zedfq9gGtUoVZZqpee8JxKShMJxo6/4H00nPo59D/7m9asak7CpxlF58nDbWxR9xGMJhNXQfXSxo6nWjo/AdyaM+hn0P/u78h66YSUWDetVuClSBURoYmOWvvGJ/vVHH91qH/ioZ+mcLn0D8fz8oSiYun0Bi6F2ZLowQtxc/Y5spM1fK80wr2W4f+Kxr6ZQqfQ/98PJsTxZJ4SgYUyntOVIc2SoOZZ+tmVQpeCgr5SEO/TOFz6J+PZ9jOilZlB/RdTIzcoK1VAFtXy7X2IpduaD7S0C9T+Bz65+NZUIjUtayQHBZqQ1qae8m7AsZfht6ojfVSLQcfaeiXKXwO/fPx7IaerdYRaqOMMiHkx26xpw5VQ3Ck3kfBS9iOjzT0yxQ+h/75eFYPvQdmD2mQtnL+xaHNRoPqUiwp9kJ35ur+dm3N72vo8jKFz6F/Pp4VJ23SrEKAuAdPOg9wCfGBIw0aVJn4TuPObx369zV0eZnC59A/Hw8ns7lVjsu5YQ8NXaWAlzpgLk8z5SytX5IccqKhy8sUPof++Xjm0HPtDiyGPGTsNtoBtc8WMWLBiAe5dL4vOX5fQ5eXKXwO/fPxbDdFqs3mmsC+azmSJaiTK/jg/SvhUvlSC5YeaeiXKXwO/fPxtAUrr305Z5qyM4UETQvt1dSpoadcLg3q/61D/xUN/TKFz6F/Pp7d0Lr41+5Oqah7qhpC1TQAZxlD+0wo92/ov6KhX6bwOfTPx7Py0YmNcOdUKC5nmaPtVSq7lgOFay+Kt+qh9UhDv0zhc+ifj0cOXaZSx9EB+97b6HFDm9cJo8ueb9q08SXJkY809MsUPof++XhWPlpFEuuEVvYAKfQCdWSGtaaHFgmXurSw8LcO/Vc09MsUPof++Xg2xqAmxUUZDHVju9XAy2RgJR6YBNe4NDkpn2hoe5nC59A/H88kRxG2WX65cTh032tQcnIoRlmTish/B8nx+xraXqbwOfTPx7OgcKlTyw267HnioiE5bBTQwuHiWJb1S13f5URD28sUPof++XhIOdbqhA5t6W6STRI/i2uaG6blNf7EblXblRMNbS9T+Bz65+PhtHDl0lcFaXuzeeohOcwNKLU6Cs9JeKnAvxxp6JcpfA798/FsLof4TGXuFhUqIJotHLoMoL0QOFmzVi5p6HKkoV+m8Dn0z8ezjhVuQ0tdQLXtfQ4hn73/KlMaJRWtee+mveLQdqShX6bwOfTPx7MCf2qWfacG215GwxZBIY0EvGZVzEpIlySHHWnolyl8Dv3z8cyhTdsyxD9NhZY2IjxscVe3uWzl1WjJpUEzdqShX6bwOfTPx8PVcAVnzg5YnUJDYwaXibs8eskUjbjwvkP/FQ39MoXPoX8+nmG77cNmA9R4705iBRsYd3Xp1HUWTH3ecWg/0dD+MoXPoX8+nmUKG5eaZoXSWgmHXhSSIzk45S6FBvItyeEnGtpfpvA59M/HM2w3SHodBVBqg5AZu1llMhjrdJ60GO879O9raH+ZwufQPx/PHHrvT2ZRmGnXckwcYOgJeFZZUxNbue/Qv6+h/WUKn0P/fDzcUxiiApVgiTMI7zEGa0ywNOrA2lbDO9NH+WhPob9M4XPon49nN3Sqew3Wr7Vue8nq1tDIBl58/8ZVxe+MAuOjPYX+MoXPoX8+ni0NQlpSDKHz3lM4tELLe1J0kfiXic54ZwsWH+0p9JcpfA798/GsSbZZ3MIUZhiuERTagr1vEwaOTtVRS8vXHfqvaOiXKXwO/fPxyKFRDXOZBq32vacwIbgrQ+uqJXMqud2ph+ajPYX+MoXPoX8+nk1O6iVLxwSjhHyWbiV82QuQcnerZY1yp5bjtw79VzT0yxQ+h/75eJYptJWatBRqwyeI71FgUwuEN4uVarPnO9jutw79uxpa8GUKn0P/fDy8oXszmg44Sni19gLGlmFWdpmJVs53po/+1qF/V0MLvkzhc+ifj4eUo668pMDaoaDMuqCWuKuVzaWqtKV3Cvz5ZE+h4MsUPof++Xg4aIZyKxgeXFI4dC4KtXWDlErIjTTUxiUNfbKnUPBlCp9D/3w8kxzeRtzFCOoj75UUCNYww+C5sHEXvrTrm0/2FAq+TOFz6J+PZ5Ij9dzXQJjjV6ds3wX+i6GNpbY2kk6XOPTJnkLBlyl8Dv3z8SyxYjkRGYdytggKZ0rgTQew2TBdNWG/lCk82VMo+DKFz6F/Pp7d0KKpli7QbN/QY0xo7ghko9fJq6x5iXKc7CkUfJnC59A/H89m27Vqs0Y82HQnVlwMzKcBdSesKfy93hk0wyd7CgVfpvA59M/HM8rBaTYKN2ZKdY/TDQ1dduu3SXGl+CW5FBSe7CkUfJnC59A/Hw/nclDEfaSwQl+A8BYfNX5YGDf3SHnppQJ/PtlTKPQyhc+hfz6edX3T6nk1gyw5bmjdA89ZDcYcS3pc1ox3mmT5ZE+h0MsUPof++Xjk0EauEQU2SL92fWupoaaRIacqfZTcVS5RjpM9hUIvU/gc+ufjmeSYpYgVgtRr3NCcGjgzxl9mLYu76q1ajpM9hUIvU/gc+ufjkUPP1m0U3a2xc/eptA6etMGoy3gvAc+XxunyyZ5CoZcpfA798/Gsp3CJDuEBinnPtltl761fMPusPHJe5pckx8meQqGXKXwO/fPxsB6aSaQgYMkKQis09GoEwzraHLTULkmOkz2FQi9T+Bz65+NZcVLx3KtP4LS7vnmG+BhaYGrq2lpbmO9Ljr+ioV+m8Dn0z8ezTGGeWpEVGGsKDT17qGnL0KhrZV1D8FJi5WRPodDLFD6H/vl4xqFDauSBBGR9b8GKH2pRDa/uRqOj07p0Q5/sKRR6mcLn0D8fDycnDat1OlgrJSSHZ7AyBmx/nrnxaPn+Df37Gjq9TOFz6J+PZ4kVVOuzI3AtGcT2sEYXDq+epZvM4u1SUHiyp1DSyxQ+h/75eCY5wmEj9CqQVBlklAXecoalO/HdUrNb1XYnewolvUzhc+ifj2dr3frUJW2Ay96xMsihkjtMQw4VopaRrzv072vo9DKFz6F/Pp5paJTBaBXqLATSikBdDSHXWpY1WTjuO/Rf0dAvU/gc+ufjWS3HkJR3OsVpL6KgP9VDC6zVCLkN7LVcd+i/oqFfpvA59M/HMw2to5SyBApaCcmx92HJr9IOFsy17xKPOw59sqcwDttz6OfQ//LxzKHz2INGd36QbS/edDCqGUpuPpKNmdel+dAnewolvUzhc+ifj2fTR+vsoVQnzN1OKCQC7mTAiUoL/8axLhX4n+wplPQyhc+hfz4e7ilEbGUqqDOCMDaoyRU4W+9kFZNeasE62VMo6WUKn0P/fDxcGpTDZdeCMndxEurOFCaCHL/QmRzdLlGO/8+fCX/XofkPUI6/r23+/Z//bf55/u///D/9X/h//9t//etnf/arv/4j//Ncf/ePf7f/fv/yzx//OP+F5//yIvwLB2D/2/+iQ/zX7iB/8y9/uf+W4+/+4d/0//xP//wf/uFv/8N/+vf1H//u//z12/lb/J2z8Bf/e/7tv/6zf/o/+0P68z+O00Et07RhajB2Wbz8GjpEnqB66bWN1FAvpY5/4xB/4c/hxyH+ACV4DvGFQ7TGIeP22qXs4RA0EaoMgUx7CGZFG3ZpWOBvHCL9vkP8gSj7OcQXDkHFRo1QFZqvHDdEU7DZCULYFxX1mtIl7PIbhyi/6xDynoz/zg5h3dvMmcFTGSGKKUQxUtll+0U4ieVbu47PNMQfiPL+h3aIvygp/zs/Bmmi7CyYrhIBfVMGI1LIQl2VBRvfKVtIZ+rgD8Q/z9T/jT6cyh2bTWCtYWofa2vAvX0xS0Fqgy6tQkpH7778gRrCZ+q/buqBXOJYK7BhAVnLd7loHHJD5b7ccrnDndPZi/4Hajeeqf9bdWc9pVIHqNMeLLtlHLaI9rQvwlB0fd5R878x9V+x9P9fxPz/AJZ25srSShzqUOiCGDJd/5/2rqW3bRgG/yItelAyVQS5FDvsuvW0GyVRS4E+hjnA/v6oZs3aDckcYBpio5cAtiXD0SdSHylSdEFlA8FzzAkd9KbpJ5A+Yy/popGeDUuv2LJqTVZIISrIGsRi862+IVECso597RRC/aK2IRydEX4pC/oFYI3B6IwVVHYV98eHU6yi9KHogRh1htgfa3cc6zPi5ftibWaP9WBTY+qkNNnQ6oeRouqsMgWgauNzpE57rMFPwvqMUPI3rP8WIFLrU+kh0jm17UerUq6i0ismSmiFvvdKg/GTdPhSmPoFYM0+pxRCO0HOCX9DMirBMKiYUnFy5T32Wa9fGmUnxHopGzEXQNVdSNr6fRo9CDVrp6xZKMpFHwcfbLSpU1TBNKiXYpXNh6sTDFm3NHSPIvuynqtIxjUtEDSwiSb3l/0Tav7No/7vqLpndDZZZamdUl5LFDUvtlmxTNFjGtLQqbjgNKiX4lGfjexjzdlyHpRLpSgADmKx16iMTJRUIGhr+vvdjwcBh4uh8/OX/VoG51xte6Y2i+w7YXfgqxhxOsc2DZC7u+hOQb0UNj8b2ddonOUIyvsgRDCkQaEX0z6mkKL3gMF0StEKZootHy6G9M/fli8QSTQ6q5qCVsCoFVUR/uKEEAAzG9fLH2um2PJhKaz/v2O9Xn2Vy1/hu+stjddbevjC46bS3cjr1Ys7h1a34/XPMN73D5TuuDw3/vPBoc8djbuPXAXc7c3tPW9ahLPSqIy+0XBl4pXDdwHBaMTP7etftz68Ztw+fr9+fNjJsH2Q328j5/bnD5979Pn+Dc+j8GnLvPtt7FrnV3dbp/XqqenmB26ZNCQcbAwA</AdaptiveCompressedXml>
</file>

<file path=customXml/item6.xml><?xml version="1.0" encoding="utf-8"?>
<AdaptiveCompressedXml id="1936bd98aa0f4967a7033907c0e0ab4e">H4sIAAAAAAAEAOy93Y6tx5Eldm/A7yDwumM6IyMiM6Ih9cDwzMUAtmG4fS/kb5szFCmQ1MzIhp/MF34kv4Ijj3S6T22daibRyj0kd1Jiseqrql3f3rl25Iq1IiP+v//n//31v/2vv/vqV/95fPvdl998/Zsv8N+EL341vm7f9C+//sfffPGH7yfoF//27//7/+7X//B/jPH9r/5D958xSrWbQilhAlvKUHIgIAu5hRFK5fHFr/6X8rvxmy/+x38Tf/W/jf88vv7D+MIf5Ve/+vV363H+3Zhffv3l9/4nv/tw1a9/O37/zbff/8Pb7/75m/7t35dvv//un778p5//X/3yh5vi2IKM6LeCKQBnGWAUGSI36jZHnshffPL7/gj/0zetvPkjf77+Zf/V93/8vd98+uJXf/v4zTa++up/6P3b8d13v/r2m//ymy/ki1+1b776w+/8xQuf+fn/NP749/jrv13/efPH//azf/3X7dsvvx/fflkeH2Z8NX43vv7+H3wJSi+/959ZT5q+ePi5dfdff/d9+bqNv/jOJ9/zO+7+/L753Xd/96eX0Rf7t718X377O//GV0CAf/lU1k2/++Afb/C7z/3ZP3/vV1/6LX/bAgr/9ts/YeK3/hqMf/zm2z/+9sv+l8/lwy+vpXBEfv/l93/83z+sCn/x5y/XK9C//N3fPT7W52593fyfb+MzT+udm/+nb/jL/rB6n1mnX//tP0PyXwCqEObJWCCE6kA1HlA6Z6glpFpnLKOUI0BNPwzUeIH6FqjywkCdk0xQC/Q6GrAoQs0RYTpOo5DN1M8ANf8wUOkC9S1Q0ysDtcuUlgtoouhbv5Jv/SqgEoNhnJixHgGq/jBQ+QL1LVDzCwO1yygV0/C9XhWYzKBaUxiZMWeOUvIZjmo/DFS5QH0LVH1hoGLKcU5xeBb0iBqGgTZyyM7M6iRAorYjQMXww0hNF6lvkWovjFSOhQJiBfEc30PqUChjKkQrvUabNE8hFX8Yqfki9Q1SU3hhpHZqpc+M0EYi4KQGNnGCh9leSsk9NTuD1PjDSNWL1LdIxRdGaq2BLKYKkxoCD0mgQzP0jBypkuaYzyCVfhipdpH6FqnxhZGqo7TpDAhILADXTlDEHLiCFVklUexnkMobqn+4UH0L1VdWU/OkIs3jqfY+PaWq2aE6KpDGUkJoVGM4A9Udg+o6VA9QfWU9VTx5kioT4uweVaMmsJQmWMxCQ2Lr+dD+v2FR4fWo3kA1hJc2U1tJquKp1GgZeAYBjSu+thC5jx5THmegumFS4XWpHqBKLwxVQpyRPIwmDAWYWoEShgfZwVhiDKQUz0B1w6bC61M9QPWVCcDs2LRhAJUsK6oyeM5vkHJvsxO2wngGqhtGFV6n6gGqr5xWWQ+j16hAuUbgMRHqLP6ZUBixJsdtOgLVuOFU4bWqHqD6yrJqyy0Hc4DOoc2hmtEJADUgJ7AyGwe1M2JV3LCq8HpVD1B9ZV219TI4JU+rQqgO1T6gNFHAFFKUlhyuZxSAuOFV4TWr3kKVXjmqamko8uH0gYZlqwYoSTpUrbNR0hj7PAPVDbMKr1v1VlfNryxW0USTOQMMnp5WBRtgSAr+Fm5YdMwYzlQAxA23Kl636m1UxVeGakFLHGp1hmrOVZUJbJYMUsi651Zp8hm3Km64VfG6VQ9c9ZWLqjFSmxoaTIue92sqYDwjjBHq5FRjq4cIwM6BqutWPUD1lcuqrWQxwwlOS52ryiygdVlWLTolsJljpzNQ3XCr4nWrHgjAK+uqNSNh6wkoIQJ3FDCbCTQOJwAYuqUzblXccKvidaseoPrKbpVlGZKiJ1My1AkAJiiNm2dZWlrvZWI5JFZtuFXxulUPUH1lrjryFKMcIMVKwJEyFJ0VhCZToGQ6zlgAtOFWxetWPXDVVz5YlbmW1EuEimPZqYJQ08yAVGOkYjUPOQPVDbcqXrfqIaq+8smqSM23/x4hdWnAiA2qJIVIOIxzSjoPQXXDrYrXrXqA6iu7VQk7j16WpLpaZwVGKKgMwiHlSUNUzohVtOFWxetWPUD1lWsASiiimgdI872fp0PVuHcILXHMMgONMxYAbbhVdN2qB6i+cmm1ZaeqfYR1oLoCd6pQ/BpkkVhTylHSoai64VbRdaseoPrKFkB0hGJIq55qtamMw6HaeoBYiWoNY7SqZ6C64VbRdaseoPrKCgB2JLLg5DQX56qTkqdVRSAkHtp6k6xnylVopwHgdaveQjW+sgJQa2xSVzu16KGVi8ZVWl1B+uhW1aaH1zNQ3XCr6LpVD1B9ZQUgk9WqhaG1QsBheaqdJxD2nlLrzHymYRVtuFV03aoHqL6yAqDIq2WVgpEsrho8wUpNIQ8jf216537mbBVvuFV03aoHqL6yAqDJUIKWdbZqGauqUMsIzgeGyBDPOelMWsUbbhVdt+oBqq9cWp05jMJsIBhWuQpH0JANInJ0rPrXh0qrecOtoutWPUD1lYsAM9XQuCbIbVlW06mAEiYQFal9NQJqh6C64VbRdaseoPrKRYA62oyzhtX416FapHtUJYM+eqsyYwx8iABsuFV83aoHqL5yEeCcpWHHCtjXFIBaM1h0FhBtopTWRzgVVTfcKr5u1QNUX9mtkiCjKBdo1CuwRYUyB3pUlcyNCtOh0mrecKv4ulUPUH1lt6omahiiY3PaBO7LAqirtDpHbThH8aTrDFQ33Cq+btVbqNIru1Ujpd5WvSrzkNVdpYEOT6s6xxFxWOB4xljlnYFV1616C9X8ym5VGjJaXpNVOgf/YAyleJAtNJmVtYdyphMgb7hVfN2qB6i+sltVR+BQ6gBcvdUZcXVXGROUKgsHRDw0rlI23Cq+btUDVF/arWqIJjphxszAJaypAFQXcjknnrHnM+UqsuFW8XWrHrjqK0fVSVmn/x9yTKtpZe9QQycPrSHONPKSV89AdcOt4utWPUD1laNqVc05UgdNyXOrkgx0NVhH0WQzSNZwxgKQDbeKr1v1ANVXrgEIowhl7EBJEZhjAB0VnQ9YskYt1XFGAZANt0quW/UA1VeuAdBUOqfoNFVX08rZEhinucYCNjUx6uEQV91wq+S6VQ9QfeUagDwsIc/VtHK1Am7KYKQeZGfVHEObOZ8xVmXDrZLrVr2Fqr20BaDYHZ8JqPYBHAtDoRZXZVXrrcxU5pkTq7LhVsl1qx6g+soWwBixa3FstjVnjT3jhxpLgjicGkQbwuFMdxXZcKvkulUPUH1lsYpaTSpqkGvqqxNgBk2hw2h9UGJ0Jn/GrZINt0quW/UA1VcWq3oUweAA7bh6VgWbYM5RV9fqWevIMZYzumracKvkulUPUH1psYpEWqQKvWbnqm028DBbYWLCNMdQ6mdOrKYNt0quW/UA1VcWq3ppzIWnQ1UEuC+xyhnBGrduGAa2ome6VqcNt0quW/UA1VcWq6IglmoVBkb0qGrRCQAFiM6LmIzHqe4qacOtkutWPUD1lQ+sWOY5OGQgYvVYGhisyQCMPeo0bHRocGXacKvSdaseoPrKB1Zi4S6zF0BKBDxahqpSISCKTMWaDp0CSBtuVbpu1QNUX/nACqYSaywEzkmrE4AaoKJnWY0bzxxCKOlQVN1wq9J1q95AFcMru1VdEg7pE0IpHdhzKSgWJiSz1EdHnPlQWrXhVqXrVj3UALwyV+0tzMCeUaVACXg1BfaoauDpluoYax7gmRqAtOFWpetWPUD1lblq6FRj5QJBymqw3gR8y0eofcacQxo1njlcnTbcqnTdqgeovjJXrWGsToAF+iRPq9QJgPnGD1lGHSUSWTtztipvuFXpulVvuepLn62SUKkOXueqaXFVaVBWaE1WKQmXYuWMrpo33Kp03aq3UZVfOq3CUgkxQi2VwanphBoWFZCpJFJqqmcIQN5wq9J1qx6g+tJFgFJ0FI+qQ8OyU9e5as4CmLJ4wtmF6pnKqrzhVqXrVr2FqrxyDcDkOqx4VO3SDJgDQ515zbEMJRSaqnYoqm64Vfm6VQ9R9ZXrVRcl5VADlNo+9FdNYKFkQJTIXbhhOXNiNW+4Vfm6VQ9QfeW0qmXSwimA2RqynmqDmo1h4ixVm8O2jDNQ3XCr8nWrHqD6yvWqmWxgLwkcsQMYYwSLI8KcZlKJIrVDUN1wq/J1qx6g+spctaXYQpcOPfe8RqwVsFUTaJq4WlRLh85W5Q23Kl+36gGqr1yvKh5Sna02oIieVnXPqAoOAw+qIegogQ7NWM0bblW+btUDVF+5BiAOxtJo5f2Ga9K6B9QZEsxYbDW0lIZnxCrdcKvydaseoPrKNQDWYh6lE0ReJ1ZNBlSbEWLSydhqFz5Tr6obblW+btUDVF+5BqAbamvqXDVxAc7BQOcMzlp7LCm0ioe6q+iGW5WvW/VgAbyysVpTzKmTgeWJK6p2qNQHdA+1VVm5y5m0SjfcqnzdqgeovrKxyppCzhKgaPCoWhHBGjsVGB5g1wceh6Lqhlul1616gOoru1W9WCytdRgkCoyZwZkrAlb0l8b/H/CMrqobbpVet+oBqq/sVlVFj5uYoY7VtTph96g6JsjQ2qIVHHoIqhtulV636gGqr6yrptFTthJhrgbAPHiA6SDo7AtbxC/kM/WquuFW6XWrHqD6yrpqMM1FTSBMicDal8K6dFVLsZC2mOTMiVXdcKv0ulUPUH1lXZXN0/yADXz/r04AknNV68OhylMwjWR2pmu1brhVet2qB6i+sq7aZuuV1V/iVD2qhh5AVyFAC1h9vxmZ0hkFwDbcKr1u1VuoplfWVbFNpFoGtI66hP8OZZQMjULsLZHZIWPVNtwqvW7VA1RfWVe1kHHMGKHwME+rQgALhjBnkZJE48QzpwBsw63S61Y9QPWldVXP/mvqDQqtVsC4LAAsAQg7lTbH7IfSKttwq/S6VQ9QfWVdVWcTksAwHJWeVpmDNiWFkcuw2HFQOiNW2YZbZdeteoDqK58C8N3fxFBWq0pc9aoIvqLDoaq9iSZiS2eguuFW2XWrHqD6yqcACiLjkAIOWE+rCnbQGDtQKF2bCtZxplzFNtwqu27VA1Rf2a2iSRNrRehzJOCsnmAVipBmQOFeSfhQWrXhVtl1qx6g+spulXRWWZOrZXYCZhqgHBIMcmqQE6GFMz2rbMOtsutWPUD1ld2q2tJgaQki2ZqsGhTKiAZTVycLSQnzIa664VbZdaseoPrKbtXsMsfACqGO1WDdE6yKgZZbNVRn75HOEAAMG3aVXbvqLVbzK9tVZKUHK8GzqVVRzYlBZaVZXDWOWoX5zOAqDBt+lV2/6qEK4JXlqmi9Gs/mSX9fiZVkqKXpklfnwDJCnqewumFY2TWsHuLqK+tVY4bQsBrUoXWdr/YI21qDOiv1OQpTPDO70onGBlavY/WA1VcWrAJz7Ckm6GG1WOvWffufCUoJKTH31MsZbRXDhmXlpPaC9S1YX1myqhTW7N8GMcY1vGK1Wa/+JSKNmSRrn2d6rGDYMK2c1V6wvgXrK4tWRNzZREAmFmcBsYKSMQRN2DpSyP2UErBhWzmtvWB9C9ZXlq2cnmpqZhBGEU+vMEFdU1dw1pQ0d0U9U2SNYcO4cl57wfoGrPrKuhVLLN3KgFirAreUPbIOAYo94HRuIHymzBrDhnXlxPaC9S1YX7nQGjU3LFVAkdNqt16gBEFIM3VLg6fhKTFgw7xyYnvB+hasr1xqnXNorL1Bz8lpgMUAatiAaiuaqvVQzgyyRNxwr5zYXrC+BesrF1t3yhRlTiiCCByLJ1hlJpgjsXBWC6c4K27YV05sL1jfgvWV/SseilJ6gM4eVP1fBMtI/hlRESqp5zONLBE3/Csnthesb8H6ygaW45SG/wOpLQMLNUINHlnzWCkWO2bxTHcAxA0Dy4ntBetbsL6yg1V6LGHMBjHlDFxH8ci6TrMkFI+qI0Y6MyQIccfBwutgPYD1lR0sXiUBjQaEvMYEmQnoUAXPr9rk5FBNh6Qr3HGw8DpYD2B9ZQfLHI6VRGCE5pw14IAauQEaSZw9WD/UzgJxx8HC62A9gPWVHSxPYTLNEWDK6miVV23gYAIbGlGypt7PtLRE3HGw8DpYD3brK6sBcxLHmAJ4DC3AMwoUler51khJR8JwysHCHQcLr4P1Bqz40kdaunTnQVKg5LHGWaQI2orDtpSOuQVrdqapBeKOg4XXwXoL1pc+06JGo69mQYlCd85aq3PWFgG15O5fEeGhcwJxx8HC62A9gPWVawMIKWYtCh05O1hLcs5qASTLKA5b360P6axxx8HC62C9BWt4ZbCqxl4zK2hdYE2BoYaYIcXUZ1ZsIR7SWeOOg4XXwXoA6ysXsrCNGbR1mIEXZw0VinSDoIESpZJjOGS3xh0HC6+D9QDWVy5kCZxn7+Yk1ZOpNTioQWnZYWsO097ynPnQGay442DF62A9gPWVpavWc8ujzXWOxROsVgQ0aQPKlTrr0EanIuuOgxWvg/UA1lcuZLGUBnNX3/ydrnIIsvwAAmuzdOlxNDwF1h0HK14H6wGsr1zIorFqRzUYJS8aUCMY86pmiRF7JPM06xBYdxyseB2sB7C+ciFLLlHzrAi18VhVV+pB1fOtzCEnUV3trw6BdcfBitfBegDrKxeydN/zQ8cBuVgG7oWh9hmhpc5Wu7LQmVaXGHccrHgdrAewvrLdGgkFk0WIbVVd1ejsVUuBqTJX8XWYp7qy0Y6DFa+D9Ras+Mp262jSppUJuaknWJyds4ZQgYrMQjRH1DOzWZB2HKx4HawHsL6ygzVMQyfNkFPyyNpbBcfoGtDerEcpk/TQ6VbacbDidbAewPrKDlZRHmlYB6J1Bqv1DjoTQtDelqmlomd6XiPtOFjxOlgPYH1lB2uiiOEMMIlxtQ/qUBAbhC6tjMott0MOFu04WHQdrAewvraDxZpj9cjKzTlr1w51rNGXLZZhVDnOQ30DaMfBoutgPYD1pR0snSXk1ZTdYgYWbaBtZjBqNnMMebRD0hXtOFh0HawHsL6ygxVSk+xZPzQtDlZbvVkSN2i5s6XOpdRDdivtOFh0HawHsL6ygzV7NVvT2bFEAY7NI2sKY0lXyklnPNZMmHYcLLoO1gNYX9nBquLM1GMpUJ7LwWoCSpVgdW1dalat8VBtAO04WHQdrAewvrKDpezctLQKWWsEpp5AzQqEVCfPMMKch2oDeMfBoutgvQXrS4/BVMYeBQskKeSctbdVyDJgpkk2K+V0Sg3gHQeLroP1ANZXpgHWSuuJFCJrARZeg1qYoLSQa6uht3qIBvCOg0XXwXoL1pceg1Vbkyqe/qtWT7BwrDFYZUDSYCPFJrEeqg3gHQeLroP1FqzxlQtZeqcQaFQoXQ3Y4yt4QJ1gmKLnXBZCOSRd8Y6DxdfBegDrKxey1CAl1OAJ1ofR7dpw2QMCuNQBar1qPVQbwDsOFl8H6wGsr1zIMj10NgoZlJ24sq72QUINxhxcTas5Wg+BdcfB4utgPYD1lQtZtLXaW2MQ/FB1lRnKnB2i1MnFKIgcslt5x8Hi62A9gPWVC1mCZZqtJWAq/kH8wzrwCiPHwiHnzPXQSQHecbD4OlgPYH1lNaCpiG/5HcYa1MKCA0rtAWaec7aiNcZTOuuOg8XXwXoA6ysXstSesqRegHA24MlOA0yaf6kYOjXN5RANkB0Hi6+D9QDWl3awxmBJLGBOATzBKhFMx4SaGktEKzMe6s8qOw4WXwfrAayv7GBJLS1qQKhkuGgAglonCI1UKaeWxqnIuuNg8XWwHsD6yoUsdQSzGApo0ACMJUMtwYBSCyUnCTgOOViy42DxdbDegpVe2cFq1VKd6Pu+VY+shdQ/SwgUVWcdlSgeGoAhOw6WXAfroTbglU2BZr30GRKU1eGKZTpn7VkgKEuoZqHQoQEYsuNgyXWw3oJVXtkUKFn8JWgVTIasNu1zDXOXNViAYi80kU7RgB0HS66D9QDWV64N0FI4V2rAlgb4pwhWc4OpSTNlzTMf0lllx8GS62A9gPWVaQA3xJTVwLBN4L4KrrgG8IA6dfRovR+aKSA7DpZcB+shwXrlyFqcmE5xdAbsnmDFXKGsie4zIqoEjvNUPavsOFhyHawHsL5yZDVtKUhoQLwKWfpkT7UqeZaVPPPCSVIO0YC042DJdbAewPrKCdZIReZsDQavBEvT0gVGg6Z9YKp5DRY4BNYdB0uug/UA1leuumLpI86WINfWV+mVgNogCL0Q6Yyp2KHi67TjYMl1sB7A+spVV3E6T22eW5WZV/H1MNBcFapky9oyDjxkCqQdB0uug/UA1leuukKpIhwYRve0imXVsHCJQFRSHa2ncarJRdpxsNJ1sB7A+spVV2HYpDIVMlIBbqM4Z5UONZSas2jkfuhYS9pxsNJ1sB7A+spVV7GWRiMy+CcDGJWg9Gkwp06WkAa3Qx1Z0o6Dla6D9QDWV666mti4BBVosmoDEntQxTAhjYm99iElnkqwdhysdB2st2DlV666QiaxqAnih/ZBvQ2oOhKISlfqSJQPdRFMOw5Wug7WA1hf2cFqCdHT/tUogKZHVieuak4IasR17JUqj0MnBdKOg5Wug/UA1ld2sNARuUQqGCEs6UorVOEM6Fy1lVBzS4emteQdBytdB+sBrK/sYHGzxAmdpPrrALwaCFapBD1WNYt9Sj9kt+YdBytdB+sBrK/sYLU2Z6ScoK/CQB6MoBgJylhzsTV1KofUgLzjYKXrYD2A9ZUdrFIqeSqVocSxImti0GoDdMZWJLQc6BQN2HGw0nWwHsD6yg4WcchTRoQZbJ0UwAbVYnDEdikUMY5yqEQw7zhY+TpYD2B9ZQerxjSMV0PW0ldHltLB5mDAopl7ajjw0FHsvONg5etgPYD1lR2skqO0yhGyZo+sKa2TAsWJa2J1wM4STrW8zDsOVr4O1gNYX9nBYiZMwzkrtbGKr1Gcva6JWGoptTlWe6FDYN1xsPJ1sB7OYL2ygxWyBQ+uDHPNa+OpEWrjAZmpOB+whnyoRDDvmAL5Olj/DFZ/lb795quv/vD7//nDLeCLQLRKoNpzAqslrPHCDdTY6Woq6Ly1+cdDjS7zjsmar2/1Np7mV9YAOocYUiSwSOxplZDH01ggonBv07ilM7OwP3GtYnwXq9e2+mes/pdvvv1Pvfzxb77/5vvy1W+//Lp987uxi9LP3tS/hMKHv10S2m+/+fYfy9df/p8fXnt/y8zx7fAn9K95r7Q/fPf9N797+8DhX3uvLRDv3tFnoPqDf6uVr8bXvXz77z/5m/P3f/fH8dv/+Iev/yaGmP7mT5//9vcY13/fuZmPj/Mf+t9jCMHfxf98Ye/u9b27f7jF/9YbIgZPLYJBwdVTv1iHmoKAVE5jCDlrOlN8/EmMsXdDzDUb/xnG6/cdNv1v2AH5tNjyh+0AQjeMffaObhh7QhjTOqMUIxhoq83yCFBWf8UwsNfQc0z9TD3aJ2EM36f114f+fBzbTjtvHLtx7BXiWMo01EqAWnsBjquvYc0Tco8WUl0yxZmCmk/j2GdQ9ec4dksUPh/H4o1j79zFjWOfe5xffBxDTpUrdhBJcRUGChRpBTqvepbRJdgZnfXTOPaudKW3euXzcewzt//h528cu3Hsc4/zi49joQuptQkWVyOJ4FSs1KAgPVSZyiUeGjn5aRz7zDvgz3HsFjZ9Po5tv4luHLtx7BXiWI2FMRFCMiSPY3OCslQgTTX1UUNJZ8qJP41j/G4cuzVvn49jcuPYO3dx49jnHucXH8dCaZYVdZ3dbcCxExROBoGsF20pWzvT3/PTOCbvxrFbDvn5OJZuHHvnLm4c+9zj/OLjmNWAXSyASFzHu+IaCZMHCFdD60FbPVMq+2kc+9wv/CmO3UrZz8exfOPYO3dx49jnHucXH8eiM7A6C4H2sHpXFoQSw4CoXQZaid3OdKv4NI7ld+PYLaf+fBzTG8feuYsbxz73OL/4OKZx+KsSOtDoBpx0td91PjbGFCO2Osp5v/Izr9Wf49gttf98HLMbx965ixvHPvc4v/g4ZjPFikmgkLMwrm0dwdQKGEbVWXIQPHNe+NM49m49v956/s/GMbz1/O/dxY1jn3ucX34cwzKthzVxVjyOsfOxokXALJqkMmpMfDqOvW9X3nL+z4UxuseS3r2LG8Y+9zi/+DDW2YJQQaDWI3CeHsHiRJipkgc4NGvHjyW971beav7PsrFHxfKffv6GsRvGPvc4v/gw1tLguNpRY2vrkPgaVJmGQkohhiwctB5Xx941K+0W838+jN3Dle/dxQ1jn3ucX3wYqwknkyJIbGtoyWTPJ7unlyGNJf8PzseLYN/1Ku3W8n8+jN2zle/dxQ1jn3ucX3wYy2gxUzCYRTyM1VihFjXgrnVOoZblTAPbT8LYu1al3VL+f4bxx65gX37tz2F89/2zG4PdgPa5e70B7ScW0HBk1FoS5GwdnKFNKA0ZssezPGvkWY4Xw8Z3m/fYLer/y4j2ze/Ht+XD370h7V+8ixvSPvc4v/iQFvrQTpogFEnAMzGUwM2JGpFHtKrtUJ/hT0Pau3187Nb3fy7XxGtgvnsXN4597nF+8XEsW8o1hQCpRAJOsUHpVaGUOEfJU0nPSGZxoz2s/Yjy/q9KHV89Psr3479+//f/V/i/f/23Hz57+O6HX/l3Y3759Zfr8f589x5g38S7Dxj6jNT+Yck/C4fNaOI39blH+PXfPtzXw9N/fKL7vcaxMHXQbAgsvtBGkgEJiTOPljueXuj3G2jajyiAviv9A6XumVoQS4DSm7+lV3MbDglaoZZyjBPzmZY2cafFoP2IEtG70j9AQhNH5tbBVgtJ7hWhDk+uWbMKe8bdyzy+0u82YbMfUUV3V/pfXmmxqv6/Dk2rr+9IvtI5KCgGad1pTbPz7+l321TZjyg0uiv9A3NBTbSGZhCmb9bcsENlFOhZUlbPLZucaYARNxr5xPAjajHuSv/APj2RS44Grae6jnI00NgNZOROUdsM7cy44rjR6iSGH2FX35X+oeZcWoekAlJ9uTn7Pl08uQEibdmfMFY5z73fq6/ypPiu9F9rpa0LCWqCumroWDQ4N6sEyKjkS+6Pen6ffq8EJYYf4XTclf4BRjZiSsOXNkn1leYxnYzVDL3EnCz7p+M8937PpY/hRwjAd6V/YJ5w5UyafKU9e17RO0HpySCN7OGcFY3OlGPEjSOXMVyN7K+20o24xFgbtOZbNFPoUAYp5BiHWQ0a0pnTHPTDYmgMPxmJ7DMmys9soWsSHG1Nsdfo1DuiE7I5EMKIGqKFqnJmnj1tiKEx/GQksp//SocsXRQDjIrJV9r5t/bQPJYXRaq+3vXMiE3aEENj+MlIZL+AlS5ctYYBnmqt4m+n3kWEnYmHXEbnUg6dYaENMTSGn4xE9vNf6SJGPRWCYMvg4MGglBmICUcuTfWQ7E0bYmjEn4xE9vNfaSudyZcUMs4PU2YmlEgZMKYcQpI4nvCeflcMxZ+MRPbzX2mh0XRNqNVhcdVTETjfVoijZB2Zu8PgdJL17ijsiFci++vt07jKgUMADLN4kuU5tRoqiHYL1InHPJ5k/Qsr/ZORyH7+7+loRsGTK5A6unNvf3fXORsUw1iETOhQIQLtGBz4k5HIfv4rbRxbKzk77fZUi1sdoFj8S6G6youUDxkctGNw4E9GIvv5r3SdEtXzKcCcfKUXLVNffJg4LXmOlfPjjLkDK/2uwYFXI/vr2dMl8pw1QKPVwd6KQU2lQR6GDXOu49BEIdoxOPBqZH+9fHqylj4GzCHrPZ0KlCkIrayC0ejhPJ85nkU7BgdejeyvqJGRZLEBhGtKWEns3LtV37HnjKkMp95nuu7RD3fdi3glsr+ek8U9aWGP23Ek4B47WHImjspEFLnMflw4eZd5x6uQ/fXe0dGDc2gKQSct3cRzrC4Ko8SSE9EcdtzfeJd4xyuQ/fXe0coc1xkd5NCAfZHBijaIxo0wNj4lkNEP97aJ8Sejj/38FzpqqBSdd1vXtIoQAtSoA2L3NfeFtvk4NfKvv9Dv0u545bG/2kKPOXvoo0DLwfwdPQy0ZIYk1n2THtGD93Eh9N0ihHjlsb/aSrOFNJ16QZ9x+CbdGyg6L+skVIPNWc7LY+8eFo/xymN/xbN3KFzGhNBTBGYsvkuzJ1ihW7NR56hnCoviRoIVfzLq2M/fxSLPoAMl36VLWt5GRyg2PHjnanF05ZSOl/++n2D9ZMSxn/9C94ypsUxIHrKBbXomHRj9HT2SZ1vYhxyv6H8/wfrJaGM//4UezsJUEgJhWs5VNSiUnXe3QKMKk5O10wv9foL1k9HGfv4L3XjkyZMBKaziX/FMuucMczY0GRglHl/odxMs+sloYz//hbbea/B3ry/vOnbH7GQsGMPoTUrowqOcUbvlnxf63TJB+qVoY3/ROOjb8Z/H138Yv/VnMv7xm2//+N8eCCMFYh4RcnKexs3ju+bYPBPTito5Gp3Jv9IOEH4p2tnPAAilehTIhYCU1hTQPME0DJDcWZzEh3royHXeAcIvRVv7GQCBOgZrkUBpLiD4JqFcliXKc7XDCiZnylh0Bwi/FOntZwCEqdx0iEEKPfjy26pRFP8gvI6NDKuHbBXbAcIvRZn7GQChtByrBwUYs3n6l1dXpYEIQYVmtIk2zwABww4SfjLS3S8fCVksSSIG1imr6T6CFd8lKlVDzUMRz+SH65zgDyPhJ6PtvQASlDH1XEBsHRNu1VmC2QCblhvVSYXDGSTEHST8ZMS/Xz4SVu817SGB4CqRLEzrmKljAnOgpExJDiGBdpDwk1EHf/lICBynVKtQ65KJo2ePJeYIA+dIzhJEwxlRaZ1D/EEk8E9GPvzlI0EnDvINApqsmFBDWEMTnUA2QiJupnrGGcIdfZGvvvi8JNK6zjVyjmrmlUQ2MHVMSImcom8QmQ7lDjsCI1+B8XlIaL2SdYGqcQJb8t1hbRYza+o2A+VwKCbsKIx8FcanIQGlJFyVQGq9eBZpq7ovDpgWclv9uSefKePEHYmRr8T4PJ7A3EutBWaTpTXTMh0yQrXee8mZT3Xexx2Nka/G+DQkpFa5UYseCXCdldZlSJcA1kippTnHPNQHdkdj5KsxPtN2oMAtQJ9OEbjJhJqxQpagNkkcJWeaYMQdjZGvxvg8ZYlHxhIR0pohxjl77mBrTEupjQqpWjtUjbSjMfLVGJ8XEzxRENIInkF8mPEgnjsUhVwq1TW93A7pCXFHY+SrMT6vGVaPM6mpg2A6T6ARoaDTRmeNMfTYUj00ADruaIxyNcbnMUbCSKUjhMQJuJQB2ihCNKocBs52qH1p3NEY5WqMz4sJhSX1OiHzmqEcskBt1iCrJpWcShyHThbtaIxyNcbnnSYsLQ/jBtSkrXMoAhrV4VBHGLEnLnqmt0Pc0RjlaoxPPEGcZ+keDnJZJ5JSn2CZGSi3vlijjVNNM3c0Rrka4/MqVXpqNDwIoDg7YCoVymwDukV2ouAU8lBjn7ijMcrVGJ+3OwirWOgwRyzA3IfnDjGDiQzCacp8aLTBjsYoV2N83u6g0myWAiE0WTxhHYQigqHcqaiOOs9kkbSjMcrVGJ934hHT4F4NkGz5DrmCVc0wQx/IzbjiISTsaIxyNcbn7Q7DGobUQHipzTzWLKtpQNZGMNYg81BfuB2NUa7G+DxlafSJnCbEEZ0xdmSosRaIMeaJWZse8h1oR2NMV2N8Hk/gHjF5EChLWWRe8+1i6jCaeViQYFoPNeTf0RjT1RifpzHORHNmg7aG1XIvHeqsCInJ8wis2uwQEnY0xnQ1xufxhJzF1AxicrLAuVcoI1aPCQlHbqMFPdQoeEdjTFdjfF47ypY4kqeN3Nb5aKkRTEYBs5KEZWrMh3rX7WiM6WqMzxywZxp8T8A1u5yzB4YSs9PGTrjGaXauh8au7WiM6WqMz+MJKbD0qeBJY/WY4BtDTaurfKrNr1exQ7XNvKMxpqsxPq/KvbFI4wkjrQF92A0sCEOIgUqYPaV4pqEK72iM6WqMz6tjzEVGrw2Sc4I11i2vmIBQdJJkjZPmmeo13tEY09UYn9dbR5wfSlRIc513aCqwTsUuQ2qW0EaneIYn8I7GmK7G+MSxcFh6JAMcaxhclZVF1gqxFmcKH06/HOIJOxpjvhrj8xhjS0MlrEG+6YPa7DyhDPzQfS3OLP7x0O6wozHmqzE+LybMMrolhErqu8MYFT40YuOIOnoi1nKIMe5ojPlqjE9suJxaC4SA1hk4zLZ68Bl0iSWtwQgFD+0OOxpjvhrj83qsN/M3PyfwdNJzBzQGDT2B9CKeV2JCO+NK847GmK/G+LzcwUlCkiAQENfUjNjAUhZATJo51C6kZ5CwozHmqzE+jzHSGBStwLTlQPWRPSasabROHiik3JDO7A6yozHmqzE+jzGGUSehgrTsSMAxQCsxjDKR0uwlyJmKVtnRGPPVGJ94Gk5bS2xQJdE6HFlAW6zOGLGox4Nk9czuIDsaY74a4xN5AoaeMUNKDVcXvgCqM8Dqr4S9dS7lEBJ2NMZ8NcbnZZE2GiedkGNxJGgciyc0yEwxsRaKfGjIx47GqFdjfKLGKCK5rN1hDU7FKY6EOD2LDFTFWSMdqlSRHY1Rr8b4vI5bw6mAUoe4Brdx6QbFkwYYXXPTEpj4jNosOxqjXo3xeTFhFOeFvayW3WM5UAMsZAWj1rU34qmHcocdjVGvxvhEPcFq0nU4euYPDlQGyzhg1piJ+4zlVBa5ozHq1RifV7OkeYbeEeJq3s2GHSy1CGQxo44Zqp2pT5AdjVGvxvg8JDAWyoxQWkvrrPSE0nuEMtB6liUtnfEd0o7GqFdjfF6Ve1LNIwWQjGXNA8tQpJHTBlaWxGPyOIOEHY1Rr8b4PC9yeppIrUAkbcC0qtcqCwiOnq2MVPTMGai0ozHq1Rif2HHLHAOjwsQg4JlkhDXoBXovpphqp1O7w47GqFdjfOLu0BI5LYTEcfVZkrgmglXIQbEHzlEPdfBOOxqjXY3xeVXuq0u3pgmqvjEw4SphLAlqDRyIU+rxEBJ2NEa7GuPzYgLVFMYIwHl0YA0eE5b5kMZosYZMFc/oCWlHY7SrMT6x41a1TIVhEjkSqhYoc3lRBUVja6HmM7OE047GaFdjfF6fJQ5SRvClr0PWRLDs+8Q6CJNzxpk6nurbnHY0Rrsa4xNPzduscSRINSfg2QxsWIOIVFtp0tqhyaFpR2O0qzE+T2OkXsdkhca0zkprgFK4gwSNZTVuDuNMn6W8ozHa1RifV8fYRi1NE1DpKybMAnUwQlWZknsInQ4hYUdjtKsxPk9ZCojdszVAXpNDu8eE2kzXQajchbBjP+NA5R2N0a7G+MTdoVleopKJ544spYCGDyckW+Kay0x0RmPMOxqjXY3xib3XAvv7PzgxGI4EJvQs0hLE3nmghSGHZsjmDY2RwtUYn1flbr3j0AGmy4Gq0XOHniY0KSFVkdgPddfJGxojhasxPk9PGJIpyQCKNB0JRKDmmKhIk9v6ZxzaHTY0RgpXY3xe77WcerXiPJHyQkL26LC4Y5VYQ4mxxnKmyj1vaIwUrsb4vNrmUq2HoTDNQcCDHQTVJlj1rSFISVzOVKrkDY2RwtUYn4cEK41C79CmkwUulkEnF8A6o8UQmtEZtTlvaIwUrsb4PLU5DOyCCfBDzZJYdYqACorSlUvOo505DacbGiOFqzE+T0/IUgsjQ3HiCBwpQomYYUwqlHLIpGeUJd3QGClcjfGJs+ECYhwBZGIAVp5QTCOkOVJwIETTMzxBNzRGCldjfJ6e0Ge3EQJYiOo8wRMIp5AZcpuxjo456BmeoBsaI4WrMT7xDFScSRrCOu60lCXPIqUw1JZYBVvGeqb3mu5ojHg1xuf1T5jT5mjRKWKIwEE7lLKOTqcqKKOPgocY447GiFdjfN7kUDQZNjuEaJ47GBGUOVZt8yBKiizlzFlp3dEY8WqMzzv5MjQkHQZWjYCTZ5EljQYtauRh2HWc8R10R2PEqzE+T0/oUblXXqcccM2BaqClZZjS6kBrddYzXqTuaIx4NcbnxYTIUvNQIIoVOA5yipAYkEYhTlwsHModdjRGvBrj83gC5co9FxgxJVjuI6iweu5QuYTQqx3qqWI7GiNejfGJXiSGEmuDmFoHdsoItYszxqY9aLHZDjlQtqMx4tUYn4aEYmOU1jOY4Yez0h4TYsgwVG1gmCX3Q0jY0RjxaoxP7MJH1Kg3GEGD5w5Mzh0lQq+tsORkioeQsKMx4tUYn9ijNScaktee4LtD8ASyhDk/tOydxUTrOHPyxXY0xng1xuedle6teExYesKHKvfYQRtm8F0hF+qpNT7TScN2NMZ4Ncbn5Q4cNFMN0CVN5wkyPHcggSoyKmb/1qGu/rajMcarMT5PT7BhPUiDKXWuLLJDqf5ZGtGhMa0WOXNW2nY0xng1xufVNtvoEtVgVvygNgffGERBjVoJJYnaIT1hR2OMV2N8HhIyZzNHQgrZgGtZxazJAHn0MqYksUO7w47GGK/G+DxlCVvK6khoq5c/63SeQMFpI2rQklR6PxMTMOyIjPGKjM8rUOh9zGoD+hwFWLKAqaeR5GnDkGDMdqZUBcOOyhivyvjEPnyEsfcMZJY9e0gFtC4PIuXahuqweEZbwrAjM8YrMz4NCjNpr+SxgGpih8Jk0CUzagosrXJOdkZSwLCjM8arMz6v0r2VbsVThzRWZ/9QCWrLCK1QEhkcJ59xpjHsCI10hcbniQo0aq1KUEq1VequUHNEyFRHbmhI9UxTRgw7SiNdpfF5mvMsa5jDgDR5+VAaPIOInktWo+mbQ+RjUWFHaqQrNT6xLePoBaUBKiHwKAqFtUEOaGqB/M17Kpnc0Rrpao1PnCDafMVThh7Cmhs5AtQyMySSkXDUpvUUFHbERrpi4/OSSZ4pIxbIEzswhg7We4IUZ1Trq9bxjNiIYUdtpKs2Pq96yamCrCORoWBeDkSHMskgmu8MiCQYDukKuKM20lUbn1e+hFZ6rwMkrDLnnqNvEDohTN8sWmJM45DaiDtqI1218XkSUxitDk8mrfLqwxcLqNUCOJoMUxS0M512EHfURrpq4/NK2Sp9GPwBc/XW4BkaOJNs0PqMVIIK5UO0EXfURrpq4/MkJokjUs+gfXhUsDbAjDNU7jR6GHnGU1FhR23kqzY+z6Q2h0JYw6XzGh+JnKDGYUDNRixDQzjlQeCO2shXbXxiNVtOknTRRjPfIPqaJIoRJIequQXqfKajN+KO2shXbXzekVkZsaXkAOAPByCCreNx69wsdxlFsadTyeSO2shXbXxeBsGpjuZ5g2la3dgCgTptgDUMSHqJyOVM11bEHbWRr9r4vKjAGJMog5Lq2iDmciYJ4sTcSXNq/UxLBcQdtZGv2vg8D0JiDCknECkeFSYL1NWFqUzGKpFkjEPOZNxRG/mqjU9szZcocmIo6cOssFrBWiIgtDErThv1zBE5jDtqI1+18Xkno4a//VEEQljzP3QEzyCkgvKU5onmTHpIYoo7aiNftfF5zmTLwd/45tnjGiia2KEwuoJ4QMgRl+Z4iDbGHbWRr9r4vNpG54W6NEZnCSsqNIGCDopJhc16DM3OdPHFuKM2ylUbn9juvxMWzhB5NWqU2KAsuzqUFMWTi4anzkHEHbVRrtr4vCMxGoNR8R0hsdNGDxKeVnIB6Wl6WJgh4yHhOe6ojXLVxueVuQ4zMVGwsDaIHhJocq6AM2jVdWCmHlIb447aKFdtfGJPZ83c6hoZF+OaB4NQR65QRuSK6yClHPIg4o7aKFdtfF7FM4nUWgIM6+YbRCNHQfWEYsZYm8R1TOIQFHbURrlq4xPPTLaWLQzQXpNvELNAqTIhBo3qWURtdOhIDO2ojXLVxie2de5RsySIGgScKAqoBoKhLXBJXYKVQ1DYURvlqo1PLF2pZdaeYRSWP08Wjd33i6gJs0qTeSiDoB21Ua7a+DxnslrBjBHGYOeOsUQwDAHSnBqmzTnyIbWRdtRGuWrj87hCzCt3YGhGYZ2OEqic+1KfS40sUeqpDWJHbUxXbXxi6QrhFFPIabJDIROYWVlNviUEw1JOZRC0ozamqzY+8RyE5RD+dIo+A3uE8AyiF+eOhiKk81iZK+2ojemqjc+DQp+hVKoQO65xIIs21jZBtHgqidJ7PuRB0I7amK7a+MSZw73wmKvZfyrAbQyo0XeJ2OJsVrhkPuRM0o7amK7a+DwojFXZiAwobR2Uqw2qJYZAikMqip6qbaQdtTFdtfGJG0RoyXNGpwnqH2bJYJoT9OB0stvAmc909UXeURvTVRuf50x6oE7TGuBYA6gLTqjJk0kSlRh6l1oPRQXeURvTVRufpyvUnmvsCWbkuSSmCkVVoJfSM2Fo/dCcIOQdtTFdtfGJx2c7T/GoQOsQNVN02lgbgnHqvWDusRw6Pss7amO6auPzuq7UTiYlwlTfFngNk6tjTEi1xRyKRuYzsyWRd9TGfNXG5zV+F+cIJQlU7dWTyRqdNlIBo5JslMDx0NAo5B21MV+18XkVz9kmtmDAhmUdlGPQWTtgydnYJNdTtY28ozbmqzY+73TUsFpjUUhzHZ/FoaC5GJReLQqNpOHUBrGjNuarNj5PVygeFHJQaB9OUiMy1KAJMndBzdJmPCQ8847amK/a+LyoEMeQHJeaEOYaDZLBUiGYM+Aco+VxLIPYURvzVRuf2JYrF5Emy6RW4MoDCrUIuVppyiGNcKheQXbUxnzVxufpCqnn6HsBcHfGyGmdp5eSYWTBVk1wjEPF77KjNuarNj5PV5glhcirO99q4RljAg1okGKynjvVYodoo+yojfmqjc87VJ+6xEQDTM1pY/KAUCInmD1mHIW69EO1jbKjNuarNj7PpM4pZW0ZGimueRBr8ixWSMwW8pyp0imusKM26lUbn9eAJ6ausRXAUMShQAqlEAFR6aPGqjUdqm2UHbVRr9r4vINyvWOJYUCeNQCLrCnEa85kDS1w6BLSqaiwozbqVRufl0zOOgLThL5mUfNIzhqy+ZczhJ4R86mB1Cg7aqNetfF5dlSfUVONMHT1YgohQcmTYLCNlBJiSoc8CNlRG/Wqjc9TGys6GsqAOPM6VO9phC61sdeUG08jzqeSyR21Ua/a+DzamK3rwAYtZAVWnatvI0KtRMQhTpVDzfrSjtqoV218Hm2sDUeuHVKvH7q5DigTDXCdoRQr2k95EGlHbdSrNj6xLVfmUXqEvhoycfeMsoYlOVZPHeKUJuNQMpl21Ea9auPz1MZMDctMMFA8mbRZoUgLQIs0hiza6NBEubSjNupVG59X/N7n6rfkPJE/dH6n4FDIGcLILfi3NM9TUNhRG+2qjU8sfjcZwzMI8SDgXCEXKF07zDpNExLOcegcRNpRG+2qjc+DgsWSaJWxEeo6SZ3WRLl1DqJiCbU3DxmHoLCjNtpVG5/XwrOWqEgTqFN0KBSCOnBA9lXwqMCxzUPCc9pRG+2qjc+TmFJ1bsgDQl9jxAIb2FzHqQ051EIUwqlkckdttKs2Pq8tFzWKq6419SHA2dOIVewMtIrZAlYZpzq/px210a7a+Dy1kYqG0Bhi1+xRYUSobdmTTbl7ohl7OtS3Me+ojXbVxufRRqEcmwisXp2eTE5cJ6l9l+BMOaUk81QymXfURrtq4/POQRCHHrVCy7I2iMEOhRShiKRWuEmKh0zqvKM22lUbn9jCMyBhMajVUcAlNHAeOQCxR0YhmuVUVNhRG+2qjc/jCjUVKUtX4NW3kWcAU8ww0gwFxzKlDtUr5A21kcNVG58nPDfzNBITRPHQwP4gnke2CUHaLHOmUuhQMpk31EYOV218nsSECduYESJZWRKTZxAs/mH0xjn3ONsprrChNnK4auMTO7TlxDQzUEDnCtUZYw2FIXduk7EHkVMbxIbayOGqjc/rr0BjNFUCybL6NgaCOlfTDU8oiKNHCD2lK2xITByu2vi8M5OWqjPHBiOW6QBIAppah2jZRslBO5/ZID5JJddI4neQ8JMRG/FfhwT8b7/Szgp7KjlDouwrbRxAAw8YIbQ213AoPdOs9dOV/szr8OeV/sloiT//lZ4tY+meCrZhH1SBASU6/zcUjEKmEw/VK38S3e3dlf4RUmH79ktfnC/L4wONr8bv/EX/h/H92wX8yxf+y6+/+7583cbn1u7j9/yeuz/Fb3733d/96ZX88ut//G0v35ff/s6/8RUQvLOo7z74xxv87nN/tpWvxte9fPvv//QzH0A3f/93fxy//Y9/+PpvYojpb/70+W9/j3H99y+f1pvHcVhhWPn1Jxc++wt/gVX93NNaT+zhFj/z1N95gv/0DV+ahxX+zFpuRy5qeVFVtbwO96t4PruGXnLSaWbN4qGi60/wjO9vUj9C8LyAvoBeUxrZakaCQM0DdK5rznutkEfuMmlwS4cs3k8B/f5e/CNk2wvoC+jffFG0EnuUBsxr1uSHYzGMAjNjC5pDPnZC6lNAx/cAjT9CfL6AvoD2zEA4jSIGngB34LQk09AbdM4aukUNdEgs+xTQ7yok+CMk9AvoC2hfV0IxyQM0i2f/RQqUZAqzKReaqagcap74KaD5XUD/CCPgAvoC+jdfZBW1TnlNrnVASzAo2lYrl9hm7yzp1PHLTwEt7wL6R9gZF9AX0L/5Isoq2MkFOK6m18HTQ8UYAa203lQHjXQe0J/7jT8B+keYMhfQF9C/+aIh5tzZIIU1PlSNViF7AxlxpDxCrKc6s34K6PwuoH+Et3QBfQHt69p7CtQrZCFZgO5QQkGQkmvtRtn0CYD+zIv1Z0D/CAvtAvoC+jdfyPBFThZhihNpzqODamPoI/UYo+eF9gQd+l2nEK9TeAH98eJejdusHAojVGrNAR0m1OEMpHOT2XPLwuedwvfLWfA6hRfQHy/u6dBdR0daBzz6mqXKCWwu47CNERrPfqw3qe1U7eB1Ci+gP17cAzTL8k8GKM6yqpBXW82ewL8SnS2ViU8A9LtOYbxO4QX0x4t7lCPWGYMFkLE6QlYtUFslaDmlqjX3Es9w6Bg2iu3iNQovnj9e3OxwijiDs+cx0irliBVqRCcgGUvJzVTyeTy/X2wXr1F4Af3x4p5RGCtX7Nkp9BzgOzxDmaWBU2um7GlhCIfq3sNOsV28RuEF9MeLe4AmmjUmcQSPdWSnRQ/OVqCFlBnTGJaeAOj3KfQ1Ci+gP17co9Chjiw1wAxcnUKvWTyswVNEa9FsZGtnWiK+AfS7xXbxGoUX0B8v7h2qHDHl1cMPqzJwywGMYodALGFEj8/zCYB+t9guXqPwAvrjxb32lBhKH2ZQ0GgdGF/Od+4winHm1Ywqn6kefQPod4vt4jUKL6A/Xtwb9CVtJI/JMPNwQI/VTq/y9A85ytBZLZ8xCt8A+t1iu3iNwgvojxf3Sjli1Ji7c+iuS7bDDEpxAAZuYn12oXEe0O8W28VrFF5Af7y418TAiXLNStBDHk45WoaaHNqdRi8j19jHmdaGbwD9brEdXaPwAvrjxT1jJaVWrRgMatEjdJ9gcUbQIKxMWPM403TpDaDfdQrpOoUX0B8v7h1YYXQUV4/LzXkHD6HVnTxBCxg1xdpGOVPK8Smg3y+2o+sUXkB/vLhX389zokqANJMnhZl5zW5TaA0bautZ8vkI/X6xHV2n8AL648U9p1DSmKtxkpQ+VrukDFamQI0NUefMqZ1PCt8vtqPrFF5Af7y4J9tlxZRKgZmzAVtjp899TeLWXAtPLXII0LhRbEfXKLx4/nhxrxHvDCH34stg2oBnHFCrFFCZYw2X9stnmhh8iuf3i+3oGoUX0B8v7jUCyzYStwGTTIBxCDjhSGBDyUoMLddD1aO4U2xH1yi8gP54ca+JAUdrpms8pyH4Fh9AV+f0PqhVyhLyPNMI7A2g36fQ1yi8gP54cXNkFGMfqUEU9pxwDRm1IdW/DIHKUK3lkPONO8V2dI3CC+iPFzcpR0mhOtHooyXgTg1s1gZ1MtZErKz9PKDfLbbjaxReQH+8uHkCy4PylAxDPtT3E4Gtpo3CUjFGCsUOFdvhTrEdX6PwAvrjxc1WjTWJ8wtHcDPwf6sDesQ1n7AGytjo0OSpN4B+t9iOr1F4Af3x4p5sV03nSAQhtwAcCdfUTYWciVFCnzk9QbZ7t9iOr1F4Af3x4p6voqlgQg/OcRmFiusEVvUwjWiBao9DniDbvVtsx9covID+eHGvenQQlkECLVdHtTTPB5X6GnOoI6EMLodKOXCn2I6vU3gB/fHiFqC5FaTUK3QNa5AvGViPbbU7jzERJT51YAV3iu34OoUX0B8v7nHoQq1jVUi6TmBxFSg2M8zRQ7JBmvoTAP2uU8jXKbyA/nhxj3JMmZLnXNb36mLAGTxNTB6mm8w6Zk3lvGz3frEdX6fwAvrjxb22HKWSpNFBUJxoDE8KLZQGWB3qNmPr6ZBsFzeK7fgahRfPHy/uiRzJqUaIGTLnBExrjKx6ihjq6tfBmIwPqXZxp9hOrlF4Af3x4l5OmOYItLoWJBrAJVewWCuUacrUxrR6qBo67hTbyTUKL6A/XtwrtuukISUHdNYCnLNC7bGCOt9ofUiTcCgnjDvFdnKNwgvojxf3nO9QQ++lw7DUgQ0NNM4MCcfoPKaoHToiG3eK7eQahRfQHy/udbaLJtrJAPO0Vd/vgJ6BIEp0+qH+3AedB/S7xXZyjcIL6I8XtwBdddBsnEES/f/snUuSpSmuhFckMwRCj+Xw3P8SLmRfzDoGvzUTzkhZZaciPCdVmV8pBe5IuGePFtBODQaOiJH6lPZozEy8CdtlNwod6CPejWpMqYSsE7KW/US2Z7CyzohRqLVBrcwq74H+DNtlNwod6CPeXUOTztUqx1WhZV9DpwaaWwQxikMtR60/aDk+w3bZjUIH+oiX+f62oxwTFHnvq28VSowNVoHuYawiXfsPWo7PsF12o9CBPuLdPXRp2DnFdR6UCRR3vj+UCbPlXrH1UvDRQop4E7bL7hQ60Ee8q9BNOBY2iGkEINorg1qcEBpPCSHWvBrc10B/h+3YnUIH+oh31vfgvh9aQbPCsP6IXxV6dRsQLPcWlbHa+wr9HbZjdwod6CNejjtnTRwKZBICSmlC3Us4sTFh4JZW5/Ee6E+nkN0pdKCPeGd9o8UYcoJW9y2HTYWSTaAzdhoV1089ajnSRdiO3Sh0no94N2amcMceOlQue2NQRqgpF+gBe9epreOjsF26CduxG4UO9BHvfJWhqDEpsA1ZHUdYQK+KDcgySq9RUR5FOdJN2I7dKHSgj3h3ayfGJJ0gD+sL6DFAw0I7dUq2mpEWwyOjMN2E7diNQgf6iHeDwOo0wrJ65ljKaqEpgvX1LdZak9YW5dUgsHQTtmM3Ch3oI94536NGwhwh9FqBplXQdRaEOVpLXW0WeuR8p5uwHbtR6EAf8bJCtxhLbqB7ji4JZ9BMBVAsqMjMWR+9KEw3YTt2o9CBPuJdHJp6w9wKbL9w9dB9oR1CAqlYrFMUDD+o0J9hO3Gj0IE+4t2hEK1rQINUxgKaOa4KbXumgWpN61A45dHm+nQTthM3Ch3oI95N5ZAgPAetbiMIUJ8KRikvvlOOKcQ9Cv090J9hO3Gj0IE+4t2Twi6xoTBY4gZUaH2lUUGNQqL1o8gPru0+nUJxp9CBPuLdC6w4Qo2aIOJ+I4u2DoU8Ebguopmlt/De+f4O24k7hQ70Ee+AXv3FnEywWmgG2qGOIj0D0qxBrEtPj6YYpJuwnbhT6EAf8S7L0XtNc1Tghntl0J6jq31vpYip51BrpPfW93fYTtwpdKCPeJflsFRmmQKly96LnDtY6xPWL5V25tw0PhrVSBdhO3Gj0Hk+4p1RmGfgzAJjwQO0yjIUygqis80YSzV8NAiMbsJ24kahA33Ey46DSeZYLcYoE4hxbsuwQWrDxrQ+hB91HHQTthM3Ch3oI951HJiTjNVCj7nffGvNUFdthiwjdrQstT2KQ9NN2E7dKHSgj3gFdOoBNSfeJVn3CiwGtRYBx0Cl2KTJI+ebbsJ26kahA33Eu2ySGfLkARPb6qFHmFDr+ihKNfVIrc4fVOjPsJ26UehAH/HuiWynnokDDKPVQ1NrUNIq0yWMESXm1tKjKAfdhO3UjUIH+oh3T2Rr1szZoNp+8x2aQqlcwFBKHa1KehW2o5uwnbpR6EAf8Q7omCjYIMC45yZlCaCr29hjZrokYrL6g5bjM2ynbhQ60Ee8OxSmEOfsq+VIvA+FJKvloLbHnZtwmILz0QssugnbqRuFDvQRL0c1UrVsEWpcJ8N/r2VrsAQ9DtUWTKU8CtvRTdhO3Sl0oI94l++vdfSSx94R9G+KwUJ7rjI9VbNlDRLGe6C/w3bqTqEDfcQ7Y6UWaik0iLK3buZEULIISGRRiaOnV1s36SZsp+4UOtBHvMtypCktS4VMtcA6hBWwPd6Oy2jFZjTpjx6s0E3YztwpdKCPeHcPbXlqqwiEmYFWuwGlcYbCQ0NoQfjV2s18EbYzNwqd5yNe7nTDNoMtincsiZgaWB8ZUkDSMcLk9miIQb4J25kbhQ70Ee+GQ5cm61iYwOqimnpV0D4GtFnTbAlHrj8A+rOFNjcKHegj3lXolgN26WBFwp49uoCeTVcDwp1rx6H2yCjMN2E7c6PQgT7iXTZpSl0oV4idVgtNSFBxz7jTaZR1tR3hfQv9HbYzNwod6CPe3dpRiSppAI59MJQwwXJbX83Rci491/aDCv0ZtjM3Ch3oI94NAqvEFgT3C6y4eugmYJMKcA7dGAeH/GjBSr4J25kbhQ70Ee+iHAEToySosw+gPG130xFm1bxK9BB6Ne4834TtzI1CB/qIlyuwOlMqGWbbk+32TjetJUAdZIWZDH9xbfcZtjM3Ch3oI14BHdVCi4j7UGhAxQKodQYdmKnoIkB/0HJ8he1ycKPQgT7i5ajGSdXaABZdQE9Mi+UFtKTUVqkevdgPKvSXU5iDO4UO9BHvohxYRxNTaLqoJttTGlUIcHIa3MKg/GjRd74I2+XgTqEDfcS7KAeWVFrpgCVEoFEQrM8IOaQZgqSg4f2h8DNst/4tHGgH+v/Fu1GNxglHWhiXXIE6437vPWCUfSictVV89GAlX4TtcnCn0IE+4t2DlWaqTSIwdYI9tACqpVWhs67munRJrxZ98/8O2+XgRqHzfMS7S44yVmWeBK31tF8UImjqAWIgE2kzjPyo4+CLsF0ObhQ60Ee8a6FLy1hTgoEUgEooe5Zuh4kqeYY2ub4v0J9huxzcKHSgj3h5ybFOfqsK701uspcU7lm6iovqPIqxyBB8D/R3C+1GoQN9xLuwXWlMcTLkthoNYloVOiUC0dBaUAtJH81N4ouwXQ5uFDrQR7wcYhB61z4hlKJAxgaFdK9JDr3EXpK2H7QcX2G7jG4UOtBHvDsUJuVmPEEw4X+eyJapDFIQE0tMQ+p7oL/CdhndKHSgj3g3CIxpaG8EHGW/kxWFupuPifs8WBW5PjIK+SJsl9GNQgf6iHdjZogaoimMgrJfYCWwKRPGOhoOK120PFpIwRdhu4xuFDrQR7zroXvtNXNd50HdH2G/wNorv6nLzCVLjI92uvFN2A7dKHSgj3gZhy5R/w1oVMJ9y5GglohgmCJr7imPH9xyfDqF6E6hA33EuyeFnSisXxfQETuQtAm2eudVoVMOafWw69T4HOjvsB26U+hAH/GuQkvUiWJQKzWguhrpYj1BnmlgkRlHfzSqkW/CduhOoQN9xLuxHBWz9AV0rHN1zjxoAR0DNMyR4+wll0eT7fgmbIfuFDrQR7xzCge2GkkB+zZWFttQME0oIdcSKiYNj4wVuQjboRuFzvMRL8N21maXAilE3cNlEKpVhLFA7th6Dq/efMtN2C66UehAH/Gu4+gh9BoUQp55nQTHHtUYJ5ANKbnFHl5t3ZSbsF10o9CBPuLdNTQWlUCrhY4zAbVS1umwFeiUG1eeNusPKvRnCx3dKHSgj3jXQhOb5NShprrz/as4a1sdtWWWIlUJK78H+jNsF90odKCPeDfEIPBsHTuEoALEMUHVMvc+CqI+m8T0KJskN2G76EahA33EO18ltyaEbWFMq0KnEaBMJkgRR8lxaMZH+X65CdtFNwod6CPevcBKNWfa13SjF6AZEUoIi2/DgKu3DjU8GjMjN2G76EahA33Eu2u7wTrRDEJP+24jR6g5RMBWMY9ZLb7aGCQ3YbvoRqEDfcS7J4XKyRo36EYEJGW1HDt712Xfc0SOI/7g2u4zbBfdKHSgj3gFNM7eCucBQiEDNS1ghXUvsh9Ww4xGP7i2+3QKozuFDvQR74Bm1ZAtQ5Mgq0KnDppUIaemoYhkio/mJslN2C65U+hAH/HuBVYMPZtmCJMjUN47sLIlSKN1QSxR+dEaWbkJ2yV3Ch3oI969wMq9x70NuWbZS932yqDZBRJ3STGTJXzfcnyH7ZI7hQ70Ee8OhSGFQgMh2DoPUqwBqhQF4SAzZzGRR3FovQjbJTcKnecj3i1YiZzLXvEtEteZMKYJFTMBctoDwnLnV9fQehO2S24UOtBHvAvb5Sh9FoTWS9xTOfbuICn/1iSX2HpQevTmW2/CdsmNQgf6iJeXHNKSzgxlhtVx5NV7FA4Zmq7KXapYpUcvCvUmbJfcKHSgj3iXTarDelwVOhZZLQc3hRr3hfToMfZsXeejWzu9CdslNwod6CPeVeiBotU69L2vnooG0DwJps40Cs+R46P0qN6E7ZIbhQ70ES+HGPSUtOz8c1w9NNKE0tKA3ixNNsvWftBDf4btkhuFDvQR7yp0qZErMajuCj1DXD30CNDTaqGHRcVXTwr1JmxHbhQ60Ee8A9qwYpkMQlOAbAdHeRiU0TBl5KHxkVGoN2E7cqPQgT7iXXp0RqstTpip6l70HcB2yD+OErlw7mM+yvfrTdiO3Ch0oI9410OPGcTKgCQtrB6aG2hrBEZxiCVkth+0HJ9OIblT6EAf8e7aThqFXho0pQKkqYIG7cAdI0eMJfOjMTN6E7Yjdwod6CPevcCqpdcpFaRHWi0HR7BiBp2izjoYS380TFdvwnbkTqEDfcQ7oGe20UsAnakDDWlQOCWYHCX1MPc43fdAfzqF5E6hA33EuywHZdUeGEIl208KB5SGBM2s6yCusz3qoe0ibEduFDrPR7ziuec5KOa9qX6vRR4h7vBogZ4kxT6wYH30otBuwnbkRqEDfcQroGvjoWoIaHkBzV2gxjphB+0kaKxxpPdAf7fQbhQ60Ee8e6/S60DqARI2BGpzp0fr+hCdq3pziOPRmdBuwnbZjUIH+oiXY2Za7pxW9xwwAFFQKHPu2bpBS4wYU350a2c3YbvsRqEDfcS7a+iUBDUFyIMZKBNCrbVBQak5kpaQH8Wh7SZsl90odKCPeJlNUjNsEUbKvHe6rR56UoJpI0rTXlp/dGtnN2G77EahA33Eux56FlEVg5TKHtU495vvbNBm1NHXT/T8KN9vN2G77EahA33Eu2xSI6HUGFq2DlRGgtVmrJYj9tZ7G5b4BxX6M2yX3Sh0oI94dygMo+TWDeZsdQGNfceSOvCiPGHLUV4NArObsF12o9CBPuLdFANah8K8MF5cT6DJBTTNDGa9UCKOeTwad243YbvsTqEDfcS7hRQq2hIz9L4HgaU9pTGJwhy1Vishyg9aju+wXXan0IE+4l2Fnl17zKvbaGFv3SwRTHVAaINTnSwoj97I2k3YLrtT6EAf8a6Hjq2U0uJef7WH6QYG41ghp9kCDZYSH407t5uwHbtT6EAf8QroELWGMsY6Bf7LcsQGiqtgRy2ksjpo4TfGSgoXYTt2o9B5PuJdgeaeW4wJYg+LZ2vrOEj138zGmludIYU3Lwr/m+fvsB27UehAH/EO6NFnzkGBOhvQvoFepTmB8tTUitTKby45/gD92UKzG4UO9BHvZunKRG0YobRa9+L6ATUVhRpE+pyYubxJj/4B+ruFdqPQgT7i3fj+SZRotdDBdjbJbAHNPYGU3jDUbDO8mcrxB+jPsB27UehAH/EuytFa3c9koaisCj0pr+K80C6jBWUbxeQHPfRn2I7dKHSgj3j5onBIGKnBTLKzSU2gdguQU2bBgiT2g5bjM2zHbhQ60Ee8e4GFtjrlzsDSGtCIq+Ug23uRF+q9iWh7f2v3HbZjNwod6CNeAW01jdVxBOA6J1CtDHXGDGNRPSfnhPoDoD/DduxGoQN9xLtBYNMiKg+YbQ85tzSgBDSIJbemMSm2N4++/wD9GbYTNwod6CPeRTlGii3nAanwjnJkA+spAqK2FmybhW9WBv0B+tMpFHcKHegj3rUcrWVr+yFhEgPq1sDSOiMOotlD1Zzx/bXdd9hO3Cl0oI9413Jgac1WcUYtFQhTWhXaJuSgeVhtgx6NO/8D9KdTKO4UOtBHvHv0bbz+XG8739/zHqYbwOrskMYk1lFI8c1Yjj9AfzqF4k6hA33EuwqtSISaYea6r+32PfQO2+l+7221a+M3G1YSXoTtxI1C5/mId0MMdISC60wog1eBVlsFWrPCECqzptJZH11y4E3YTtwodKCPeBflyC00xAaRdGf8o4Cm1iCVOTCMMrs8uobGm7CduFHoQB/x7kVhXA1z7rhajH873VIH44GrQk8pqawv7QdAf7fQbhQ60Ee8q9AplhlpwBwJdyZ6p0e77QGklLZNGIK8B/ozbCduFDrQR7wDeuRUY4vQBjEQ5Qy19QGtCAYLOrI9CtvhTdhO3Sh0oI9492ClJcJcGqyTYIJ9EAS1PsF6MM5xpv4qm4Q3YTt1o9CBPuLd/H5qzWKKMPI6GZKqQKlhQlwsxZ5DqOMHFfozbKduFDrQR7xzvhOOPJuCtBr35voCFWcHCdpzkmpD3wwx+AP0Z9hO3Sh0oI94ZxSWMkZsDNzQ9rUdQrWeIY2OfeJMTI/eyOJN2E7dKHSgj3iZ7yfqqgZRZllA1wIqo62T4RQLrS3a38xN+gP0p1Oo7hQ60Ee8App7yRZpAV0LAyVpYDINdDJnotrqfO8Ufoft1J1CB/qId1MMWoiFQ4IS9oOVHCIUngwTU5us3Ht6FIfGm7CdulPoQB/xbhDYLLN1nMDVVg8dU9uDkwQq9aCWWkrl/S3Hd9hO3Sl0oI94a6wUS5Gg5bF66DrjOhTuEdE9FsoihuFRyxEvwnbqRqHzfMS7a+jOKWlOMJslIMU9n6NWyLVFIqzK8ZHzHW/CduZGoQN9xLupHGGOTAvoEeXf6NHVQosSzGRFovZJ/X2B/g7bmRuFDvQR7zYG1Tk6lQKlhw40LICGuo6IPMrkWJHCm62bf4D+bKHNjUIH+oh3lxxDE6I0oKkLaOoIVXF11NEmppFGHI+iHPEmbGduFDrQR7zLJs2R2pjb794zodtesBJKXUCnustzy+HRrV28CduZG4UO9BHvpnI0joTcALuW1XLMANYKw7Ac0xxhT7d7D/Rn2M7cKHSgj3h3y4HMTK3ArPvWbuQOWgqCaNTIeY8ffTSqMd6E7cyNQgf6iHdvZKVwXdUZBsp+UhhsL1hRQEt1nQlrsfGDa7vPsJ25UehAH/GuQnOVuPcTNh4JKOe0gFaBRL0JWowhPArbxZuwnblR6EAf8e7azkZhtdVoRF6HQswFrMeF9gwj7WHnlB/FoeNN2M7cKXSgj3gXh64yWscGjVbnTCEbFBwZ2mgxpZaM2vuW4zNsx8GdQgf6iHdTDAyHzRJhwatAxAtoXd+2PJFrjhZfDQKLF2E7Du4UOtBHvNuwkpgbxtVt5CZAtsq0/Rt8PrjZHnuH/N76/gzbcXCn0IE+4l0PLWyr5Rj7hQoDMa4KzauHZiLNXFlSflSh0/8O23Fwo9B5PuJdNmmSjdgThDRXgY5jgpXGkKg2640rlUctdLoI23Fwo9CBPuLdNXQrXXi1GLmlAaso551SUph7tkFLNc9X19DpImzHwY1CB/qId9fQlXpVGTAl7ChHC1BKVFBTzI3SqP3RrV26CNtxcKPQgT7i3XDoSGiIFWbI+4ksN9AqCKEUtGxh8fzIV0kXYTsObhQ60Ee8yyZJaCW1BKPtIQapCKye2kC55VqD9iE/APorbMfBjUIH+oh3cehKWCevQ6EVWj10a/tFYQQuRXT0HfD4QcvxFbbj4EahA33EO6Bpg1sZelpHQcp59dDdEuQitdbUe2o/APorbMfoRqEDfcQ7X6W2KiFl6DXWdSjECFpm21tlE4r2mcYPgP4K2zG6UehAH/HuUBjWX80iDOkTaP3HgsZVqysyD+45DnkUh04XYTtGNwod6CPeGSuNxp54DiYpAkXsexCYAPbAEbnWMh5NtksXYTtGdwod6CPeTbYjCmWukmy4yjRZbGCWEpQ8glnLYpSfA/0dtkN3Ch3oI945hZVKYBXg0mi1HKODVhswcsBhut8Y/gDoT6cQ3Sl0oI94F4dOobYgBfb7QaA0Btj+FsPAPmMeub9vOb7DduhOoQN9xLuWo4ZqrAiyJ45Sz3v91WwQgtAceZQQH4Xt6CJsh24UOs9HvBs9WmYaNQ9IPcwdHkWoWTJY4RjFekn90SUH3YTt0I1CB/qId6NHkQv31WywcgPK/d/bwgEzFW6pZSqvskl0E7ZDNwod6CNeAr3OfhITzJ3xJ8IIZU6EoRqmhT7zq/cqdBO2i24UOtBHvGs5UsxljzfnuKedcxxQYjeY2TQFbD2+OhPSTdguulHoQB/xskJTlKg7YhfyfvNdwSZlqHUW6YM1v0qP0k3YLrpR6EAf8e7WLsTQy+4x9npvomRgARlGlc4sMlMq74H+DNtFNwod6CPebd0k6mx7k5umAjS5Qo0FIYjOhAt300ejGukmbBfdKHSgj3gHdI41d1NIdU8yiCOA8VCQWDFRG3m1se+B/gzbRTcKHegj3oXtcimhaIAkYT9YGQy1tQqx986VW1H8QQ/9GbaLbhQ60Ee8m8pRLHajDq2tRppE+zoUSofecaa8vqX4aH4/3YTtojuFDvQR7x6sBCyjtASx7RdYLU0onCLkroFFQ2qvFn3TTdguulPoQB/xruVoQbtQWCW5yAJ60qrQexBYD7FJm2NV6vdAfzqF0Z1CB/qIt4PAEEvbq9w4AREZGLYCUbBk7GXQfG+sfIftkjuFDvQR7x6siMW6r6Bj+rdhxfYFHo4dJi0FE06uj3rofBG2S24UOs9HvOs4/r20Wt2z8diL63PZ2SReVTrX1UrH1l49wMo3YbvkRqEDfcQ7oImElAUy/9u6mSNYqQFiqZilVgq1vwf6s4VObhQ60Ee8i/evM99COsHIxECWBlhkWh11mc0sWuL3Hcd32C65UehAH/GuhR5pKK1Go/wbDh36aj60DWhByIZgl1ezR/NN2C65UehAH/HukmOIYTWBMjHC6j/SajlCBOxVc5OEGR89WMk3YbvkRqEDfcS7N98pZhoFAbXZ6qE17akcCkW115Fbs/LowUq+CdslNwod6CNebt2spYsgrJPgWC1HqFAGBiCeJShNS/iDluMzbJfcKHSgj3jXcqDxbJEgZF09NJYAdSSBOmOsNrI8e4GVb8J2yY1CB/qIl863UZHCsKpxB6ob6Jw7jJpW98yYNNt7oD/DduRGoQN9xLtrOyPMEQWk7mu7Vaf3SLAOrNKlJ6KeH8Wh803YjtwpdKCPeDl7tBqGVaEn7UFgmQvoaOtQOGsPoWMMYzwH+jtsR+4UOtBHvJsOHWNi1ghZwwK61v2kcFZoLXXCjnPE907hd9iO3Cl0oI94uQPLVpHee1UqpdVyjH/LVba7EvbWbyxI71uO77AduVPoQB/xboqBpcEzdej7vTeFVqFo75BmLqIFQ+6PKjRfhO3IjULn+Yh319AjaxflxTMunlOsUNevEhCZ5KoJpz2apcs3YTtyo9CBPuJdlKPzIKurZy65rRY6K2jlAErUWNhU+NGZkG/CduRGoQN9xDtfZQZs1gd0o7ydb4ZqVP4Fo9e5cHDujx5g8U3YjtwodKCPeHcNjSnMLh0wRVwtRwpQJBbIJL0j9lWm43ugP8N25EahA33Eu1s7C6nGHoCtCRDuCUpjNR95tFqpt5nao7Ad34TtshuFDvQRL32VjtlmgohzL1hZzYdKGzCDKsuq3ZV+0EN/hu2yG4UO9BHvRjWOxrny3G++Vw8dm4HqzJDzMCIJQviDluMzbJfdKHSgj3h3KKyaS9AI498sjhEJSskGQVseiJRKeTRmhm/CdtmNQgf6iHc99OiTpMY92a4DtchQc0OQ1mYYqwVJ/Cjfzzdhu+xGoQN9xDugA6PGXhbGtA6Fo9pe9C3QS9HaUtEWH+X7+SZsl90pdKCPeAV0ka7WLEAeVYH+PV0ZVUBCoE5CIeZH4875JmyX3Sl0oI94F+Wg1UAPjNAZV8sxS4U6E4Fwsdh2WFoeTTHgm7BddqfQgT7iXYUu+/SXJ8S2GmkKMqBaLsBNRl6/XKXEH1ToT6cwu1PoQB/xLpyU+6BuDK3uzfVFEaxghtaZMORqjR9NApOLsF12o9B5PuJdxzGRZm8I3cI6E3JYZ8L9ciWOksV6GGk8elEoN2E7dqPQgT7i3bTzpoQ2BFQKAllvUCToKtCGyJVr0EfpUbkJ27EbhQ70Ee9aaB01m2aI3AKQTgKtIoD/tm7OVPurbJLchO3YjUIH+oh3K7BSazzCAIzrJEha9xxdZuDakCWhUXvkq8hN2I7dKHSgj3h3JizN+kwFZhACChSglqGQQ0yhaWq9P3K+5SZsx24UOtBHvDMKsVurJe8NsutQWLBDjXVCnKRKTHW8inLITdiO3Sh0oI94BXSloa3q+m1I2/meVqDSREjrJwKP3nL9QcvxGbZjNwod6CPetRxTU2nBIKfYgGxnk0gNyizCVqY2fDTZTm7CduxGoQN9xMsnhTgIR4JsPQFJUSgh6upA+qwyKOovbjk+w3bsRqEDfcTL9CgiY85QYmrbKJxgYSA06nXi6rBD+gHQn04hu1PoQB/xzinEnDIHhcRlVehGFcxqgchzrC6aemmPxszITdhO3Cl0oI94BXRQIS2cdlx0NRrFEGyv3oyooYU8uJVHTwrlJmwn7hQ60Ee8m2zXqOSFMAiPATRkVWjuu+8oc5VuwcTvr+2+w3biTqEDfcS7N7I5xVjFQGSUne9X0BBW81Fkaq0ptFfTofUibCduFDrPR7zied9tzCQCQ0oFijGDzRRgtRttiHbV/CibpDdhO3Gj0IE+4h3QJfRa9uhRxu2r7I5jSoJEOc6onNL8AdDfLbQbhQ70Ee9aaNwbvXkCLo6BWh9QQq4Q4lSulC3X8B7o7xbajUIH+oiXlxyZOkfZd3W2gC5ttdC17tNhH2X9t69+5D3Qn2E7caPQgT7i5RrZVnvGCNnCOhPWmUAFJ+Q5kk7iMenRE1m9CduJG4UO9BHvHqzw6CPHCJpiB0paQaMi5IUzsq3Gevygh/4M24kbhQ70Ee966Cm9DQmQ2hxAe0qj9tahxELVai+SH2WT9CZsp24UOtBHvLuGbomnaoO0t6xQCwkK0QCxYnGUJlIfRTn0JmynbhQ60Ee8u7aLItSIYMyBQHOhvcfOQGJrNktsMz6a3683YTt1o9CBPuIV0Ikqhj22QCXwXhkkYKEG6COlGEMO9dUgML0J26k7hQ70Ee+u7SZ2miiQtbZ9bZdWhZ4MwjpqWQ1JebWkUG/CdupOoQN9xMuFFPv9FTGU3BRoFWQogyogpWYYscp49AJLb8J26k6hA33EuykGMjjmoNAT78FJo0GlPKDNgKMUGaG8bzm+w3bqTqEDfcTLhRQWLChCLxiB4r7l2FNIuRXKs+kI+GhlkF2E7dSNQuf5iHfX0B3jyJxhctt7vlsGS5QgCTGR2GB51ELbTdhO3Sh0oI94d2unZaL1AprWB+Eu0FMJguQRcrE6+ZHzbTdhO3Wj0IE+4t1Otx6siCFgaxWol1WhKQ0oJj1jLTPpDyr0ZwttbhQ60Ee8A5pwpqYNpBmvMyEXKDkr7HD/Qjx06j+o0J9hO3Oj0IE+4uVkO8xGPUNtba4KLR0sYoBJFKsk0YSPjEK7CduZG4UO9BEvZ48ql0YTApYB1KruN98IKcXZ5lwnQ3s0xMBuwnbmRqEDfcQ7oFlkpv061min+pHBqgqUIZU265Ufhe3sJmxnbhQ60Ee8HDMjrRtPaNb2dOjVfBiv42FoUVuZs1J5FLazm7CduVHoQB/xCmgJPNsgAtZgC2iJoD1VqISrgba8avYPWo7PsJ25UehAH/HuBZYq14y0OufFMqXeV7cxO+xsf0yxlxl+UKE/nUJzp9CBPuJdDx1TzzwDxMqrh55jod2wQ5dBo3Go9dULLLsJ25k7hQ70Ee9WBqFIxIFQceqeM6NgIwQgjtViTyP2R5Pt7CZsZ+4UOtBHvOuhNcjosttnQ6D1Ow6W2SCtvjqXokP7e6fwM2wnwZ1CB/qId0AnSXP2CpnL6qGtNahtGKjVRqlQyPYGaAr/O2wnwY1C5/mIVzyzUsxzDGg1MhDhKtAjD0ghqQ3WKPSm4/hvnj/DdhLcKHSgj3iXhi62jn7JoPKcQNgn1B4KBGsZQw4jPjoT/gH6q4WW4EahA33Eu47DZEEcKoyYVgsdcfsqe3JjaaPVFAvNN9fQf4D+bqHdKHSgj3jXcrQZYyWD0MNuofc1dEEEpFJDl9qk/qBCf4XtJLhR6EAf8e7NN3erbAmY9jV0mQw1rpZa2CKVvXWl/KBCf4XtJLhR6EAf8e7NN4fRU+2gaQSg2VY33WKGZDNQaZFGeDNM9w/QX2E7CW4UOtBHvMsmKcbSuMAc0YCCbKBTgELKQziW+Sg9+gfor7CdBDcKHegj3rUcvZbQmkDSune6tQSmZUCILfc+DFcj/R7or7CdBDcKHegj3jnfTZWpBoijIxDlBpaCbLdwD70LZI+ySX+A/grbCbpR6EAf8W6yXbXeqyhYowZUdUJppUMNtHhOrHO+GTPzB+hPpxDdKXSgj3i5pNCYwqyQ8l7v3VffYZQRcmx1SFJbRD8H+jNsJ+hOoQN9xMsNK8OKrZZjBgqrQnP9z+b6IH1fgEwKzO+B/nQK0Z1CB/qIdwspLBatBaFMNqBVl0FXnQYafU6ylOkHLcd32A7dKXSgj3hnfVfUUfuArjucxBLAsBiMXGqXIkHxUYXGi7AdulHoPB/xcutmCpawQu/U/1Ogi5hCziNRq2n93JtJjf/N83fYDt0odKCPeAV0TbkxWdthuwV02CuwVBr0MXJvtcYUH0U58CZsh24UOtBHvHO+CSUkIyiDJ9BqmcH6+pYLxpxmzfyqhcabsB26UehAH/HOV9GWAgoD1u2rcBmg0js0lLK65z4xPXK+8SZsh24UOtBHvLvk0JpzXu1zbD0ClfWVhhKAUywjpbBOhT9oOT7DdtGNQgf6iHdTObisFpoHYNlGIVbcY2YYVmuds/ZQ6NGClT9Af4btohuFDvQR75xvXM2zjQJjhHUoJO5Qew0ggXPnakPzD245PsN20Y1CB/qId4fCVLGXHiAlWy3HImgdClWhd86tiJUgPwD6M2wX3Sh0oI94Ob+fWVa/DI11HQqFJljLvKiuLQq3NNqjfD/ehO2iG4UO9BHvohwhhcxU9gZZW0AHXCxngUpNRSs2rI+mGOBN2C66U+hAH/Fy9qhIbbPDwLEPha2ClTQhDczEVnN/tAPrv4H+DttFdwod6CPejeVQnD032s9Uyv+/wDJSGLPuCs0TH407/wP0p1MY3Sl0oI94t2FFm3XqAriwBsotrAotFYLozHXICPTeKfwO20V3Ch3oI15e2w0NOif0GfdSt8Ggq8sAtpgo5521e3QojBdhu+hGofN8xLtskuLokjOMusN2eylF5ZqhhdayzPnOKIw3YbvkRqEDfcS7a+gmq1emCNICrxY6CJSOCFr7rGG1sOPRTrc/QH+20MmNQgf6iHdnwqF5dGSoIy+gM1UwabYfYJVK2GanHwD92UInNwod6CPe+SqlKtcwQHPMQKVWqDvK0Sa13nLp66j4HujPsF1yo9CBPuLdg5XUWrU8QEwFqHECLavvqDk0KbEW+gXQn2G75EahA33EuyEGybDtEbqd9j6KvifMtNihWUhRZ9FYHl1Dx5uwXXKj0IE+4t019OymM7bVY7QApAvtstPRSFG4bKcwP5qbFG/CdsmNQgf6iHdRjtx701hhVekJFDhDtREW0BxQpM2cHz1YiTdhu+RGoQN9xLtru1JmilbWUXDvRaaBUPaDrDlHySwlyy9uOT7DdsmNQgf6iHfZJBStYgSrxdhhO+5gMTPs241R1UqxHwD96RQmdwod6CPevcDqSUJrYzvfeVE9x6rQe5huH6Y2JVt/fyj8DtuRO4UO9BHvru3MlFgr5NAqUMUCah0h1BH7DCHG8CibFG/CduROoQN9xLtrOy4ltlkgSll9B4UEpcgeFp2rRdXU5P2h8DtsR+4UOtBHvFy7mWOu1GDgXhmUi0GJHGGyWOJMUu1Ry5EuwnbkRqHzfMS78GiPszZZLXRHBUojg1lXGK3xnHVKsUdPZNNN2I7cKHSgj3i3MUgqilSGirYKdNhp6BARbPJ+yhKp4KMHWOkmbEduFDrQR7w7E9IIVvetXQgTqMQINVOEEWdDQexE7zuO77AduVHoQB/xCmhjrXVigy6Y9wOsAXXoDtvVwgNNqz4aDp1uwnbkRqEDfcS7loO1lFALxD73xiA0MFoHwzyE1dqMJfygQn+G7ciNQgf6iHejGtOcJaYMGBrtF1gJ6gIcSpNkDZMo6XugP8N25EahA33Eu2G6lkOeqa0KjQEIU4IioUGjymk0TZUfbd1MN2G77EahA33Eu7BdzCpTBkym7Xz3vEcmJZCRyqrPhOXVEIN0E7bLbhQ60Ee8DNuNvmp0Bw7T9hrZAcoYAZPOmmofz+LQ6SZsl90odKCPeGestDhK1gZd9z10CgFKrATVAtLQUEp/9AIr3YTtsjuFDvQR7yo0BlGcBJPqAnpqh0JhfYyMmvL6Cx+N5Ug3YbvsTqEDfcS7bFIvoYxZgRvyqtA2wXoYUFPGLLW2Gd5X6O+wXXan0IE+4l2FNibpo8KMsmePJoJScoRVtUNtHIrZ+x76O2yX3Sl0oI94NwmscutptRwt7RdYUjtoHAI6GUMzVQyPpkPTRdguu1HoPB/x7r1K6LOTCfTeV4GOGqESIuCIEqtUxmnPef4O22U3Ch3oI97NTQqpTlsszxTTOhNWgTqHAdZBo4pEs0dGId2E7bIbhQ70Ee+ySSa54MT9MJbWmXC10Gp76kxtoWsmCuVRC003YTt2o9CBPuJdlINmr1ENYtxPZCkpaEgdolLGMOdqon8A9GfYjt0odKCPeDd7NEQN0xAkhbFajhmghswQpWvHPFKqj27t6CZsx24UOtBHvBsEhlNjW40G2pD9RNagtBrBcORUOePsP6jQn2E7dqPQgT7i5Qosrrhghspp7jj0BN1bVsYYFRsFzPT+1u47bMduFDrQR7x7803SYuQJMmIAkrQXrCyge00ac+ym/Mj5ppuwHbtR6EAf8Q7opt0GLZZDTUA2VrdBTSCUXEfIVcarODTdhO3YjUIH+oh3b2SZiZLsMTP7BVYpAyyRgnHk0brWOX5wKPx0CtmdQgf6iHcVOvMsZa6mOdbVQ7dpYLEPSCmPntS06Pse+jtsx+4UOtBHvKvQM2ObmKBVXhW6rUNhsdV82C7NNGNM830P/R22Y3cKHegj3lVozFMpCuS22mfKFsAyZQgRjRv1iP3RZDu6CduJO4UO9BHvwkkUWdE6YDEB0vVR5uo7RIsFtibPNqzki7CduFHoPB/xzigsJIXzvzWbts6EyWB1zds3nGapYdbxaMxMvgnbiRuFDvQR714Uxma9Y4VGYbXQfRVoHTiAs1GmUSbz+wL9HbYTNwod6CPeZZOwCQqXfbVBQHNnk6pMSGNkmzPaqD8A+ruFdqPQgT7iZTaJYyZKMLUnIBwZ6ixp890as2Qej2aP5puwnbhR6EAf8e6JbNYcU4wwWAbQnqOrvHe65ThnFp4tPcr355uwnbhR6EAf8e6JLKmGQgMmpgxkk6BUizC7kUXsFfkHQH+G7cSNQgf6iJdzkzTM3T6XFv5t3UQwtAzrNFjQCGeaPwD6M2wnbhQ60Ee8MwproCQYoFZcPXSivbm+EswZysReeo8/OBR+hu3EjUIH+oh313ZTihRlQNorsOZsYNwFZtWKredG7dGGlXwTtlM3Ch3oI949+mbuJe3ZjDRXD81Ie/ZohoA8qZRE4dXWzXwTtlN3Ch3oI94N0w3FwuTVY2iQBXSsUEYae35/mb0FbONR2C7fhO3UnUIH+oiXWzcbs8bVYyRdh0KeBmpFgVOmLq2mgo8WfeebsJ26U+hAH/Eum8RUDXEBvRNJVFffYVUHpBbWP1cvYlrfA/3pFKo7hQ70Ee8WUtSW6wwNusle6pYa6O6hR9otR8m5lEctB1+E7dSNQuf5iHdDDLSnKDKgxND3JccAHdUgKWpoiAHTowdYfBO2UzcKHegj3u10i8Tb34YiqQARZahdI6SxCneTOfN8FO/nm7CdulHoQB/xruOgEhm7rJNgYCDjDIqlQ+shGcdUpT5qofkmbKduFDrQR7xrOWqKNEqB0ftYLbQWqLMJoEnEEgZle5Tv55uwnbpR6EAf8W7aOc42kBBiagko2L6Glg6l1pIS4Yj5/ZnwO2xnbhQ60Ee8q9CklqsiTN2zZoQDlEAKcffPY1TG8WhJId+E7cyNQgf6iHdG4eotknYDFrI9lWNHOXhCxYZs3VTHI+ebb8J25kahA33EuwodalYpFWKVCISZVssxElReNbqOzqk+msrBN2E7c6PQgT7i3VSOmWtuIYDgHqa77e9amIBzkFlmYnk1TJdvwnbmRqEDfcS7hRQFsfUqwJQL0Iyrh+bWYDYMkvJMkR6lR/kmbGfuFDrQR7x7sBKTrB8I1EVXhS4d6hQC4jCz1tL7CM+B/g7bmTuFDvQR78J2cVpeXTP0f07hmAJFUCHnhDp6M9NHYTu+CduZO4UO9BHvHqzQnEgqMMI6GRJHg7q+hDBKKQNV6qtBYHwTtjN3Ch3oI94tpKix2GRbxXl/SBvrUJgHGI/Rq2Xsr67t5CJsZ24UOs9HvDMKUxScHGDyXlyPiaGgrjOhSMkz90D6KJskF2E7DW4UOtBHvBsEJuvw18d+oNIakHKDahZAK8c4LEccj1pouQjbaXCj0IE+4p1ROCXuzUCAUdaZ0AJC5VxA+2o+ZE6Z9QcV+quF1uBGoQN9xMtp55O0xQFFTYGCKFguArFWmzlQovrIV5GLsJ0GNwod6CPeVWizyLTzz4h1tRxjFWdTgUV2M0IR5UdhO7kI22lwo9CBPuLdoVC59EEE3Lbzjcagae9bocIqI/Txai+yXITtNLhR6EAf8a5C9yqrEMe9tH4dCmNTqCk2kFgaCTaN8QdAf4XtNLhR6EAf8e6Wg0YJOOdegbUqtNUJRXqBxJUt9IhsP2g5vsJ2GtwodKCPeNdyBAwyYoY4mIB6y6BMFWaMfVJLZdXr90B/he00uFHoQB/x1lipZQdHC+6wXQq2H6wYDCxYJew14I/2IstF2E6DO4UO9BHvskn7bexcFbqU1TkT5waWLINomrMGs97f99CfYTtFdwod6CPeHQpb5DwHw+S4Wo5iFdSGAgoSlqhd+qM4tFyE7RTdKXSgj3g32W7ibHFksL5nj+JqpJVXrW6EuXHRmvOjsRxyEbZTdKfQgT7i3YMVtDhL3z0G5dVDWwdt69tUQu8FyUJ5dCjU/x22U3Sj0Hk+4t17FeOK2QYY1cVzSOtMKFmAVSyKRMNXzrfehO3QjUIH+oiX2aRaVhFG6LTNlRgK2J4/mlhiy2W2/moqh96E7dCNQgf6iJfj+3PlGTsEmwMoS4bCVkAscRw2MMmjSw69CduhG4UO9BHvjMIscy/BgpIW1VRjhNoSQdWeyExqxx+0HJ9hO3Sj0IE+4t2LwmZDsATgjgGIjaDYIFgok7YiZdRHt3Z6E7ZDNwod6CPeHQo5TDE1qIF2NmnV6oocQENFM1IRfRTl0JuwHbpR6EAf8W46NIdFcsmgBSdQW4fCKkn3WN2ksdba7dELLL0J20U3Ch3oI95NtrOGkaStRiPvYbqtQgl9fRvayAkppWHvgf4M20U3Ch3oI14eCstUa6tz5rjqsq3z4DonRmgjIGPBrvJo3LnehO2iG4UO9BHvgB7WLPYOykr/6aFLrRNG1UwBqZg9GgSmN2G76E6hA33Eu/ToOhDGQgZsde/A6qvlUG2rTHNmrDZGexTl0JuwXXSn0IE+4l16tJaouJrmFHIE6t2glMQQQ5ppRMz0KmynN2G76E6hA33EO6cw2qxhRKj/iUMXA2NcHxW1oc4xxw8q9KdTGN0pdKCPeHfLwYlziwFywQX0HGN105MgWERKllaNfDTZzi7CdtGNQuf5iHdnQi6jboDzWAdDCj2A9fVtDVVT18qNH2WT7CZsF90odKCPeOd8jxZnCQFUKe0zoULBVa9TkoS1pqLxUZTDbsJ20Y1CB/qIV0CPafHf4qs2d3p05AmlCUOy0udMuaT66BrabsJ2yY1CB/qIV0C3ITVGbZATTSDrERRHhSxhMEcJlh69+babsF1yo9CBPuJdNilICwULWNsvCqnvSw7poJJCWUdC5f7oksNuwnbJjUIH+oh3T2RNo/Bqn6Pua2iihbZE2Q9WZiuh9YQ/aDk+w3bJjUIH+oiX+yislJQFbNSxlxRm0LwHkAqmEQer1B9U6M+wXXKj0IE+4p2vwoKrQEeo1us6FO5x590SkFRKPbWi+VF61G7CdsmNQgf6iJfp0VRzpD3uPIcFNBpUNobOC+awoA7h0fx+uwnbJTcKHegjXgGds44yY4OwOo99y0FQCfcoUjMMRpHiD4yVT6cwuVPoQB/xCug5NeBI6xRI/+b3VwGdLYJSbtK7lmc7sOwmbJfcKXSgj3j3AqvFzrkN6BQZ6N95sNcMIxaMprTv8N4D/ekUJncKHegj3vXQo7PtnN1/hunmEcFaXC1HELHaRxkjvwf60ykkdwod6CPe7cBKITeqY0eSdthunQdrYAEcolMtNVnl8wXQOVyE7ciNQuf5iHfvVSTNUkpfZ0L5915lQIk9QqoNYyuSannzAOu/ef4O25EbhQ70Ee+ySau9YGwJGvLOJq1mw3JafXSa2IuGzPFNGvoP0J8tNLlR6EAf8e5MKI2yhQHRaKwKnSKUMiqMoWYx157nm2zSH6C/W2g3Ch3oI94Bnam0bgRWkICkJNDGBDMmqzlIqfhmVOMfoD/DduRGoQN9xDugkw2ao4PGxkCBFExyXB0IzZlMZDxa9P0H6M+wHblR6EAf8Q5oo8UuTqi9ZyCz9ZWEBEESGbNIUH0P9GfYjtwodKCPeHdrN9IoWjsE5A4U635NWCpUS7n3KD2PH/TQn2E7cqPQgT7iXRxaZ8gctpvCuCr0nKBYJqQ8aiFJKvNNlOMP0J9hO3Kj0IE+4t2YmZhzyuHfe+99y0EEBcP6CMpmXZDSmzj0H6A/w3bZjUIH+oh3QOdakqQGM5QGRCWAliEgcxXnVGrJ9mZu0h+gP53C7E6hA33EuyiH5MyYO+S6joKkq+/Q3Bbfc1foiqj03in8Dttldwod6CPe9dC4ynBrHTqp7DWyAsoVwYy68YhzncveA/3pFGZ3Ch3oI949KdSQci+2OmdioEEBapkGKRaucU4b/N76/g7bZXcKHegj3uX7cUjYz1Ta0HUotDhWy0H7XWGrXGaXlh6F7fAibJfdKHSej3jHs/UQ2hiQWlegLrwdFoOYsI7ATbS+SUP/N8/fYbvsRqEDfcS7F4XDlNvqnnNNab/5jrDK9YApRKOlGju9efP9B+jvFtqNQgf6iHeXHMFQUlGItCt0m3vBSitAKaiK1Bwf7UX+A/R3C+1GoQN9xCugbYTMmBR0pgo0WaBOnhBLDKw5asQfAP0ZtstuFDrQR7yMQ8deeU/lsF2hZ2hQZhrQWxIrOut4NDfpD9CfYTt2o9CBPuLdNfTIIZBlkBJwG4UMOjDDXJU7kmGi9shXwZuwHbtR6EAf8W4QWIqMc+xx0GEuoBfalVMGJZZqsdv6fA/0Z9iO3Sh0oI94dyjEZqXKAEyVF9B73LnGsZMdNFuJNOgH13afYTt2o9CBPuLdQoogSqYJaikGVLFDibmAlj73zEbkRyuw/gD9GbZjNwod6CPeVei+52/UDDijAEUzKC1msCw2SlQt5dELLLwJ27E7hQ70Ee8erOC0GtcpMCPuuUk1rApttBppmpLbXD3HeA70d9iO3Sl0oI94N2cmZTXRDinnPapRClShCn1mDJy5NnqUTcKbsB27U+hAH/EubBcQR2wKnHD10Jb34KSy06O5YTK2au9vOb7DduxOoQN9xMt76NRHW4dCiXECsfJiORlMa4aZmJo96qHjRdiO3Sh0no9413EwjZi07LlJ+9ZuNFCdFTTH1HKOo78K28WbsJ24UehAH/HuRaGxhCAV6tjj+xMOqL30/U7WmFNIPT0K28WbsJ24UehAH/HOKMRQAiGBYZt7BdY6E9bVQnMYFEJVzOPRmTDehO3EjUIH+ohXQGtNe5LMYrnvqRx98Oo2sEPGgDVxrbM9urWLN2E7caPQgT7iXb4fjYpwgZFMgUYKoMYDKO84dLUo9iibFG/CduJGoQN9xLtbO+Ze1t+Q+x5igH1CDRiBsTXrWiq+yvfHm7CduFHoQB/xCuimo1uTAVlDBQrawJQmaGktBS1W6P2t3XfYTtwodKCPeHnLYTHV1CDFmXfYbkAVYZgtlTyypBJ+0EN/hu3EjUIH+oiXRmEs0tsE6XshRV2HQosdYXLPIohFHu10+wP0Z9hO3Ch0oI94l02qOWnDCqliWz30SKA75B9wjBonZgs/6KE/nUJxp9CBPuLlWI64ivEIq9vg/WBlIFhbzUeyiDWOOnuKz4H+DtupO4UO9BHvjJWJLRcmEAsKtNe76d4lS6NQwi6o/QdAfzqF6k6hA33EyxdYYXScCj1vp3DhDRZMwEoRY62lxEcrg+JN2E7dKXSgj3hXoce+mOsd8mo+gKRlKDHi+hhMQaaE8miyXboI26kbhc7zEe+uoSO3GFoC4tSB6irVxeLuPWhqbK1heDTtPN2E7dSNQgf6iHdnwqAxk2TIqRpQygxF0aDGFlSG9Zj4PdDfLbQbhQ70Ee/mJrVYp2mH1Uu3HeUgME4IOmUpkofJo/RougnbqRuFDvQRr4AeQ3WUfxhHXi1HF9AwEUTjnLP2XvEHQH+G7dSNQgf6iHeXHDkpzao7Cb33YHEBxbQOhqkU6XtvUH4Utks3YTt1o9CBPuLlobBQ5TSBU8R1FJQGFbMBlzhby4FC+QHQn2E7daPQgT7i5ZLCZHOOCNIwAlFa58E+K1DTVGYIRfBRlCPdhO3MjUIH+oh3g8CQSp49Qwt7EFixCQVLhWSMZtbCeDVmJt2E7cyNQgf6iJfz+/vANjv0yG310DOD1tBAKXFeB8WFwKNH3+kmbGduFDrQR7xLj+ZMbQ+XiXVMoNEZtEtZLQeHGeNivf3gluPTKTR3Ch3oI96N5cirKMtqn6XGsSp0JtB9Ix2SmDSZJfRHWzfTTdjO3Cl0oI94F+WorQ6uAVJItK3v1UPnVbA7SYlFp4zxA6A/nUJzp9CBPuLdoZAkccsGcVIFYqtQ+qrVNTccMe+ru/fW93fYztwpdKCPeLcDq442Yqz74nnPLrACGkuBiLkxxlQqP+qh6SJsZ24UOs9HvPNVCmFmYqhpr0Xuw8AwEJQmXHpep0V91HHQTdjO3Ch0oI9456twjbVqgLJvOogwgQZEQArYsnQlemQU0k3YztwodKCPeAd0j8YcO0SqAjSaQS2RoYhwLuvE2PiRUUgXYTsLbhQ60Ee8Gw49zWyqgGKO60woAlV0go7U0EKkwI9GNdJF2M6CG4UO9BHvzoRcqCMKNN073VqKoHOV6VLCqLVJXW31e6C/wnbr/ygH2oH+f/Hu1m7vps974miQVaEzFqitN2ASoz5x2C966K+wnQU3Ch3oI975Kmq11/3kSuoCWkOC0rTDqKsFCRryGPIe6K+wnQU3Ch3oI961HEI8e5EdS1pAY6NVq1fLISHWWHrjFH8A9FfYzoIbhQ70Ee/Cdpxb5ykQlcqiet9DJzMIQ2pFxkrz0ZgZugjbWXCj0IE+4t0b2VxD7wVh1qK75Qigur4qSFNnJu2vphjQRdjOgjuFDvQR71qOUDpxHiD75TdJWUCPUWGSaVgtbAvlfYX+DNtZcKfQgT7i3aPvuQr0HqEbzRpQE97W9wAUyWlqSeEH1vdn2M6CO4UO9BHvru16DTVnhZHGOhmW+n/snUuSJCavhbdyN6AIQA+k5fDc/xIulE2Ea5D1MyFHcoTL1adHnfVZLTgHKe9RjQJ1oZyEZmv50RpZugjbrf+3HGgH+l/x7sFK7MNkMLTWAxB2Bc2lAyqXXDGVlOoboPl/h+0sulHoPB/xrkCzptojQSCLm+dVoHuYoGJNm439TvY5zx/DdhbdKHSgj3gHdNGUFrkQeLfQURrU/bZQse2po2nieJRN4ouwnUU3Ch3oI94tKeQ2MqV1JozZgKx1sDAFglHEWFaVlkeXHHwTtotuFDrQR7wL26UgZWIAxj1cxgpBnTODoFYzRS310TU034TtohuFDvQR74zC3K0kxdU08wRiUSg92vbAc7IQWxmPXhTyTdguulHoQB/xCmiiQHkmBM5Gq0JT20ZhgViHVaxSKDy6huabsF10o9CBPuJdDy3WGq/OuVuOQBMFqtUMvVNCs70y+Qu3HB/DdtGNQgf6iHdRDpKQUQL0ggkWxH3fcqxaPVNpQaTgePTmm2/CdtGNQgf6iHdzk2S1GSMTTOtlAc0NzHaONDDtWdHM7dHWTb4J2yU3Ch3oI97l+0MQSjYhpr2akLDt46GASM8DUw1TH63A4puwXXKn0IE+4t2hcLSaMwnEabrqsgkoR4Qai9UZEO3VG1m+Cdsldwod6CPeRTlS6ynIBKZW97XdhKKGqwOJcWAdicKjByt8E7ZL7hQ60Ee8i0M3HTjKz/LYANQKg+qIkGJLM47ZqL2/h/4ctkvuFDrQR7zroVPtGBbGfeQFtFmGWrpCCbkIly7x1S2HXITtkhuFzvMR7wo0aa4pNShU15lQBoKNliE06rXq6mH5kfMtN2G75EahA33Eu2voMqohrUPgpL6AXr1HZTZYTUi3aBxjeRS2k5uwXXKj0IE+4hXQoiEmqQg89xrZXCvU3AbsG442KDKGR/F+uQnbJTcKHegj3jnfrcQ6KgPhGECpF6ihN8goc/Yyp7x68y03YbvkRqEDfcQroCcloYw71R9kVeiwgO60gObeAlKMeTy6hpabsB26UehAH/HuwUoaKY8qUDSuMq1qUGJSaFmZ1s9/WP8C0B/DduhGoQN9xLvp0JrztLGKs4WfnW59v/nuEEbTqY0S6aNraLkJ26EbhQ70Ee8erJTRleKEkncj3fc1dML1U5kSQ1uHwmyPZo/KTdgO3Sh0oI94dw89S11MR5AS8wJaO9QsHSQljCnIwPqFluNj2A7dKHSgj3hXoXPqs2GEXmsDwmKgnQME601iD1zo0V5kuQnboTuFDvQR73ZgYVQiZGg8Eaj1dSiUlveIaE4Zrcb0KD0qN2E7dKfQgT7i3RtZpEDWCSrPvF9gMVjd8/t7W610p2C1vQf6o1OI7hQ60Ee8i0ML879hO9pjOUKAWmeHIWlGmiQy37ccn8N26E6hA33EO2MlzYISeadH4wJ6Epg2hR4na+WEvTyyvvNF2A7dKHSej3jFs7LlxfTeflV/1sgiWMsRZIaEzF1re1Sg803YjtwodKCPePdeRTGu5qJBotVn0EwditYAmTTSKLUEfPRENt+E7ciNQgf6iHfTzrF300LAuMf3rz4Dak4IfXKrGSeW/oUK/bGFJjcKHegj3rUctacy24TWtvPdygAtY32HtUVhiiV/AeiPYTtyo9CBPuJdlMPqSIMYGu1hurr6jpKUIer2xDsK6heA/hi2IzcKHegjXk6HRpIeIpRACJQRoQxq68vAGlucIT96sJJvwnbkRqEDfcTrjUE1DISWfiaOToSaUgSW1XBIySL8aLJdvgnbkRuFDvQR74DuIaQuCqOEdSg0WT20SQWRrCMP0md7kfNN2I7cKHSgj3h3bYdlFK4MaWYFol5AaR0KB48wuGe18oVru49hO3Kj0IE+4l2FjkhdOK7zIC6gyw7bIQrkwiXN1XYEG++B/ugUkjuFDvQR7yp0IWm5dpgBw544ug6FqSjosMq5amr0KN+fb8J27E6hA33Ey+nQlEaYFebcPXTMDUpcBXtaIY2xhzneRzk+h+3YnUIH+oh3D1bCKCm2BiP2HztlgFkjEGo4Sgwm+P4e+nPYjt0pdKCPeNdD87SJbYJaNaBkthd9J8gxW53ZCNujsRx6EbZjNwqd5yNePpE1bSwJOpUGZGlCHXNCwTqjyuqj8dE1tN6E7diNQgf6iHejR5XzDLODxp/x/VNAQxPoPIUC1l7Ho0sOvQnbsRuFDvQR7ybbVR2N9mQ7CrSAzgNKsgA95FRCj0r2vuP4HLZjNwod6CPevSgkKkgxg5VYdthOoZbIwElmWlIcry459CZsx24UOtBHvMsmrY4Z93RomlTXmbDRbj4URi64eGZ59gBLb8J27EahA33Eu/RoDL2FVZKHjAzEPYBKZegYrGCro+RHY2b0JmzHbhQ60Ee8XCNbTXPIIGGuHlrQQGufIBy0kwaZ8dFeZL0J24kbhQ70ES+voYUr9wb681DWKENVJcDeInOh1uIXru0+hu3EjUIH+oh3QJPWsegFbrJaDgoNirKC5SqDJ4dQH20M0puwnbhR6EAf8a7lmNgZuUKlHbajMKCsPzGMqFl6w5LKF67tPjqF4k6hA33Eu0MhDu0zVdCRAlBNBjZiB5ZmI1QrFB5NttObsJ24U+hAH/HyHlriSDxAu40F9DQoFVcHgglJEnXDLwD90SkUdwod6CNeAt2KaCRIqryAlnU8bLlDaiGkqgFHTe+B/ugUijuFDvQR77IcTWRV4wqDygTStJfW57gKdsmlNRKdjw6FdhG2EzcKnecj3vEchzTNec9NqkBTBlSbE9ZR0ErisvqQRwtW7CZsJ24UOtBHvMsmcQmYhgD+c2unG2hkkFAW3IljqI+eyNpN2E7cKHSgj3jpfJeRMNZ9DV2AeFbQDXQdRiXNXiU+urWzm7BddqPQgT7i3TW0tsBcB8zOc19yTLBUI1iNcbZWa7FH4/vtJmyX3Sh0oI9496KwzTiZKoSxb+3amFBUO2gtUpDS+sM/cr7tJmyX3Sh0oI9453yPhoFtHQqrIpBogMrBACPH1kqLRo/CdnYTtstuFDrQR7w7FJYhs8cIyfahMHUFG20/WEnEHJM0fDSq0W7CdtmNQgf6iHcbg2rmEHqFqXm1HJgNCnaCOZKkEIeOV/P77SZsl90odKCPeLekkCkNnWEdCst+gRUS1NQKjC6Veo+jlkejGu0mbJfdKHSgj3i3AqvyaGSr5Whd9lSODnUHlMQw9djZjL5wbffRKczuFDrQR7wDmiIqhwhYZM9rZAWN2zMcMcweMHZ973x/Dttldwod6CPePimsLWIH4xFgNRkL6KkRQl6FW/Icau+v7T6H7bI7hQ70ES+H6XZMpAIc29gbVhC0lV2weUosEVeRfA/0R6dQ3Sl0oI94Z6yMTko216Ew4qrQhcHa+uWozUoNwgPfDE6ScBG2UzcKnecj3l1yjJrj1Amh762be9ZMKatUx7ROilKDynzjfP+X589hO3Wj0IE+4t2Swtml19AgD+Z1EgwJdPQMZY7YMNVg+gWgP7bQ6kahA33EO6A7hSxsEOpeSpGMQQsFiHOvwyqGqG+Mwl9Af26h3Sh0oI94mU0SDUPq6jGGrQotASyVDiWPgtyziH0B6I9hO3Wj0IE+4t2Lwhh4cK5Q+qx76+aeypEJxFLlrrMovzEKfwH9MWynbhQ60Ee8azlopm5xX0NLWy1HMaiKA2rmVCj20PIXgP4YtlM3Ch3oI17m+0eaNhJ0IdkLVvo/FbrWZi3pyChfOBR+DNupG4UO9BHvWo4UWrIdh17dBVCrAZSnwgi19VREqbzZGPQL6I9hO3Wj0IE+4t1OtzGjlZah4l5S2Op+TZgUZu0labE+whcOhR/DduZGoQN9xEtjZUGsggtj/Xkjq2DUVq3GaKNaKS28GTPzC+iPTqG5U+hAH/FujSyvriKmClzyqtAzrPZZhFbLsV+w9CExvQf6c9jO3Cl0oI94V6GJtGttEFtbh8IuDMZJQGruiRfuiG/mzPwC+qNTaO4UOtBHvNtSOHG1FlGhhTCBaKFdxgI60Uw1kYbxaKnbL6A/OoXmTqEDfcS7SWDJxuo2GHJuC2iRADuRBGlhPcVSwle3HPEibGduFDrPR7xbgRVkNdFhAVzjAApp73TTBMw5xRRnG/qohY43YTtzo9CBPuLlTrc6lMRgP+/+d893CRlKmhSpcND25r3KL6A/t9BuFDrQR7zzVUpuNWCAhtGAWm6gkxl2p4G9RJuPHmD9AvpzC+1GoQN9xLsnslI714mrOO+tm5IYTDEDr1aEZw7U5VGUI96E7cyNQgf6iFdA1xlYRArYzzBdo7CB3tu+eWjQFJm/UKE/he3++eydaCf6/66J5j0RWimD8N6BJTWD1lihlJhQrCHqF4j+lLZbn71bhU70Ee+OhcgWcySgPhpQ2Vah9Q5TsVBdB8bUH8Xt4kXcbn327hU60Ue8a6ONR52rRuexb+5QFWxWgTQtrm6E8oxfaKM/5e3WZ+9moRN9xEv3W0yoCSCXCMT7nSznAb1lTXPGIeULd9GfAnfrs3e30Ik+4t1E3VnLzB2BOQjQ6qGh1BygRooxCUsfb8bb/SL6k124Pnv3C53oI94FOkpquN+pMDVbzXTdGdLcQEakESoNau+J/hi5W5+9G4ZO9BHv+uhG1pQZSk8KlFqD0qhDGg1bKjnyo5m6v4j+ZBiuz94dQyf6iLe7sLjPIZDr3CMbdeynhQgNU2+rRFd9tNztF9GfHMP12btl6EQf8S5111trlghywrGIpk30aqZjMmYLlSU+St2l/526Wx+9W4YO9BHvQh0syWoqkNrPjDuzdSasCTCx9tgG4nwU9E8XsbsYoluGTvQR717LBktqe4pBDhkozkV007nYrokrr96jPGo60kXubhHtlqETfcTL57IljzgT9NlWjVYjKMK6LUPFjKWjvRnl/4voz210dMvQiT7i5VVHzf9sRV5FGWjxCzYMV1cduk5lCfkLNfpT8m4R7ZahE33Euxfgpc6W0yJ6VWOgdQwEa0PAiKm1ijm8GtyYrqJ30S1DJ/qId4PuxsjDyh7aGAtQbRUUVzM9xpBWK9qz2brpKnoX3TJ0oo942XW0znEo9E4ERLROhhQSjNWKKIZR+vxCH/05ehfdMnSij3g3LhpjQ+oIyLq6jjwyaGoKAQtWxMbyKtaRrqJ30S1DJ/qId09YkgTkEEBwW4aU4uqoR4NRZMnSZo6P5nSkq+hddMvQiT7inWXIUzrLXpU8I1DBCFqEAFudmlPEQfSe6M+eYXTP0Ik+4t0TFg0Bo8gePbNqNEsEw8Ewx6KpEdLo72v0H9G75J6hE33EO6JLpRkLQeZRgRp3MLMBgUJVLcyS3rvgf0TvknuGTvQR7+6jm4UaTaGEtle9zQ41U4XUrK+KPaXIF4j+7Bkm9wyd6CPeBf4TVm5qMFQFKEtafbQmEJ1xZJ6t90fxaLyJ3iW3DB3oI14BPbB2iraa59Vh7E1CC2i0DrFa0VayWYnPgf4jepfcMnSij3gXVLKmpJFB9hJOsjyg9tVGp2y6joqNy6uBSngVvUtuGTrRR7xrOvoo1GOAVPfqlSgZdC62U5ySem06vkH0H220W4ZO9BHvAv/dcI4eYCSKQJr2ymRd3/XJjSRamvqe6M/Ru+SWoRN9xLtXhqqFKHbItncmp1DAkBPUKXn0iUnwkQmOV9G75JahE33Eu2kdpJWrEuQ2BpD0vY0zIKzSnHuyOXv4Qo3+HL1Lbhk60Ue8M1g4bEMlQphh9RrVEJRWR82YMZFg6vORZYhX0Tt0y9CJPuJdUGnEOXOskGdrQDnt9Zw2ATMp5jLasC/U6M/RO3TL0Ik+4l0fvXAOdfUaViOukyGN1UJrBbEUOYwWyb5w1/E5eoduGTrRR7xzWIr0PDlCKmX10dwDlECL7dVAS6V9PPxC1/HZM0T3DJ3oI97NQ7ckSF1Bw47eFSmrRpNBGiGajNC+4bD8Eb1D9wyd6CPe9dGRE/YaoTVJe0bYBGv7ZRZTQYsq4Qu3d39E79A9Qyf6iHcuuKZcxARa5rKIDqtaj1pBWQfWmcJsj2aE4VX0Dt0zdKKPeBkmnbNQ2HMNRBfRNqDskUqt4LCJtfZXYVK6id6hW4YO9BHvZhv0YDwxQpwy94CDBnWEAJWa9BSp1ldT7+gqeoduGTrRR7y76lhtMraAILov77IhlJQT5NCkhJEI6VHTQVfRO3TL0Ik+4l3TQTY1E0GzvfotVl41Og7IqYU8cpkRv1CjP7fR5JahE33EuzAp94iTVsMxsQEZC5SBex3LJM6zjxHre6I/R+/ILUMn+oh3s3YbRYzYAY23ZVgb6IgBOubeLOoI/GiiEl1F78gtQyf6iHeXd3XIzEOAba4avToQqL2s1iPmWlMeqdsjy5CuonfklqETfcTLGl2yJFt9dJl71m4PUHMWaDQzkibh8IWT4efoHbll6EQf8W7qXZSQcRbQRutk2OqEos1ghMY9hBrslWVIV9E7csvQiT7i3e0dx2JYxr+PslKLUK0QjN6lBYy1zUexDrqK3pFbhk70Ee9qdM+NhhAUzHMH/uvqo3OHMZNGDtNafLRCma6id+SeoRN9xMsaTaKrSsPsiVfXMRlKxvWlkmVtqqW9Pxn+Eb0j9wyd6CPe1eicaPY9uJGQVtcRd/S/dpCgOFWU1hHxPdGfPUNyz9CJPuKlw7JXU8iAIpT/Wc+p0nY8ekhrVcuMXyD6s2fI7hk60Ue8Ipq4pkIz7seFe6RSDdthabAwDynEIpEfnQz5JnrHbhk60Ee8i3UEKWFiXgS3ARQKQrXdUMcurYw5Uns09Y6vonfslqETfcS7MOmsQycpzIR1LzNksBAY0oyIo0tq9mjAP19F79gtQyf6iHdXHXFUyjUDt9SBWmOorQVoGakUkTj6I8uQr6J37JahE33Eu3ezUwy7IoxOvJ+xZDCpAilIGlNl9SKPpnXwVfSO3TJ0oo94+YSlaO3WIUddNTqXDNpMwNZ3nXkyp0fX0XwVvWO3DJ3oI97NCLOYZPY91n+vrNhDaPSfiUraCs3eQ7T3RH+O3rFbhk70Ee9qdMI2pXQoKLzDpBMqtgGDkpb1GzVwe0/05+gdu2XoRB/x7vaO86rRaQDpjnWEwaB7o3JMg9C61FG/0HV8jt6xW4ZO9BHv5s8YK7ZGMFMtQE0Eao4REhfkWmdhebTmnq+id+KWoRN9xCuip7ZUxhirew6yuo6EUFNLEIJJxGJ5xkfxaL6K3ol7hk70Ee9iHRpyUTZIlNuq0dpBOwWIXCnmQKKvnrDwVfRO3DN0oo94OT264OBUYdLCmkaWva6iQpGcU8deiob3RH/2DMU9Qyf6iHcPZydSroTAFlfXwTGB1pkgagva8gj11VNwvoreiXuGTvQR74iOlVYtZgjaE1DRvfsNCUJuka30yfKo65Cb6J24ZehAH/Gu6ZDOOmUdByt1oBAKVGKClqSMNjPRq6CSXEXvxC1DJ/qIdysr8uy4p3V0WnWaaLfROSVAzIRFYu3hkcEiV9E7ccvQiT7i5RIWGbOECtb2qN2RGawsrJequP7kUuujGWFyFb0Ttwyd6CPeEd0y52kCOc6ya/R+waIRNCWso63/zEfX0XIVvRO3DJ3oI96t55xDCoe4KrNFIGltHQx3UDrFOgJJjeORCS5X0bvslqETfcS7wH+lyNY6JGmrRoe++g9qFXKhpJVQSct7oj9H77Jbhk70Ee9mG6Ap/tgq8rP6LStUDAa6DoWzM5rYF/roz9G77JahE33Eu1hHGYGHIvSqEwhDgxpigdll6YJB66OgklxF77Jbhk70Ee/uo/MG2BTEyuo6akEoSgirgWZuOoqER5ahXEXvsluGTvQRr4iOiCxlLoTbdljSaqFNSCFn/CneLfYvEP3ZM8zuGTrRR7ybHr0Kcix9wKrOCpRXeTacedXokctI3Ft730f/Eb3L7hk60Ue8q9GhTuq5QBeifXsX1hlxDujrjBh7rTbSo+idXEXvsnuGTvQR7+46CAtpRSCzvGp0MzBFgh7bzIn6FHl/H/1H9C67Z+hEH/Eyeld6TXVAirI3ZYU91yAGKJRsD1vqLT/KdeSb6F12y9CBPuLdCxZLOJkj5IITKK7Oo4p1WP0raypFS3hksOSr6J26ZehEH/HOMiTBGLgAptU8/3QeOlhglthH1tC0PJrjmK+id+qWoRN9xMtpHSNjlQQ11wirp2ZYp8EILcRhcajReDRqN19F79QtQyf6iJfxaIwmbYJ1DUBpJCi9rYa62yjKOdb4KPCfr6J36pahE33Ey66DzRQNZtxDaHox0KYTcsRQOoVZw6Ol4PkqeqduGTrRR7yr0Wq121RImdfJsNRVo6cZVIqNjHVWfGSw5Kvonbpl6EQf8a6PRqOoqYCWVZ5JVkdtswsEszRiVhv6aNZuvoreqVuGTvQR74iOExulDlMLAVnPYCM1wBJYDEcf+oWu43P0Tt0ydKKPeDdrlzlbzKsyJ9th0ranha2D4joeal/nsjReTevIV9E7dcvQiT7iFdGBGvGgCGmEvbOi8oJ5CuSahCwiNv5CH/3ZM1T3DJ3oI14unBUevIqy8qhAi2/QvR6cU0YlEuv90Tz0fBW9M/cMnegj3j1hiWWMOhl6mrvr6BVKqRUEMU+igqE/Wgqer6J35p6hE33Eu3noVrquzhm4mwDlRXStZlC4Zu6j1YX7e6I/e4bmnqETfcS7hbOyqvQMAoP0p4+OYEEYdIaETUZ/5hnqTfTO3DJ0oI94lyXtOC2OAdZoz5/pDJWSAk6ZrWoI1B8dDPUqemduGTrRR7wLk1YRNsnQLfe9KGtPVMqrRFtm7KNi1kdttF5F78wtQyf6iHcvwTvFkqxD1b2eM8QJKjkCsvXacpD4alqHXkXvzC1DJ/qIl2+yQqWQA5SY9kSlkaFOQsBQuc5ZWopfqNGfo3fmlqETfcQ7y7CHYbUolGL7Ohoj1N5W/9HFGhJqkUcmuF5F78wtQyf6iHd9NOWuiTvMn5UVanuZofxcTI/eKEt4NcdRr6J35pahE33Eu66j6+CMCCY/19HIq+toE2qYo+agovzIMtSb6F0Mbhk60Ue8m7Wrray2I0AccxEtbGB1RJAxAs2gDe0LXcfH6F0Mbhk60Ue8XJTFi+i0p3WQAk1mKDkUYCwVByFKfDR/Rm+idzG4ZehEH/FuohIJkexZd2y6w6QG2jHDnBxjXwfFZF/ooz96hjG4Z+hEH/EuTJpqjkkiBI62ToaqYAEF0FodC/aJ7T3Rn6N3Mbhn6EQf8a5GS8bAFYFZ+mo9YliHwoZQes4pqPVJjx5l6U30Lgb3DJ3oI95F76hwNq4Q2g6T1jqgJNpYd+aZwqzz0YwwvYnexeCeoRN9xCuiufRqexRpbqt7XsfDAMXKhGkzx5LyNH7kGdpF9C4Gtwwd6CNeRu9Si3nPuuvhJ9bBYMYMSfeLrDjjxEczwuwmeheDW4ZO9BEvL++mJlxNxxg6tgk+odRpwDnLkJE7lkd5f7uJ3sXglqETfcS7pqMPqXvWHZLqqtHriLhKtIDOqtyIE9ZHlqHdRO8W0k60E/2veBfr6CKB04RkDdfBcLfR82fNPfEehW6SH1mGdhO9W/840U70v+LdEhaSEFsywJkJqKBADUUX4KNgm9xUHsWj7SZ6F6Nbhk70Ee9mGwRuseyEP4byzzz0MqJC6D2nMrFT/MLJ8GP0Lka3DJ3oI97NNqgDVceEnBR3KBqhqu5NcD1obzIxvb+8+yN6F90ydKKPeBf4r7k2zAaTkqwaXRrYmHV11AFb6Im64nuiP0fvoluGTvQR72bthqnD6qrRsh9ltdjBcqmgLWqto4dRHk34t6voXXTL0Ik+4uXOCrE5tECuu4+uyovowVBwNtkD/7V9gejPnmF0z9CJPuJd1yEYLVsHYrE94Z+gJqmwBxvQoMED3xP9R/QuumfoRB/xLqg0DduMGZQqrT46Gtj+knNuUUo1y48mKtlV9C66Z+hEH/HOYeFJJeUCIe+l4LMvtluP0EhbZesm5dETFruK3iX3DJ3oI9654DPsGf8TKIQBpNmgclAItWHSuv4dbxyWHG6id8ktQwf6iHeW4RiIZQTIIbVVotFAMSQgWb01CkWhN03Hf4H+I3qX3DJ0oo94R3QQa3vhG2daHBsyWODVULfFNM2YyqM3Wb+I/txGJ7cMnegj3pngEdNAK9ANw67RDUowgZhaV5qzj/Cmjf5F9B9ttFuGTvQR7+LR1XofY1XmTgKECcF0d9Wt24zTJoc3luEvoj9H75Jbhk70Ee8sw0GFmArEsCeTrtMglNU8A+bFuvUsxfg90Z+jd8ktQyf6iHeWobSEEjLEpnH30QJFqEEcTSviQOEvdB2fo3fJLUMn+oh3M8JiHoGRIKexe41SQLXs0bsWaXTr7Rtdx+foXXLL0Ik+4p1lKKVRaQgofRGdK4LO1VGPWFqsnIhCeU/05+hdcsvQiT7i3WTSHLB2UVhgJ6DBEarlbYIPqqPGUdKbWMcvoj9H79AtQyf6iHc1upYRba+5n/JzMmxgOhBC0BxqmCnPL9xHf/YM0T1DJ/qIdyfDWTOPKNBbCkBRdqyDBUKvQ4f22PDNw9n/Ev1H9A7dM3Sij3jnsEiOhVuCmHsGQs2wUKbVUafRcy6cH01U+kX0Z88Q3TN0oo946bBELCUppLiaadLVf5TSJkgPnNW6xPA+1/FH9A7dM3Sij3hXo6fk2oNAk7Hvo22ARW7Q+wg2WGahR/fR8SZ6h24ZOtBHvAsqdRqZ5oTc9+WdVloHQ45gQrWsMq0y3kxU+i/Qf0Tv0C1DJ/qId2+ywgK3NQU2XkSLNbDUI6jEPHtX6d8g+o822i1DJ/qId3n/1Vq0sqdFDwur6ZAMFnIHbsFmikZjvJnj+IvoP9potwyd6CPeGSwxWw2zgGBvQEkClK5jnQ519DJT4fbIBI9X0Tt0y9CJPuJljc6VbFRAigVorkKtHfve/1ZqZtKRv9B1fI7ekVuGTvQRL8OkI2BsE8bqM/ZTrLaIXiV7jhjjwJBKfGQZxqvoHbll6EQf8YromseILSYIdV9H58lg3CIQclbmwdq+UKM/R+/ILUMn+oh3NXr9vc6oBtL3EJpRdZ0RmYDLaHHYlBLfrBX6RfTn6B25ZehEH/GyRsuebrAqM+3JpAUZiqUII4yYR0kc+Qsnw8/RO3LL0Ik+4p1lmFObkhDarAko9QClSFnNdFq/JapoX+g6PnuG5J6hE33EyzApEmJGqM0W0RhWjZ6tQdcW14ExFbP+nOg/onfknqETfcS7hbNmGFkz4Birj66coYzVeqzSnTsmnPHVRKV4Fb0j9wyd6CPe3Ucn5JBRIEppQDEHqDnoXm6YtEyhNt6fDP+I3pF7hk70Ee9q9EJ6rkMgTIuL6NIbmLUOJfMgmUgpP3pmmG6id+SWoQN9xLs2en0kOlOHJlyAxt5yX6OtYl0b50C5p0cvWNJV9I7dMnSij3g3ajeVfaHBoGWv5yQcqzrv0XecZ6I0jeVRUCldRe/YLUMn+oh3TccgzJEK5MwRaPENxQZDndYKxUKt6nuiP7fR7JahE33ES6IFS7EEul0Wmn2dCdMOk87S2XoZSo8OhukqesduGTrRR7wjumhLFieEn66jYoKa+wSjXnQws+qjN1npKnrHbhk60Ue8u7xb1C6YGThIAMpZoaSpP1vvyxSWUB+9BE9X0Tt2y9CJPuLlHMdcouwcx5ABxJGhVOtQy8R1Tsy5zUcvwdNV9I7dMnSij3gX61CriVKDFMZ+lKW2OmoRyDTStDpnbV8g+nP0jt0ydKKPeEU0ZdS6s/5Wue819wYWCgGVOobNxfo3bu8+R+/YLUMn+oh382c4lz5bXQjnVaNplO1/j72FJdmoWWTG90R/9gzZPUMn+oh3XUfrWFJUoN1M0+gMmhfWnScRN4rPAv/pKnon7hk60Ue88wwxYK1doO91WTTintSRJ8TeY+o5RwyPdlakq+iduGfoRB/xbgBN49FjHDAn7cmkvPpopgSTMk8bI2J+9HA2XUXvxD1DJ/qId7d30ULMGCHXvLrnuXOkMiZgKRobdx3xkQuON9E7ccvQgT7i3VVH5IFBEtjYa4VWZYYaU4Y2BjWrPAUf5f3xKnonbhk60Ue8M8EnmmYskOMeHi28R8+UDJbXwTBxm2M8CpPiVfRO3DJ0oo94N9uAZu6ZGWKpAtQ1QwmNYG9QDqHNRq+id3gVvRO3DJ3oI94dDHEPiZbVa8yOQAkDVGOF1VprDjq4xkezDfAqeiduGTrRR7yr0Xlit91rzMRAMQUoVCsUC1MW5bnxo8s7vIreiVuGTvQR706G1EPpMcCYZRHdS4T6M3oXtQ3so2l5NNsAr6J34pahE33Eu67DUmQJDF2nra5DJ5QYFEret3kYZk5f6KM/R++yW4ZO9BHvHs52XZWYOpQ01smQMoJtomfDqT1IruFR4B+vonfZLUMn+oh3U+9iS7w6DGhp7AfgFvczwwhxyiionVJ+tHAWr6J32S1DJ/qId0S3SJX3CuWQ9J819xYX0dsxnIoUsX2h6/jsGWb3DJ3oI95tymo4LO5xHWh7Z8VsYDQyTOZWNBTL8miOI15F77J7hk70Ee+eGVrgJiVBt33XIaqrRtcEWnubNQg3fhQmxavoXXbP0Ik+4uUAmnU2bHlCk7BqtLUCmnIAC9gyUqotPJoRhlfRu+yeoRN9xMupdz0q1Qy11AHUOYBiXIBTn7UHRCuPkkp0E73Lbhk60Ee8nNYhKbdmgMXKOhgOhDJTg9L7DGoz9vjoqoOuonfZLUMn+oh3RMdK3NvuN5BWGz3Cvrwz6KoSA1rkbxD9RxvtlqETfcS7WAcnKjQiCMe9hCVk0D15t2OYbJTDqO+bjj+id+qWoRN9xLvr6NV0dCsII22iZ0rrTKgFBsqwucf8t0ezDegqeqduGTrRR7y76hhcsHKFECIDZe6gUgQCsUjTWDo9uo6mq+idumXoRB/xiujZNdigBGWs4yGtQyLYaAm4Bg69mOCrV4Z0Fb1Ttwyd6CPeWYalhUmskHpRoJEEiqwzYlwFmkNuouPRdTRdRe/ULUMn+oh382f2YDmKAnHojkdng9ryOihWoymWNc9Hsw3oKnqnbhk60Ue8OxliHSGvrgNzWET/vF4hDoA4S1gHxVXDH5ngdBW9U7cMnegj3t3exaAyeG/G6gLEra6T4agw2Gyk2o3SoycsdBW9U/cMnegj3gWVZphmeYBgi0BNOugIEfJISFjbxPxoHjpdRe/UPUMn+oh3dx05lVi5QJO5HRYbi2gKELX2SFhqpEeTSekqeqfuGTrRR7wiOgRiilRhiiyiWyWoSqtac+hSTGqdjwbQ0FX0ztwzdKKPeNd18OxZo8AoO/CfV/9RQlzHwx6FErWS6FEfzTfRO3PL0IE+4t0YR9TQct/j0GMBIsrriKhhAZ1rwIA84qOVFXwVvTO3DJ3oI97NNtBCRVUhjlWYqQ4BTavpkDBDlLLotkcvwfkqemduGTrRR7yLdcyWUugNuKdVo2W10VZyg2plrp66JC5fIPqPNtotQyf6iHdLWEo2Xj9nmGHPcZRkYF0MFswBo83Y9NGMML6K3plbhk70Ee9qNEuKe4UyURo7ejf3hnuGPgpJj5GoP4p18FX0ztwydKKPeEW0ceKUSwTMloFaFqgxT6DQY+ljhPwqqMRX0Ttzy9CJPuKdCW7NQo4RCu0lLDpWCy1JoOeGbbssWR9dR/NV9M7cMnSij3hFtMTcEta2ivJeodwFwVou0MbO+9ccrH2B6M/RO3PL0Ik+4p3BgizNGq6TYVxdB+YENjfWKRAOri2GR09Y+CZ6l4Jbhk70Ee9Ohrq3GfYJA7fDMs2g9FahWbZ9TiypPHoKzjfRuxTcM3Sij3h3e1eZYt17hfI+D2IvYIoRWkqpjGxpNdTPif4cvVs/MSfaif5XvPMMZcY+FsfS9zLDEgxWxR6gUadirrOn93cdn6N3Kbhn6EQf8W4eei4VkxHI2PHooatGh4CgqceRkeJs7z3Dz9G71c070U70v+Ll1Du0vMfshmFjz3FkKNUUkuji2aRjfHTXIRfRuxTcMnSgj3jXdHRjGiVDyJn3DV4G7VMgsnbWFMfkRxOV5CZ6l4Jbhk70Ee8MlpartcBgKGm/ydojSmlhnQvNntPqYx+lo+UmepeCW4ZO9BHvpnXoaKyr6eg8VxtdewVrhQB7RS7ZxOTRmyy5id6l4JahE33Eu8s7SVppMnTJP2HSAJVzX0fEmTIWLMSPpt7JTfQuBbcMnegj3nUdKYlg68B7Mhh1HlBtdEjYB1JH7PHRVYfcRO9SdMvQiT7iXY0Os/WJfVXmsROlHKHwDvy3FBFTnePVRCW5id6l6JahE33Eyxpdk6a5D4V7HrpmhopWIJPFaE0mxy90HR+jdym6ZehEH/FuRliX1qUb1Bh/ZoQNMJsDZuEoUbul+WgyqdxE79ZfFE60E/2veFeje6G+X2Gx7mkdQ/Oq0aNBTooqLeeIj4JKchW9i24ZOtFHvCM6p33ZEYCT1b2FpYCV1X/0OEMQiznVLxD92TOM7hk60Ue8HdeRY68VGLdnGGtbJ8OyAI9Yos5ULbz3DP+I3kX3DJ3oI95NvQukyGEC888yQxMwMgYZOlpZUOurp+ByFb2L7hk60Ue8C/yXUEllgNZ9MpSy+ug4BIaQ4Zg6gj4aqSRX0bvonqETfcTLqXepDpMK04ICqRqo6YAYCkrn3lJ/dB+db6J30S1DB/qIdysrEDEKBwgs2/reM8IsC2TcI8LGMHs12yBfRe+SW4ZO9BHvrqMz28yIIL3jaqNbhhKMABfWsjevWX5fov+I3iW3DJ3oI97V6CrawtzX0SpAqQfQgXnV6MIBOeeUH1115KvoXXLL0Ik+4t3BMKD2FGm73mEdDKdA4fVdpdwmivU58D3Rn6N3yS1DJ/qId9fRA1uNY0JrPwfDuOc4pgQlFizKYZ0Uv9B1fI7eJbcMnegj3kXvlAhnmsBpMlDJEcr6qx6G5FBGbKv1+ELX8Tl6l9wydKKPeDfHMSeSvDgmDHX10ZTBVtGGWAVrlKyMj97N5qvoXXLL0Ik+4mUfbVUTNehhdx2EFepMCLXkvgeElfFqzX2+it4ltwyd6CPe3d7NbDN2g9yzAFkPYJoLzBw5dU6B8ZFlmK+id8ktQyf6iHer3/IoRUIE4z2etEgFtaiQU1NNoqj0KPCfr6J3yT1DJ/qId7N2O6XRC0Ku+x2LBll9tDTI1rhimST1/e3dH9E7dM/QiT7i3YywEUu0UaCPuJ8ZRoFigSGW0BVz6vZqKXi+it6he4ZO9BHvxnU0KW1agBEjLaJzgnVSzDBrxTl7EPnCyfCP6B26Z+hEH/Hu9o64i/QO1GydDOPewqLK0CSLYVqVmh6dDPUmeoduGTrQR7xcz6mG8rM8eR0HaQaFGqiAVIs2OVZq74H+I3qHbhk60Ue8swxHznXsrF2ac+8E74voHEFyW4316LyakfdE/9FGu2XoRB/xctSuFRmjAeZuq+nQuWcbRKiV4lhapfooHq1X0Tt0y9CJPuJdmHTUVYpDgmIt79VvCHXUDkFyxT5Sb/QFoj9H79AtQyf6iHfvZgfvs1+BvHOkpIhgswm0OFIZymm8mm2gV9E7dMvQiT7i3cnQSqgSAmjlABTC6qMTxXVGRJG8ivToXzgZfo7eoVuGTvQR706Gliq2uWp03NG7bbDU2hrIKNNQCvVXM8L0KnpHbhk60Ue8CypVaSKxrD5a9l1HZNhLLEAV+2K6d8qPLEO9it6RW4ZO9BHvTobSYt9rV4ziqtG9Nyg9LbYtWO09M44v1OjP0Ttyy9CJPuJd9K7w4nl1z2mk1UdjDJvtASlpSh1TjfxoopJeRe/IPUMn+oh3sQ4eWsPMEJjCP5uyVhtdgUMJUkmNXj3K0qvoHbln6EQf8W6iUu3WelKwhB0olgbKdR0UF+g9llmaPHo4q1fRO3LP0Ik+4hXR1CXPEQ3qD9FlHQoLpgwkjWPlYfKNGv3ZMyT3DJ3oI97ddUiMZtIglYRAdTUcFQdDyzlM4lILPSLabqJ35JahA33Eu6sOmhPXP6vLKAQ0s+1x6AoJrWaeMrA/egluV9E7csvQiT7i3QuWKZbynCCl7RXKRaFyN2CpSXspIvlR9M6uonfklqETfcS7NrqKYccCwjj2jLC2X7AMSCyYQkld6xeI/txGs1uGTvQR72IdjWlnRneOY9XoybhqtAboYWZOM8+Cj16C21X0jt0ydKKPeLn6LaQxtICO/SZrnQehEA2wlqmlToNfPWGxq+gdu2XoRB/xLqhEaQj2AetMGPeirAq1lrn6aBwYctnHxPdEf47esVuGTvQR7yaTyuhlX3NYwAYUWwVL0sEsMgsHFXxkgttV9I7dMnSij3hHNLEo1dVrzKxAYRDUUToQzxyjTevt0RMWu4resVuGTvQRb+ehJwpa96w73GHSCUVQV9fRteWhHeULJ8PP0Tt2y9CJPuLdw9nMNGLIkEMei+i0+g+WCRp1Tg002jdq9GfPkN0zdKKPeNd1cJyzZ4NkTRbRPUEtkaFZl1IGxljem+B/RO/YPUMn+oh3cxxXVxFbKauFpv0UXHj1H9ph1mC1TBn6aoWyXUXv2D1DJ/qId4H/YGVwUojUdlCJduB/JsgccjBuk9J7z/CP6J24Z+hEH/FyZ0WvYv1nSAfDonqdEVEzCGZpOkIMGJ4QreEmeiduGTrQR7wzWIqlWeoEQqlAHHc6eh0MY82Yc2aMj9Zz/hfoP6J34pahE33Eu6ajNlLcbiHH1Us3QVBrA+YoVa30KOXN/JlfRH9uo8UtQyf6iHdNR5zClANgaGmvfkt7Munqpa3MmKivWv0m1vGL6D/aaLcMnegj3r0yTC3OGgQC2Vg1OhWoWhKUzHXhxEG+QfTn6J24ZehEH/Guj85UusR1MAwhA81NdM8FRo1DuOFoj6be/SL6c/RO3DJ0oo94edWBOUSq0NLcNZojWCy0Rx1o25M84vgC0Z+jd+KWoRN9xDuDJc7VdowMUfe0Dtt3HTNEyFHDDJpal/eXd39E78QtQyf6iHdBpTjZWqp7ejQCYba9axZBO5v0XovyF27vPkfvxC1DJ/qId88Mh5aRsa4avQ2WKQhWxmKbSkGUgdHemOC/iP4cvctuGTrRR7zrOmoLQ6hBss3xCAVKiQnKqNhXyyFS3zxh+UX0Z88wu2foRB/xzmHJQauVVZmN91Nw61DaIEjKiVed7lLfLDP8L9F/RO+ye4ZO9BHvnoJ3biglA6rpDvyHPeG/A7LkmtbXYu/vo/+I3mX3DJ3oI9710bMRY1RIbcTVPVMEIy6L7cqthGkxvXlm+Ivoz55hds/QiT7i3ZCwtB8algChhp9ZuwbFdH03eB0TZ8UZH911xJvoXXbL0IE+4uXKikIUVtPRw04rqRHUHNcvtfapow8ej9roeBW9y24ZOtFHvCOaUqxtMvCeiU5971+RPiGmIjXStCSP2uh4Fb3Lbhk60Ue8W2bIXVMlhNV5jFWjF8ylzgDYVdOYXATfNx1/RO+yW4ZO9BEv32SpWtYOpfQElBqBpVAhk1amgi2FRwfDeBW9y24ZOtFHvOs6ZuKa6mozJE+gGWS/BG+AIQaqmXk8mh79i+jP0Tt1y9CJPuId0dbrCJlhijSgsfvomCpQ0RE4chj9zTLDX0R/jt6pW4ZO9BHvwqSzlEQjwgx5dR0RV/8hZiDWUkSiVb6/0HV8jt6pW4ZO9BHvnrAYjWIhwc/oO+pxfddaBMsx5BBEgryZqPSL6M/RO3XL0Ik+4t2MsFp7nBKBUffJ0PZT8D0PXcpgodGSfKFGf47eqVuGTvQRL1e/xZDmbjM6256H3tfJcKwzIveMLUbC+SjwH6+id+qeoRN9xCui+0iRMwaIY4dJW2IwkVWoF89sBW3Ym8mk/yX6j+idumfoRB/xrutQHhQ7gY2x+ugxFtG8Wo+mNU+LVowfxaPjVfRO3TN0oo94t/stqOSRCHLRuk6GqUG1qtBTDGPEmUkePWGJV9E7dc/QiT7inQte4s7XJZDY4yY6gJbMgLmndSzkkMqjriPdRO/ULUMH+ohXQBcJYc4agDD9HAzLvo5m0JlGx9QD2qOmI11F78wtQyf6iHcvWDT3WCKtvrmvNhpjhpLqgJhbQAyVpr4v0X9E78wtQyf6iHcD/rO0jFF21H+/W4nbMmwIIRbVqcz50YD/X0R/bqPNLUMn+oh3Vx1z8oJ6wqhpYW3bLbRS1sGQZRbKtaRHsY50Fb0ztwyd6CPeGSyRKZQYocchu5meUBbE63TYhsYZUrD2nujP0Ttzy9CJPuLdRKWpTWQdCq2LApEWqKUstlOU1EdP89V1dLqK3plbhk70Ee8sw1rYZNVo7oxA+4xYkhJoj21qybk+WqH8i+jP0Ttzy9CJPuJd9G796WZoA9RoT1QqFSrVCK0hmqRkmb5wMvwcvTO3DJ3oI97d3rUW6vqyiNbVdRTefXQjyGZYWMMY9VGYNF1F78wtQyf6iHfTOkorFnCPcGwdqDOBTWvrl9wm5jSbPQqTpqvonbln6EQf8e6uQ1qMcaw+unFYJ0MTUFpt9SihcNkDd9OjMGm6id5hcM/QiT7iXVCp09jPWIBq7/uGw0BTiYCRsRsSNUzvif7oGWJwz9CJPuKdZzi4rc7DYNZpQEYZamEEWcdDTWTZ5P199OfoHQb3DJ3oI95Nj0YSTixQMK2T4cAEGkeCImlYS30MxTdE40X0DoNbhg70Ee9egmuPYxjvWXfrdEiZwSISFKo11aA085ud4P8F+nP0DoNbhk70Ee+mdRTspY8JWdvYJvg6GNaJMEdGKzpNw6NYB95E7zC4ZehEH/HOMixIo3eCibtGl1ShdllttCH2NtK08ShMijfROwxuGTrRR7xcZrg6jcC0ToJagFZFBp1NIXYxWmjjbI9mhOFN9A6DW4ZO9BHv3mStw18zbcBhr37TnMAmR+gmQ3ItXMajqw68id5hcMvQiT7iHdGrqwir2YCo1oGydChxMkibPYZGq5X+wsnwY/QOg1uGTvQR754ZJs3ZsAJJ3UtY4gST0CCSKK/6TYMemeB4E73D6JahE33Euxo9ZsqNEgzai7JEIhTCBD3nFmppecgX7jo+Ru8wumXoRB/xzgSPmTmgAXPfJ8O5avRIGdreXJF4TpRH8Wi8id5hdMvQiT7iFdFtdRxtjgCITEDMuh/ONkiYKtYeLPGjLSx4E73D6J6hE33E24lKYwwLIKq2iC4ZbGIDlqBSubdE72v0H9G76J6hE33Euy0sOlkLCtTwMyOMO9ShAzAX6VhGsvw+1vFH9C66Z+hEH/HOYellYkoTZtwTdsP2DAszxNj66KZa4/uu44/oXXTP0Ik+4l30bqxmOVCCFMJ+Ci77UXhZx8MZ4irYrfX56K6DbqJ30S1DB/qId9fRObcWC4KEPQ59h/41hAQ1BQqRZsf+KNZBV9G76JahE33Eu1eGrBhGwoUw77eF1MGGEPAI3ZJFY3lkGdJV9C66ZehEH/HulWEr2WogGLWupiNxWGyPAGH9WvZwmjkezTagq+hdcsvQiT7iXY0Os8ckAzjmATRSAt3ZjkRVDUua7dXlHV1F75Jbhk70Ee+Ilh5FZgUWKqvrSKvrUBVYKFWiUim+Ws9JV9G75JahE33Eu67D0tDeGFKac50M51h99DojshVqubbe7dFsA7qK3iW3DJ3oI94ZLNJ7xXUe1D0FnXJUMIsJVrsxck6Za8jvif4cvUtuGTrRR7wjeogmaRXGwP0SfBDoqtnQkVuLVOJ4NeGfrqJ3yS1DJ/qIdwYLF+sh7wn/ldYXRDBigTCbtsIRc/jCyfBz9C65ZehEH/HuZFhxTJEKcbS2Z+1WqFUmjNylt2lBXz3KoqvoXXLP0Ik+4l2sY5bRRRq0sac3ttChxoqQKpVinCVUe070H9G75J6hE33Euz6ak+TcEkTBvCf8K9S+R4Zx50lWWhmPZu3SVfQuuWfoRB/xskaTFsUElueu0WKL6CA/HXXmksnk0RxHuoreoXuGTvQR7yb891Z6TAjd9sPZGDfbZKsJwVrGXKWaHoVJ+SZ6h24ZOtBHvLvqsFTCaALVgq2mY1FtMUcoI05WjqnTo7w/X0Xv0C1DJ/qId5Yh6ow7emekE2hvnS17o2E243VUDLGUR00HX0Xv0C1DJ/qId6vfrJSpKcH4WTi7X4Lrghg05NCoaZ2v5s/wVfQO3TJ0oo9410av819uO0z6s+Y+7hcs0g2kakjcM89XBgtfRe/QLUMn+oiXfXRRbKiAOWQgDv/smgXTkamXZE3He6I/R+/QLUMn+oh3lmHurZWOUKsykMS6ToZVoffRI2YpMz+aEcZX0Tt0y9CJPuLdtA7N1rUEwEIdaA+hMWSEHHHWXiitw+F7oj9H79AtQyf6iHcTlSpZp9aAJw6gEmT10ZNBk+RQW2ujPore8VX0Dt0ydKKPeEV0HCWtfmMfCuuq0c32WqHOMCzEWE1q6I/i0XwVvSO3DJ3oI97dR0fNuce+R88UIOoESnXALHVWKylEfBRU4qvoHbln6EQf8e5kSLwKcSwwKO8193E1HIMUIgUWyi12fbSzgq+id+SeoRN9xLuuo3HDlDPIz14hlQ61ra4jSWiirai8mhHGV9E7cs/QiT7iXfQuSRtSArRSy17PuWq0xgmDo3Tu1Xr6AtGfPUNyz9CJPuJlroMY5xygOaR1PCwD6hirCeFeqo1aR3nUR8tN9I7cMnSgj3i3zHBwUm0V4qzp34lKNQeYIpJzYJv26E2WXEXvyC1DJ/qId9fRLVJkJpgqbe8WIrBsCJZCLdxnX0X6PdF/tNFuGTrRR7ycEZawENVF9F7CknODKojrdJi71TqzpkdXHXIVvSO3DJ3oI96FSfcuKmwGPBMBdSxgWCcU5EaTx8z4aI6jXEXvyC1DJ/qIV0TjMJKQC1SLP/FoBTWLwFVIEvVo4Qt99OfoHbtl6EQf8S4enUarcyIMJQUyGmASJ4SJmbLVqfZojqNcRe/YLUMn+oh3sw260RxlD7wrAtT2M8MQOoTU0FbnkZi/cDL8HL1jtwyd6CPeEZ1nLdIi9Jj76qOLrpNhbZBNG9FsqyF5FCaVq+gdu2XoRB/xzmCZxDa4Q6t7HvrEdSg03FMOZhYK1Ww8ejgrV9E7dsvQiT7iFdGauSlVBdSegAojaC0FWo+Ne+Dc9At3HZ89Q3bP0Ik+4t0TlphiEwl7HyeuriNM2OlSmGV9u7rYpPS+j/4jesfuGTrRR7yMR3fNe3ty2yMNCGMHi0Eh1rqaaKzS6/uu44/oHbtn6EQf8W6b4ShVx364wmI7Ht2gTNsL71dj3W1Yre9Phn9E79g9Qyf6iJfjOnJUWzWac2p7P6eADul74WxBxLLa7EeTSfNN9I7dMnSgj3i5VmhQCjUCzr1WKO28f9lhaaohJQs58KPZBvkqeiduGTrRR7wr0XsY2GwZYoir6eCx14G3BoIj/7w/xPmojc5X0Ttxy9CJPuLl8OhasyWBMKYsone/IY2hiGWVGefMj2aE5avonbhl6EQf8fJNVptqrULqE4EW31BnmpBGIUsmdcnvif4cvRO3DJ3oI17Go2en3hVSM9vvZvcKZWSIU1qU2bu9CpPmq+iduGXoRB/xLkyqMf3MNsjDVteRKYIK8eqjtcg6GfacH01UylfRO3HL0Ik+4l2NTrHFUiPUhmUHlTqoagcxXCfEHg3xUZg0X0XvxC1DJ/qId88MOaG2OMBqbKtGz1Wjd8mOI8aqiWj0R4H/fBW9E7cMnegj3hEtgrVRgK68ug7JBiWk9VNJI2qJpjl84T76/9k7lyRLU1xbj0hmIIQew+E5/yFciHMwO9n4/dJhtxRZ5bl9RSvCv1IJ1kL6jt6xW4ZO9BEvn7DUMqgLNFJaRK+Go+JkaBILStMQ4g9Oht+eIbtn6EQf8S7WEanFhgVqHovowglKSx3CApoazob06Cm4XEXvxD1DJ/qId0Sj0JyhQk5lAtWxp0dzhiQ9pYkjhRzeE/3tGYp7hk70Ee9yHZWphpyhhbBqNImuk2FbXUdVG8w2G73vo/+I3ol7hk70Ee8mkyYy7crANVegXifUvmp0G7X2VLum9ihMqjfRO3HL0IE+4t272RBTJZsQ6jbBkzCUPYmmck1JDEvLj2IdehW9E7cMnegj3jUdZDH2GEDIVonGRqA89jOWFmecPRk+uurQq+iduGXoRB/xbjIpJRxkBmN22dfRBCVbg4aaVbBQmY/y/noVvRO3DJ3oI97FOjiMqrTa6LiDShzjIjoghN4ROYZW4qODoV5F78QtQyf6iFdEz5aM2h6CHvYyQ84GNcmEUvpifdRe86MwqV5F78QtQyf6iJfzZ6w2TgFqJtyTSRmUcPUflGZgpc6vVlboVfRO3DJ0oo9413XkNA1JoPI2WGZMUIspJOtpYtRVwX9wMvyO3qlbhk70Ee+CSklLCNpg2B7maHu4f6F9MjSW2rBJeRQm1avonbpl6EQf8Y5oJVnFOGyDZdXobnNvYTHY++2DZqrr13uiv6N36pahE33EK6I59zb+LTNsowFlJaiWda/MEo2C3F9NJtWr6J26Z+hEH/GO6Njb1FghDol7wv+AqrQ+ifLezbm67EePsvQqeqfuGTrRR7xzWHjWSJShB62rj8YIJqSrZGuIrWi28ChMqlfRO3XP0Ik+4t1k0qS9D+sQWyaggQol8yrZrZUo0dqs7++j/4jeqXuGTvQR7xwWlkhaCiyu9wCa3MFCaWAV9x4W5WyPFs7aTfRO3TJ0oI94t/ptYmixJjDjvKfeKVTquJ+xEJbWNM5HTYddRe/ULUMn+oh3TQeVOkLvwF1wz5+JUEZtMLAqp2pj4KOgkl1F79QtQyf6iHd5f0stt9hhBu2r6TCDUuIELVZsVe8g9OhNll1F78wtQyf6iHevDKmmHlOA0NIeHr3t8Dk6INfGnXXKq7VCdhW9M7cMnegj3hFdBHtPCB33mnuKASrv0Xc9SNG9MoIeXXXYVfTO3DJ0oo94N5mUuEmuE1pBBUpjQJk8QPd7qBpyzenRRCW7it6ZW4ZO9BEvL++mZN6rV/rYJ0PNoLKOh3VUYS3M4dV1tF1F78wtQyf6iHddxzoRyqQCBa0Acdd1KJQ94X+hjC30/ouu4zt6Z24ZOtFHvIve7ZF3vN9+D1xEt0lgaX0bmC3FOcnwB13Hd/TO3DJ0oo94R3RLsayOA1qri2gaCXQHPKzO2OcsMtsPHJZvz9DcM3Sij3gXvZtltdEJYaa6ToYFK5RIAWoUq4t1bq9m7dpV9M7cM3Sij3hFtE7Rf4uTyWYAEiYo2gbk1UJnqsMGv++j/4jemXuGTvQRL0cqpUIkCBlrBtLVdRRNHfLMlaRYiPZoKbjdRO8ouGfoRB/xcvcbSSxKsGp1B1pnQTAZAayUmkdjyo+2GVq4iN5RcMvQgT7i5YywOpMaQqiaVueRG1gsE8RSjyWgFn1zMPy/QH9H7yi4ZehEH/HuBYvuwxeuEt0s72kdDVZx7pCkzMhzpijvS/R39I6CW4ZO9BEvR+2OPrATrAMgA6WJUNLswKu1Lot0G/FNmPQ/RP/RRrtl6EQf8c4ED6sUi00YoS6iEQsYxgHa2p56N3sbb97N/ofoz+gdBbcMnegj3h0MUzUmTMClT6BVlqFIbcC5BEltaJM38ej/EP0ZvaPglqETfcS7WEcLveUkMLXtqXfWwahUoBrapNVNh/KDPvozekfBLUMn+oh3q9+4FrJk0Hrc06OjQZ2EoKlLLbOEgD8g+jN6R8EtQyf6iHcGi0TOoUbANOMimhRUC8FkjZSbGKq8J/ozekfBLUMn+oh3NbqzYEwNYhyrRmdRqCqrre48WERqKm9iHf8h+jN6R9EtQyf6iFdEVw3DimTQQWERzQHUVGHgGI1SKcpvpkf/h+hvzzC6Z+hEH/HuPlpjr9kCMM8GNGsDK1qhcovYGLG1N/Nn/i/R39E7iu4ZOtFHvOs6UuYRrazzYLZF9Ih7uMF+whJnmn0WC+/vo7+jdxTdM3Sij3gX+MdVo6M2SPV/uo4KhhxXyZZmsWvK+v4++o/oXXTP0Ik+4uXtHUVW69Bj3LN2447etQCtWJox1xjrmwn/Fm+id9EtQwf6iHclmmsKcVYIuNcKGQ3YaTtYvQguhRR/APQf0bvolqETfcTLdHSjBe2EdTocQH0YlGQJiEderI/a8qOgUryK3kW3DJ3oI941HW1yN95j/THulRURFPtiW0vD0Cjk8uZN1n+I/qONdsvQiT7i3SvDPbVRSSGVuhdVLJg1NwGsRkWk6ZA3C2f/Q/R39C66ZehEH/HOYGmrFrepELjw6qNrBhs8gTCrMWWSR2vu/0P0d/QO3TJ0oo94RzSJsI31Y/g3f0YYd0cdIUYaEW3azI8sw3gVvUO3DJ3oI96FSTH1FmoFnL2t82BdHXXCCT0MwzylTvvByfA7eoduGTrRR7xcODtrkFBhavh3Hd2hJByQS0FqyhnLI8swXkXv0C1DJ/qId1tYuHRMOUCs0YAiEZiuTxpqoCoisz96Ch6vonfolqETfcTLrgMHNisQjct+OFuhUKV1MowStDGWVw9n41X0Dt0zdKKPeLmFZa/hTBFSmx2o/5s/gwHSqCVLD+vY+CjwH6+id+ieoRN9xCuiF8hSyzoP0g5FEy6ii1YGmZkq55Ytvb+P/iN6h+4ZOtFHvHw4yy2QNciCq4+WNEEtZgjGyIyGgd6suf8P0d+eIbpn6EQf8YrowXlk3vvAUdYX6gWsLLbHSGHmSC3To6QS3kTv0C1DB/qId/Nn8kCznkF5Nc+UcgftFmFq5hHK1Nn0OdB/RO+SW4ZO9BHvpt4ZxiCJoeW+DobW0yrRFCHnithtjzd4M2r3P0R/t9HJLUMn+oh3YdLKhHVE6Ktx3qN2CSxrABasMssclX5Qo7/b6OSWoRN9xFsTPKRSMuBqM9bBUAQqUoWZYkKOuaT5KNaBV9G75JahE33EuzBpXH++2iNQZQHqYUCdYa+eXQfFqIFDf3TVgVfRu+SWoRN9xCuipaH0mAN0SQlobP/bEgGWPmrOccz4yGDBq+hdcsvQiT7i3RMW6q01naAp4yI6RzDpFbBVTDRjreUHRH9H75Jbhk70ES+XGQbFklZlTrhqdAwZqglDKHMyhvUXxo8sQ7yK3iW3DJ3oI94tM9QSZAaEUf/Fk9bx0HpW6KublmC9zFdT7/AqepfcMnSij3jXdVQpRNOgrPZiz9qV9ak1GGWUvk6Llh6tfvsP0d+eYXLP0Ik+4mXXYTM1LUAa0o51RKgFM2QN2FMc9Re3d39E78g9Qyf6iJeB/8i5aYJW6joZxmFgtlqPmSOP9Vul90cPZ/EqekfuGTrRR7y7jw4TxXY8miXvwD+BRhtgsZc0LacaHo3rwKvoHbln6EQf8e5kaHEHoyOMuMd1zDKhmgo07RSb1qGvFs6mm+gduWXoQB/xbuHspFAsyOqb/0XvWEGRChQuaWCSmuhRG52uonfklqETfcS7qw7pEWcegH0vM6xttdGVJ6Rcg62KXVN+9G42XUXvyC1DJ/qId9E75ZjbnCC16SJadnnuFYoaNuEwxqu1QukqekduGTrRR7zrOjSSxFJgZloHw4wZlMr4F71LfWidr2btpqvoHbll6EQf8S5MOtqMLePuo3H10YagkQViToFX11GiPYrepavoHbll6EQf8a7roHUCTDHAKEyrRscOZiXDsDlYwrbGH5ng6Sp6R24ZOtFHvFvPyUZccgKcYfXRJeS94T4Bs4X1X+scf0D0d/Quu2XoRB/xLh7dcyOaA0pre46jKZi2AjWmmlLNtY4f9NHf0bvslqETfcQ7yxC1I5OA1D1/hleh1tpX6xFWqY5zjpIfLcpKV9G77JahE33Euxo9rQWaFTDtR1naGUrGvu+jx5iSk/VH0bt0Fb3L7hk60Ue8G24QUZjFoHPa99GxgioOGHngTLG1gu+J/iN6l90zdKKPeDf1DpOM1DpM24+ylBbRVQhS6CW0vv/wj56wpKvoXXbP0Ik+4t19tCCJ6IRe96as0BsYDgIMC2jjspqPR2HSdBW9y+4ZOtFHvIve1ZyEhaE33GHSPa6jlgTDglTO1QY9IppuonfZLUMH+oh3Yxxr75UCAWc1oDYiVIoDgqEh8QitPYre0VX0Lrtl6EQf8e7yznDmlhOEKAMoD4XC60tqKQmFoOPVwlm6it5ltwyd6CNeXt4p0eo8II+0DoZCDLV1gR4aU+CwwH5kGdJV9I7dMnSij3h3eZdwxBkC1JwDUJEJJS+sqSFlmjXK/AHR39E7dsvQiT7iXeA/9kCT13Ew0SKaRgKVuWo0VxKVnGk8uryjq+gdu2XoRB/xbuFst1KzFZAYaVXmGqFQRhi9TJ6jx9Vnvyf6O3rHbhk60Ue8m22A01LMDDr2EpYaDHTmCUkqlrFwnuPRExa6it6xW4ZO9BHv5s/0NqqUCJF3UKlQgSo0YIrVdSwbs72aqERX0Tt2y9CJPuLl6rdmUfoATXs9J4e2anQMkFGrrGNjTvUHNfo7esduGTrRR7xbz6kWhnSFOvNeCs4BaiwdlPJcnQdpQXtP9LdnyO4ZOtFHvIt1lBBnHQEYc1999H5mqK1Cz7hfiMcg/Gi4AV1F79g9Qyf6iHcnQ8OWQmNALgEoVIISZoaqzai22Xp6f9fxR/SO3TN0oo94dx8d+li/ENbPugJNnGB1BsDZQkqcqYX3Lvgf0Ttxz9CJPuKdCy41x1EiSF0wU5e8ToaFgE1Hk6iDxqOuI99E78QtQwf6iHdtdK4jYxzQdM82iPtgOGYE7EixibWij14Z5qvonbhl6EQf8a5Ehykt7JfgEtbBcE+iKV0maMEolOpgeTRqN19F78QtQyf6iHd5f8yVjRKkvZmTcrR1JqwGRUsrmcyGPRq1m6+id+KWoRN9xLuDYRbrfbUZk3cbvX6ByggQU+bSQ7E2H71gyVfRO3HL0Ik+4l2YlEvIgRrwYN1EJyh7RhhlotokjUw/qNHf0Ttxy9CJPuLdoyyOOgQREpcBtJ/M1pryXjjLI3HvmR/Fo/NV9E7cMnSij3hF9MxVSxwJatC2TfAIyiowG2rNNdbYflCjv6N34pahE33EuzmOWXoJJoBdV6/Bcy8zDA1aURKbPfX2KHqXr6J34pahE33Ey+gdUqq9wgw69u1dgXUgrKCpcJsjN6Mf3N59R+/ULUMn+oh3DotmbYF3zD8J0A54aB475SGpJ168yw/66G/PUN0zdKKPeBdUyoIF4/ox0J61OxbMliVAHzhGUavyakZYvoreqXuGTvQR7+6j05TabIc5ggHNuU6GiAWisLaZW2v8vo/+I3qn7hk60Ue8u70b++VVFZg4FtEj7VHo62Roxrx4KhrGD4j+9gzVPUMn+oh3J8OBytn2fk5ZXcfcSaU9Hl0zj5ZDnMSPPEO+id6pW4YO9BHvrqM52Bi0fgwa0joYZgVDntAStdWMpKj6KO/PV9E7dcvQiT7iXYmWveU+N5gx7zmO1KAwDeCEgWzUjPRo9RtfRe/ULUMn+oiXQaXctYcBs9UBpEZgA1e1JkujlNxTfJT356vonbpl6EQf8S5MWmaufdVombwtQ1KoNTN0RpWIWuL8QdfxHb1Ttwyd6CPeET2TYUSBFvdScOwGKolgVewgWahzeHTVwVfRO3PL0Ik+4h3Ri9syi8A03SuUe4RVlsO+vBtBWxjcH5ngfBW9M7cMnegj3sWjTYglNOhprpOhRYTKmoAVQ41hiM0fEP0dvTO3DJ3oI95NVGLBMitCimPP2t23d5oKlMEz97KE9OjhLF9F78wtQyf6iHc7K0KfwaxAbTUBiUXQMVf/QQ1lBqwUH03r4Kvonbll6EQf8c4Et1hDTwiZ9nrOEAyKZYNWZoxx/W6Oj5aC81X0ztwzdKKPeNd1SM8h5QSzcQPC1HasQyGUOqMmabk9mkzKV9E7c8/QiT7inQseA6e2EK5RVh8ttUMNkiDNWiqOPmb6AdHfnqG5Z+hEH/GOaKKoeQrI2FPv0q7R2tdBsWkTRO6D9D3R356huWfoRB/xLvCfDBe8CVD2NsOBDLU0BItzBJa9tOKRZyg30Ttzy9CBPuLdVUcqqKFWqJg6rHrNoGG1H7ULtbY+Jnl0MJSb6F0Obhk60Ue8jHWsXpmNQGzHOmQ11AvyCl1zt1Wna4mPmg65id7l4JahE33Euxpd6gxjxzqC7fWcC2blaVBGK02jZORHB0O5id7l4JahE33EuxpthFqwQSp9R0hThoIpwhg5UJ4o09630d/RuxzcMnSij3h3MJxJqI4CbbUfsBgeYFQN1GLQUTDM/oM++jN6t/5n5UQ70f8rXgb+O0aLCXJMe7bBaj1qCQyJpkabged8FPiXm+hdDm4ZOtFHvJsRJpYacwNptojuXMBCYcA9mRRNLMqjoJLcRO9ycMvQiT7i3TNDtGkxroaj7/kzWTtUXiVbc86RCyd7teZebqJ3Obhl6EQf8W5nBfWUZmWoYc9D56rrZEgR+qip5TS51keTSeUmepeDW4ZO9BGviDbaO2Ulg8S2A/9jQK2hwjoY5iJhpvJqUZbcRO9ycM/QiT7iXdeRuATcC1imya7RBJZqhjZHSzPU3Mv727vv6F2O7hk60Ue8OxlqINyxDt1j/kmEoLaSYfUcw1plm+3RRCW5id7l6J6hE33EK6Jr6IihTeizLaJb6ztWSpCYtdXOWfC9C/4dvcvRPUMn+oh3RPehVqQD9rr6aIwIZbUhoKNh60GLFXtDtF5E73J0y9CBPuKdZRimtoEGYdXq1UsPhvW97jHSQZuFXsejEq1X0bvolqETfcS72Qa15hoSAo/2b1rH6qAtZ5gSRrQRu7x6Ca5X0bvolqETfcS7d7OVS661QA+VFtFSQDUsoms2bUXjzI/mOOpV9C66ZehEH/HuOrqXriYNmvAACnWAhZr3dPRCaaaWxqPZBnoVvYtuGTrRR7yr0UFi57ZgXvgCtVmgWG+Qa8bBMVWqPyD6O3oX3TJ0oo94R/TkWVgmoLVFtKKsrmMRzTXi3kFbW/5BH/0dvYtuGTrRR7yLddhqna0PyJ3jXjgbQGsxGI1rSlpyyY+CSnoVvUO3DJ3oI17edXCvuXSYVAMQalxE73UsTHuuQSPER3Mc9Sp6h24ZOtFHvDNYKqWMe/TMoLpqdKlg3QRak5K7plHDIxNcr6J36JahE33Euxpd4tCyWuhR616UpQ0Mp8AImfOI63P/we3dt2eI7hk60Ue8ewo+ykiMCLNlBbIeoETLQDGFHlqIVB5N+Ner6B26Z+hEH/HuKThHqmUEaGk/YemmoK1FqGHuV1klr+bjPdHfniG6Z+hEH/Gu6xhzRhkGvGd2kDQDja1CQBpxtiFjPlpzr1fRO3TP0Ik+4uVwA7M08gSJe+pd6hMsY4c+w0w4p+mr3W92E71Dtwwd6CNeAU0j5S60CnNuDNRKAZO6B6Njb5Qwsj2yDO0qeoduGTrRR7x8CY64dwcBd0Kgwg2KjgqC1nsZ0lt89G7WrqJ36JahE33Eu/kzcUiYq+lIEldlznuOYw8IVlsR1NC4PDJY7Cp6l9wydKKPeBn4L3HE0IGrFqDaDUofEZgKjpIq5vjo3axdRe+SW4ZO9BGviG66uo5VqKHmfXk3VsNRsxlQJ00zYBr4yDK0q+hdcsvQiT7i5fToKLOvrqPoP4NlB/7T+lSaRIm5lCk/6KO/o3fJLUMn+oh3gf/EYXEcoe3dQtSCgO3Vs0kyNbN1PByPJpPaVfQuuWXoRB/x7q6Ds6XMq9cg3GHSNsEoMQRF4172qyh6T/R39C65ZehEH/HuZFjVYpcARbQCSVGos8W95p47p5myPXoKblfRu+SWoRN9xDsTvE0pbAmQy1xdhzZQKx1Gzm1Ql5LsUfTOrqJ3yT1DJ/qId4+yBgYuIcJsbdXoEceu1gxDmqTS5xzynug/onfJPUMn+ohXRBekRqMwVNtT7zivGh2rgQhKT0Vr1kfPDO0qepfcM3Sij3gZj24ziHRYzfQ6Gfa6OmqtBSqLaGqrUNujTVl2Fb0j9wyd6CNebsoamfeyt657zH+kBhXnakIm5jarYJhv7jrWX+tN9o7cM3Sij3hH9KSYtBUQWl/I9pCwjAyIFKWlVbP1TTz6P0T/Eb4jNw0d6SPeRZVs1mIZIVeZQDMxmOW4+mrVVSGDYnzTSP8X6e9Omtw1dKSPeJfsaKtMr24aOGJbVTquviO0DhIsTU6onN900v9F+o9W2m1DR/qIdyaLxpzD6qJ7ldV46FSwxTGkMgtSiAnjD1rpP/J35L6hI33EK6SjJKstrdNhog5UrUIx7RBq7IM5Rnx03/FfpL8DeOTGoSN9xLvGw2zHOCaEsmP/3NI6HoYMMYUmM83S0pu3hv9F+juBR+4cOtJHvHMOJYxOafXSeef+ow0oZU/gbdK1dy6t/6Lx+I7gkVuHjvQR76p0rVo1MFTmtBuPApUig8VY8whpRnkTWPov0t8ZPHLv0JE+4h3SMmuhTtB6Xkgj8qrSqUE0s0LFsuRfVOnvEF5289CRPuJlUHqwllChj74no3eBErCANax7J8t+If4DpL/dw+zuoSN9xLvXLK20KXNV6cgENKlCmdLBuGTC2kaLbwbg/QfpP2J42d1DR/qId+6hYlPjDHP1G0Bc9v6KkKBxStSloaUfGOJ/5PCyu4eO9BGvkJ4o05AbJG0dqMQENlIG3k1H2NEl+UWV/nYPs7uHjvQR70aGGY28E0uZbCGtlkETJcitxGpI0surjEe8CeJlNw+d6CPe+eGiWIYgNIwNKEZbrfRqQ7D1Ztmspv7KPIxXQbzs5qEjfcS7O7w0QgxYIZe9UllWB2JJVhuCIYjm3pVe9R3xKoiX3Tx0pI9496RF9wtwFlhtMwNNM6i4kS4Dsavk8CxbGq+CeNnNQ0f6iHd3eCKklAYo8mqlF9hQudjeAJBGUWzryw+Q/g7iZTcPHekj3u03nL3KwL0YPKZVpWtacIe5j4hdateh+IvG4zuIx24eOtJHvFxCS0Ekx70yi/eFRwENPa8zYkhVZYwef3E8/A7isZuHjvQRr5AOq0yXPDqwRgFK2KGE0IBpEKdQRstvxv7/F+nvIB67eehIH/Eu4hFTVBWCOvaq8GQRlNN+ibiOi4Qdc3xlHsarIB67eehIH/HOPIzrNFhzB8t97qHSYSFdBgyylNqcYTXUP0D6O4jHbh460ke8TC2lOgpFoJwDUJwFSs4IaY/9D7kW/gnS3+4hu3voSB/xzj1cEHPBAjHatlr+7YSLBLmUobGmEdubcXj/QfqPIB67e+hIH/FyzWFCldogkupCWicoVdyNR7NAIUz8gdXyRxCP3T10pI9410tzpC7aAG30dTzUsDMeDcYk2z12eDX8/79If7uH7O6hI33Eu4xHCDpiUuiTVi8d1MBqFNDJnWebPY83e+FiwJsgHrt56EQf8W6KR8LSQ8sQw9jrlWWA6SAwlIFYCfkXRP8RxBM3Dx3pI15mS2lmoQ5hDyulViPoSAG6tjhYsdX+6nSIV0E8cfPQkT7inR9esazeo6zazLZOh4ZQcokwS8CBnGWy/QDp71Za3Dx0pI94dzoMdbUeIlClIFDeAzzymNCKlVhyqB1fnQ7xKognbh460ke888NHbi0upKnsvUMlLbhXEw21tsDJJof4anwYXgXxxM1DR/qId41HS9VsMOQaKtAsClZtwohFkeocXd+sDf8v0t9BPHHz0JE+4mXjgRKpVKiMHahbghq1w9SCtfdI89kUD7wK4ombh470Ee+meIzVQ0dbjUeetJCmDjobQkp1cDXs+mytBV4F8cTNQ0f6iJdBPMkovcFIIQNJVShNCIqNYcYNs7zyw/EqiCduHjrSR7y7l86VY6AEmhmBNBrUlNa3XWZGHciPlnj+F+lv91DcPXSkj3j3QBylUm4ErKnv1BKDtjYhlphKyqtWt1ePWvAqiKfuHjrSR7y78YixcckVppEBMWco1DrENjQSatJnA9PxKoin7h460ke8QrqIjt1PQ9f5r5eeoGYInPL625LCZD/IePwRxFN3Dx3pI14hXdmsBUuAlhWoBwIdFEC2yzJ6ZWqvqnS6CeKpm4dO9BHvzEOjwN0Wwrr6acqlgC6UQULrY/Ucg/urIp2ugnjq5qEjfcS7l4ez5FRpnQmTrb5Dd9gDy0K6zDHTbB3p1bV0ugriqZuHjvQRL6d4yH5zqKvb2OYhyt623AdETXnkgtPSD/qOP4J46uahI33EO/PQiEnjaqCNVpXGQlDmxNVUxzSs5lDGq1lL6SqIp24eOtJHvDsdWms0qME6DK4qbbzgFosgkTvXMErHX/TS30E8dfPQkT7i3ZBHSUGaEYTR8h4fhqBNMrC1iQXZUnuVWkpXQTx189CRPuJdlQ6yA6QMDUvZ48Mm2LQGiGWvauGeFX+A9HcQz9w8dKSPeOeHB2aOe+nh/kJN94a4UHbOQyhkyZlfTZdOV0E8c/PQkT7i3ciD1UqrdgLGuKo0xQGlBwMtIeVqo6b6i8bjO4hnbh460ke8C+J1mZyzwrARV+MRJxRMurgeHIwlDfvFJd63e2juHjrSR7y88UilWQ5QR1/Hw4AZyogIU4xaKMaqr7Ytp6sgnrl76Egf8Qrpnrv8m0xDYb8AaBShtr1teUhsPUws9uoFQLoK4pm7h470ES/nlibMfRQIde/xnK1DRU0wdB0VhZMg/qJKf7uH5u6hI33Ey+nSpkVD3C8Awh7yyKAdE0hGY+xl1vnqxoNugnjm5qETfcQ7oqPOOmzBPFIFkrZOh7qXiJeQBraqlvJ7ov8I4pmbh470Ee9OhxjSzMTQh6XFNRmUUNr6VtMsvY3+rO+gqyCeuXnoSB/xbm4pmlqeCjk0A1oEwb+9LaTWs6Q0Y301mIZugngc3Dx0pI94hTRh4yqlwywVgfZW2jLynoBAtbSQ1+Hw1YUH3QTxOLh56Egf8S4uPWpuVSZwqKtKx5ZA59yPxLl0sTzGT3rpzyAeBzcPHekjXvrhWVaVHlDQ7H/mlqrWsfoQGrOGiAvyHyD9GcTj4OahI33Eyyo969CAUK0TUOW+7/AyYKZFeuY88dV0aboJ4nFw89CRPuLd8VCDtRT2HoskQL0z1DwNagxlhrl6kvFqFC/dBPE4uHnoSB/x7njYStY937HNvQPA6t7UYhGa5p4W5jW0X9x4fAbxOLh56Egf8XK6dKVVCSuY7au7SHsHAAmMkFFxlljHLxqPT/eQg7uHjvQR795pjcoxVQPOSYHKULCCBHnKXk5rPPnVRDy6CeJxcPfQkT7i3fgw2rVYGhjtIJ7OPYXXKoSWEFviEeKrd1p0E8Tj4O6hI33Eu+MhD1voBgjGO+hBE6yXvr4IccWm+ovj4XcQj6O7h470ES/vpW3GGDNMmW1VacpgnA16DWNQ1FHqq146XwTxOLp56EQf8W4FgIUokQVSzgLEs0LJq5+ORTm10kXCq3np+SaIx9HNQ0f6iHcXHhQwcKmQ+14Th4vrGlOGOiNiIcrGr1rpfBPEW0dXR9qR/l/xbm5pHMTdCtT1wwYKTaGKDgiiRVFm1PoqW5qvgnjRzUNH+oh3Fx5xb4hj3k5LXK10pXUwNAKJLQvhLBh+0Er/EcSLbh460ke8PB2WFsMwaG0PedSw34ejQZidhzXVyK8uPPJVEC+6eehIH/EyLi08tAmEQQhEI0LdpXrG0ZUkjfJsNW2+CuJFNw8d6SPeVWkh7TMxzKar8RhtQGUboNSmYKLZ6i9uPL6DeNHNQ0f6iHfTpWtTrm110EnqQnoH8eZMwLX3ITV15FfTpfNVEC+6eehIH/Gu8Ri0joCCoJ1XL01lVem44ebBMa5eOsxX77TyVRAP3Tx0pI94d4k3M+Oe3dFoNx6IGVR7hBHK7JotlvrqUUu+CuKhu4eO9BHvkC6DJUyBHE2A6n4gnncvrbO2OlJMvb9H+o8gHrp76Egf8W66dKTVQLew43erSvc0oFRdvXSXjDGaIv0C6W/3EN09dKSPeBeXxi6hpArI+G+txYTCYQIuoC3OuMOlP0D62z1Edw8d6SPeNR6pYeuIEKkw0Iy6bzwYYsaSNAyx8KpK800QD908dKKPeDeJN3RVGgxYetp7PDsoYVltCHE21FD5B0T/EcRDNw8d6SPetdLS7J+1Yg1XkR77DaKMCG3U0AeVavpqqwVfBfHQzUNH+oh3ceksNTRZPwbkfRkdacE9FZQtiY7UUvlFlf6jlXbz0JE+4p0fXjvanAV0BAMKlKAmjoBBRHKcPfdXEQ++CuKhm4eO9BHvLjyCTAycVy+dJqwTYoPausE/L7xPS+PZtmW+CuIlNw8d6SPeVWlKLJkmSMe4qnSvUOsu1RR4cKuzl1dDHvkqiJfcPHSkj3j3PrzV1kouUIUa0BwGGmuFIjiijBxFX03x4KsgXnLz0JE+4t3uoTIpxhrXoXCP4u1JoVrIwCqVRuik5dWjFr4K4iU3Dx3pI97NLRXWMjtBS9oX0hZAZTUeWXuLNYvxs9e0fBXES24eOtJHvKvSpKiZVgctCWHV5AJWM0GP2jIjWp2vgnh8FcRL7h460ke8TC1ZqDYHFAsBCKlDjTxXlR6mNczUQnuP9B9BvOTuoSN9xLt9WmXwlDih1lCAck9QVBkysaXRumj+gdXyRxAvuXvoSB/xLrWErfXZDRLNsB+Ir+Mh7mvq1oKGEWqkH1gtfwTxkruHjvQRr5DmEsj2wywuRBvp1VXzbCCBIraIKcRXVVpugnjJzUMn+oh319K1Wh2RIGLfp8NeQUs0wMqEGkst8dWsJbkK4pGbh470ES/3eM6caleINFbfMZuApRJgEklJWDKXV4Np5CqIR24eOtJHvOs72kSa1P+nNhPKBGuCEBjZOpaJ+iriIVdBPHLz0JE+4t3Ig1pnjb0vmgvubcsIpVCCFMvI3A1DeBXxkKsgHrl56Egf8TKIZ6XsFQAWSFcvPSLYXC2IcMwxa2slvZriIVdBPHLz0JE+4hXSFmz2HAOg7RUAozbQjAwjjTIkS4v9F8fD7yAeuXnoSB/x7ukhx9SnVghF286Wrl56SoaoaTXTw0KVV364XAXxyM1DR/qId41HrpNldihtNx5j7qQ0EyiPSKISCr16eihXQTxy89CRPuJdxMPS5KgTpI65euloe4rHAG5t9tkplvyLG4/vIB65eehIH/EuiNfCbJwFcm57It7qpa3WDDxjq8JlCv7iXvrbPSR3Dx3pI17OPJBJYVVp4j0RL40IapqhS+OSO3LHVxEPuQriZXcPHekj3gXx2qgzUIDBO4g3ZwWtG+7QC02huvqRHyD97R5mdw8d6SPeLR/KYeBUW82zrMaDegGNe+Zj2XOOuMTCrybiyVUQL7t76Egf8e6BuIkGRAFse9tymgiWc4e5qncbqFzwldWiN0G87OahE33Eu1lLVEMPe16YrkpNMWcoXAg0tQW1ljTnq9OhXgXxspuHjvQR74p0pqhkY1XllvYzLd0XHmEdEalq7BZZX/UdehXEy24eOtJHvDsd5jBHWmWZU9x7PINAZZ3QZxeKKWDTV6klvQriZTcPHekj3mVLx1QcrYGh9N1K793hYxVtxPUfYpH0i8bjO4iX3Tx0pI94ly2dbaZW4n5qSEA9drAeB1TTHomisOoPkP4O4mU3Dx3pI95Vad4sF4M++mo8UpM9DI8gUORYe6KOr0Ye6FUQL7t56Egf8XLpocmse+NQVwRiLVAmCtjcqdIZMuVXE/H0KojHbh460ke8q9K1WdM5AKMkoGkVCmEGNrUwNaZpr8aH6VUQj908dKSPeBeXrgMbKkM0XlU6rq66FFzHw9WRUEkhy3w18kCvgnjs5qEjfcQ7q8WscZIBWa0AWZpQOyEkTLM3kVDCL248vt1DdvfQkT7iXbY0pVhbVOiS1vGwaARLffuISilXLL29egGgV0E8dvfQkT7iFdK5UM9UB1jv7X9nHuB+TaumI+bRcvuBe/hHEI/dPXSkj3g3mSZXSoQB4uQMxFzBQkfIo0aR1HTMV9lSvQrisbuHjvQR7x6IS52C2KH31VBT6QHqMAbGKmK16ng288Bugnjs5qETfcS7a+muWXoyqLZnLY0WoQg3GJizjRB4PIuW2lUQj908dKSPeIX0IrbO1iNkWqWZijUomjuk0koU5BTyq0UtdhXEYzcPHekj3mVLEalWVJgyCpCgQSmrn56m2mfuWvnVhYddBfHEzUNH+oh35uG+8UAc0HKfQHnP80hzgFLrYfbGNf6iSn8H8cTNQ0f6iLfmYaQ5Isyath8ubZ0O9x6AEWNLdabcftFLfwfxxM1DR/qId41HUWlDJrTIChQpgO5pYrNik7b+7OPZrCW7CuKJm4eO9BHvpnhMLKWuQ+HQElbjkROUuseYSpppfRso/QLp7yCeuHnoSB/xrpcWi9ZaBB57Ih42A1v9NVhPRJZnJPtFL/0dxBM3Dx3pI945LakRZo2AVFcvLfs1bVSENFEj5dWUtFdPD+0qiCduHjrSR7ybW4qaJs2+dywbkO2lh2k2YE6mhUeU8Oqdll0F8cTdQ0f6iFdIh6GxWpwgaKuX5lJAs05QLJUX3Erx1aMWuwriibuHjvQR7wzxVFOdmYAzRaCZO9QxI5TJVMni+u1Xj1rsKogn7h460ke8i0sPGlFzhmG0lw/FBJVHg8wz1jQlS/gF0t/uobp76Egf8c5qWW1GW18gZ+r76SGBpb24hdNAjnlQftRL76jS/z+Ip24eOtFHvGulkQbFoMCxKBDtiaXSJ4SUBoVRSccj8/D/Ev1HEE/dPHSkj3g3ibfOKPtxVp9Z9svDhXRbnXVN1DKWNKTSD5D+bqXVzUNH+oh3E/FqtdUu8zoODgJqJmA9rH660eAUYmjjkdPyH6T/aKXdPHSkj3jnh4c5Zu979i5VoJ5WKx2TwdBWW2BEe2Ue/gfp7yCeunnoSB/xrkoXqxIJQRTX6VBtQh1791DHGiZTGvzoWvo/SH8H8dTNQ0f6iJePaUWSLZBTxLCqdDVQXl9qSdLmDDLrL46H30E8dfPQkT7iHdImTDUPKPtkSK1O2O9rYZZRK5t0xEezlv6D9HcQT908dKSPeHfjwUgj0YCZwuqleazjYewVxEioxYzxlR/+H6S/g3jq5qEjfcQ789D6KtO4fgz8byLe6j5UQ4YooQ6SVtNPqvR3EM/cPHSkj3j79BCFCkJNRYBKW710DATCJQUTMx71B0h/u4fm7qEjfcRLP1zXCUwLkO5ZS0lxD0xnsJmoB6kh1kcRj/+L9B9BPHP30JE+4uWspSYaVGF1GXMvECcoxAUazkqFcozp0QuA/yD97R6au4eO9BHv7qU1aWy9QSr7UUsOCiX2CHEUktg1DPvBJd4fQTxz99CRPuLdsKWGZjF36OsTkM26uurVeJBZTq1MnvQqiBdvgnjm5qETfcS702FMMdmYMNnaaqXjBCtUIFUOO0Bdu7668IhXQTxz89CRPuJd37FIxkEImfa8dM6rlcbWoE1Ki+chs75qpeNVEM/cPHSkj3g3mKamRJV19R3adhBv7sVaFbKlVHNNi+pX2dJ4FcQzNw8d6SPevQAIhdVklWXCf29aDKqGCY3j4ru0ZvwqiBevgnjm5qEjfcQ7pPOkqMgwEAtQHQMUc4NETXuaOiq98sPjTRBPgpuHjvQR76Z4hJRawgxiqzbvUMf/7B7qyWgypk7zF0h/BvEkuHnoSB/xCunULLLWAZX2AvFEBUxFQXqKPU7KmF9dS8ebIJ4ENw8d6SPemYclriMgVuB/qaXEESqKAXFr2DITyi9uPD6DeOv/RRxpR/p/xbt3WmNOK3OC7YFLFCyA7YhHaZI1kVLjXyD9GcST4OahI33Eu156cEOitA+FfR0Pi0JJo4NQnrMs7jC8CuLFmyCeBHcPHekj3lXpOHMtq/GQFALQ5rrGrBA0piwjN+qvgnjxJognwd1DR/qId49alNmCdcgBM1BZB8XS8oSpMjmmkSo9WiD+H6Q/3UMJ7h460ke8nFuK2EkYEgfZWw8DlBIraMosKU3Tln6A9Kd7KMHdQ0f6iHc3Hp1mLVIhjhn2C4AKFScD2/oVTZqNV0E8vAjiSXDz0Ik+4t21dJWwmo0AmcteAZDDfkwrkDGlOKzGQK9Oh3gTxJPo5qEjfcS7Ij2iYYsIGGW10lYQFscEuxfhaLQXyP0A6e9WOrp56Egf8QrpiYFKxApzIK8qLQWUVGDMorOwyKRXFx54E8ST6OahI33Eu8ZDYp3GCDKtAjVOsM2XdURsRmPGMJ8F8fAmiCfRzUNH+oiXEQ9tPCxCCXu6dBwRamMCawvnYrz+JT9A+juIF908dKSPePcCIATjgQqY1xeqM0DpXGGPDatkOjO9usPDqyBedPPQkT7i3Tutns2SNpi8ToY0Z4GaokDVPojVNDy7lsarIF5089CRPuKdeSgF07+Ix8C2jofFoM7aF9JIZIETh1epJbwK4kU3Dx3pI14hnUNfrXMWaH12IDQGbdSg1c40yRq92hD3H6S/g3jRzUNH+oh3jQfFKmQDZAYDIhEoMirsnPQ0DPtG5AdIf7uH0d1DR/qId4Nputqodd9zjABkrFCF9yXewKBTJZYf+OF/BPHQ3UNH+oh3jYdu/3A1z5hCBNLeQK02YM28zoY8afyg8fgjiIfuHjrSR7ybLo0h5NERBs4JtCd4lLa6j5FMGCmR2A8M8T+CeOjuoSN9xCuk1xGwchIErnu6dMYEqjiAkxLlXkn1VVw63QTx0M1DJ/qId6klnlK4Vki1DqCRy2qqawCR2npqrIlfvQ9PV0E8dPPQkT7iXZEWNo7873FWWX0HZih9dLCwn2wF7rPOHyD9Ryvt5qEjfcS70yEmNcEJOY3Vd0ylf8vhoJeY68hEZq9Oh+kqiIduHjrSR7x7TDsZY+QEbXUee9ZSXAVaCGKMOURKreOrWUvpKoiHbh460ke8C+LlmdNEXkj/W6dVthU+IzDr+kckdflF4/EdxEM3Dx3pI94dD3PJZWIDzP8etXTeKwAaaBUMoQrnZ1M80lUQD908dKSPeNdLi0S0jhBo9RzUTMBE6voyRqC0X9fGHyD9HcRLbh460ke8m7U0rdRiGfZeLSBtq0pznmAcumQuM/dXfni6CuIlNw8d6SPeIc2ZkLFA4tqBOFQofTKEmqLFwqb6i3vp7yBecvPQkT7i3fFQC0dpEzQWAqKeoeSd82gBawg9y/hF4/HtHiZ3Dx3pI96tpsWZarAEagOBAuKCOxvEMEfoRYLkH1zi/RHES+4eOtJHvHvUkmbKNAxGXydD4jhAM/IivLWSQg/t2WradBXES+4eOtJHvLNakg3DqJAsJqCEEerU/SBAddaUWvhFaumPIF5y99CRPuJdlS5mYeQOI8ZVpWtbvXSoA6ZymV3mQurVGA+6CeIlNw+d6CPezVoKJeYUMvQ9jpdGDFBaLTAsUU5tNdLlVStNV0G85OahI33Eu0m8FePqlw1qnqvvaDNCGeUf3LNP5p7aqwcAdBXES24eOtJHvEKaw2h5hgo1tD0RzxKUnibwzGlMXBW7/wLp71aa3Dx0pI94h3RiFp4Eq50eQGXkfdfRYWIIrVYRxlcRD7oK4pGbh470Ee+upSdlGalDHrqqdIwKhcxgRsNEZeLqQn6A9HcQj9w8dKSPeBnx6JTn6jk64gSqcfvhQaES92ltdsH2A6S/g3jk5qEjfcS7IF6vpcTcAXUvEN/X0hZKhjhyWzU6NGmv4tJ0FcQjNw8d6SPeVenAGBPvjUP7UUuhCVrzAGmFA7H0PH/RS38H8cjNQ0f6iHeXeCy5NClQozVYXXRen0qEorMl7llmGj9A+juIR24eOtJHvBtME0cQ62m/Yomr8WjreBhbgpBI1ocyZnzlh9NVEI/cPXSkj3h34xEZeYYGOeyJeH0dFIvlCtbLzDpzi/lVtpSugnjk7qEjfcS7IY8VjbgmGBrGXj5EUFtGmM2SaB3dyg966T+CeOTuoSN9xLvUEhrifk3bcqLVS1MHY4sQqiTmHvN4ttaCroJ42d1DR/qId5d4RXKX1TzTqAVIa4AaIkFsbBI6tVFeTabJN0G87OahE33EK6JjFludx4AQ2yrSuRewvT8cR5c69p3es60W+SqIl908dKSPeJct1RmT1A6JEgMRGSitzhp3tJSiBqmvLjzyVRAvu3noSB/xbjBNqDxzDDBY1+kw77uOqg1k/V2lHHTE/soPz1dBvOzmoSN9xLs7vI5DpgoY6h55UCbULAXWn5rDotpw/KLx+A7iZTcPHekj3vnhLedUw6rSeawqTWFAQV5dNUaZXHHm8IPT4R9BvOzmoSN9xDukC3fZk8P6XO0GVexQRyggSmOdDWcz+kXj8R3Ey24eOtJHvDseYi1l9dOQZTXUlOKASi3sl4gxrhI+tb+6ls5XQbzs5qEjfcS71FIzyzElSHMPTC+FwFKdYDmk1HpYzccvkP4O4mU3Dx3pI97deBjymK1D76oL6YZQJFbopVHkLBbGqyBevgrisZuHjvQR7za17HfgSgGmzgI0034gvghnpTiGjXVq/MWNx7d7yO4eOtJHvGs8ZlPskYD/raYlblDifqcVNJaSQhnxB1X6jyAeu3voSB/xLrVEsVvNCXTy3ra8CnTpq/EIuZRulsiejQ/LV0E8dvfQkT7i3Y3HnKY9RsicVuMxrID+21Sbq3U2o4q/QPrbPWR3Dx3pI941HtJisJZBYqC9T4ugxpF3lV7nxVqo6auZB3wTxGM3D53oI14R3agRM3bYLiGsjwGs2fqUJ3Jm5lhetdJ8FcRjNw8d6SNeTuIdfVYUKLUyUNUBSolAe0HBVozaL5D+o5V289CRPuLd6XAUG3GkVZvzQnpyXjQTQ5OsA20G01dOC18F8djNQ0f6iHenwzoM84irgZ62Go+9TsuSAqaZLKWo78xDvgrisZuHjvQR74Y8xk6rFE+guP1wrBlqagPaSBhFYgz51YY4vgriiZuHjvQR7xqPkJO0dTxEWaWabFVpzb2C5DYDdaNgr0bx8lUQT9w8dKSPeDeYhkKs2RrYwAA0QoJKXVYvXTGXFEzCL46H30E8cfPQkT7i3fvwECmkveVwz3dcfAtYSQZzqpBNVv1Jlf4O4ombh470Ee966Vpb07F6aba8Go8QoaRiEDjlGabFga92D/FVEE/cPHSkj3iH9OqXS6oIjXZqqTaD0uKEPFuy0ieO+WoUL18F8cTdQ0f6iHdWC8cxIy2kO+7pNNFWL60dRlhNR8GaQv1BL/1HEE/cPXSkj3hptUjIe+WQqtZVpUeDqsMAO1aslILYq9QSXwXxxN1DR/qId6mlMrD0dTLEsYc87oe0FqqCTB65a1LO8gOkv91DcffQkT7iZRCvzlWWeR0K98D03hNYzhGkjdEr731ar5CWmyCeuHnoRB/xjmidc2hdP4Z/G+JmWh2Isa5KHXqKfbb6rEjLVRBP3Tx0pI94N1xapUdrE8rY42hYZZuHO1uae25aK/dXLw/lKoinbh460ke8i0sPk25oC+mxTodoE3Tn8qpkTCi1z/EqtSRXQTx189CRPuLdyIM4yKIFWPV4AgUZUEsuIAXz7NmGlVfX0nIVxFM3Dx3pI94NeWTuRVqBsFro1W7oqteFETjOGPLAmn5Spb+DeOrmoSN9xLuJeNQll8qgdezHtLHD+i5BoRQz5pGrvHp5KFdBPHXz0JE+4uXSw5ha2CNLo65DYR+0aJ4NNMQSdbYm+GpuqVwF8dTNQ0f6iHdVGgNLrAKzse7GI0PRliD3lJOkGnP/xSXedxBP3Tx0pI94hXTqAdMe21G57T2eSaDMufoQjg2lRVyF+wdIfwfx1M1DR/qId6mlyqQ2KrR1KlxVeqyeg9OAqcFCk834L248vt1DdffQkT7iXbaUubLNAJ10IW3ZoHZmSKnFbCEMi68GpstVEM/cPXSkj3h3iacpE4pC+lelLTHYKBOw1Nh01NHlF0h/u4fm7qEjfcS7xqOlkDmXRXPfc0u1QmlDYBjbEBmU8dUCcbkK4pm7h470Ea+Qriq5YUII6d/xkCtYTwHGsNXGxm5DXy0Q15sgnrl56EQf8e4Or6tOLALSZwMKs0CpSDDTKtpU8jR6dTrUqyCeuXnoSB/x8nSYCg4S4H9LD0cTqBrygttGqpiH4qtWWq+CeObmoSN9xMulhyMlQoawXXCK2qC2lGD96DWj9B7Gq5EHehXEMzcPHekj3rXSU8LqMFaVnsP20kMCm2HCYF49dkiD8FXEQ6+CeObmoSN9xMsLj05UpwFaW710bBMs7W0tMlUbjbTRe4/0dxDP3Dx0pI94dy2NNEvpDKS9wDoPCqxWOkCiEfYzrZLaDy48/gjimZuHjvQR746HpaxCiAZ9yOKaZwYLrUK30Cc2ssivZi3pTRBPg5uHjvQR754eDm1Z9mXHjKuXLns2XrMBJkVqo2Bh/ALpzyCeBjcPHekj3sWle86aKUJvPe0F4gLVWoRci5ZZW3w38kBvgnga3Dx0pI94twMA2+qZJYKsoyEQrU81BQXB0DI36lHKD5D+dA81uHvoSB/x7oF4DWmslhnKzBlo0ATr69sUBJNwXEX8B1bLdxBPg7uHjvQR7ybi5b7qc1GI//Z41rLj0o33SgDRQmPkZ2st9CaIp8HdQ0f6iJdbD7WOKhP6v/FhdeS9x7PDyBhjTlGRfnA8/A7iaXD30JE+4h3Ss1cNY5XlsOeWznUyXBQZyCghZioS+VVsyS6CeBrcPHSij3h3LS0dYx8KVaoB7XxpbdpB2mxmjUnCqyJtN0E8DW4eOtJHvIt4DK2TS4aFGK7T4RhQVBGqyQwc8yrWr1JLdhPE0+DmoSN9xMvh0rVJ7GG10nOuKi0BaiaEUkqfVkZM8dX7cLsJ4ml089CRPuIV0jRklkQEtdTVSktZSP9zxnEvt1jdSNdfNB6fQTyNbh460ke8Ox2KUQtYtmW4QI5pgAVO22nByQFDDa+upe0miKfRzUNH+oh3VZr3cOlFM3NYjUdPCmXi4rpE670HzeNVXNpugnga3Tx0pI94t5pWSXmOCDqSrXYjVdC4+hBRjNQpFquvBqbbVRAvunnoSB/x7p3Wv/5CCHR9AApBoNbewbRRkLxKePpFL/0dxItuHjrSR7xcTYtinQ2y6ljHw1ig2JgwSk9VQjANr4J4dhXEi24eOtJHvEI6p5AttAChRQXaV9Jl1WrovFhmlDHxB+bhH0G86O6hI33Eu1469T7C3PsOewNKtHppigNyK2mOVbUDvtoBYFdBvOjuoSN9xLtHLdJ66KNCwVgX0ntJbVm9NI8W6n4lPvurgel2FcSL7h460ke8u8Sb+xltUNB/QTypA+qq2rAXx1mMeRXwV9uW7SqIh+4eOtJHvBuYXkfOqVVIQyNQoAzGqw8JJpptaqktvEF6Nxv//yAeunnoRB/xjuiJzAMDlLyfabXIoJYzaO8zVJ61hkdOy/8l+o8gHrp56Egf8e5Ny0IaR2XIIcW9qGWHPbqA5Z7C+vlT0Eeppf8g/d1Ko5uHjvQR766lbcZWOcDIYT+mrQKlhNWGUKc5dDSmR9nS/8fe2eRIgsLaeitvA5bAGGwvx/ztfwkP6l6kzkHEZUKM3NUKZZ7sSVV9og3n2P6D9JdS2s1DR/qId4VH64NzSzBMw36WNqhBDbLhaDmEVZM8mrX0B+nPQTx089CRPuJdEC806nlWkPZvbmkcYLE3SDlrtC6DXvWH/0H6cxAP3Tx0pI949yxdw8S4kC7T9h5PXUgrN4jUE3YWFXsU8fiD9OcgHrp56Egf8QrpGNgoVgGatE7pYRVUa4DAqZPaHPmV0/IH6c9BPHTz0JE+4p0fbowtNoVohYFYC9i0sOqQdWIrL6rjL5D+HMRDNw8d6SNe7vHUkOY6myfHPY933RElYwRMfeAIez3tI/PwD9Kfg3jJzUNH+oh318Mx6/pTaVBNFIhaA41jN7VQyDpDz/qLR7zP7mFy99CRPuJlXDq1NlNcDK+zmSQRCJa+Du0dWKo1NHm09PC/SH8J4iV3Dx3pI941tWQtMXGHpLgKjxoFNIcAuUzJbZUeNn7gHn4J4iV3Dx3pI969eEinmHKCwvvZgypCZSTIWDmg9DLtUevhH6Q/u4fJ3UNH+ohXSGvsOUk0iK3UvXI5L6RXHRKjaaQ6W5VHfVr7ZP6/g3jJzUMn+oiX89JDJQsJuM606o7KoDQR5qySQpy2+H5P9JcgXnLz0JE+4l3nYZlFKTLIiHNHPCbUMRWkYQpDByf5BdJfSmk3Dx3pI97dDrUl03U7pNAW0q00kG4NppUqZWRCe+W0xKsgXnLz0JE+4l2bVrcxhRbDgfYeTzSQHcQbUmjXIi2NV2948SqIl9w8dKSPeDeKd5ZS9uyOmUdeSFsFCwUh6BjbD98T836A9OcgHrl56Egf8fJZehq2XiHS7jysoawyuk6IUizMjtnGqze8eBXEIzcPHekj3iE9wpROBUbVsePSArW2DHkkizKp5fYqLh2vgnjk5qEjfcS7R7w0peYwIVsMC+k2oPbZgFMuKXJL6dWQxz9Ifw7ikZuHjvQR75yW1GqZnRfIiAvpPkEG74aARTNNs3V1/AHSn4N45OahI33Eu8KjyqBGDIn2rKVKHWrGAdg0j9KDNns18yBeBfHI3UNH+oh3cemZTbt1yHHQHotXwGhk6DGNpj0ltVeDaeJVEI/cPXSkj3g3xgNFcl+1dNW5aulsuJcejr0ijkbgkCv/oPD4EsQjdw8d6SPeGeKjhYkJwXC7h7avhxvuibPUamPdHB+N4v2D9Gf3kNw9dKSPeIV071RVSoTcEgM120gvwlfZse6K0pjTqxcPvAnikZuHTvQR79LSxXoNjWGWIYvoLKAhFmBLWptUys8OabwK4mU3Dx3pI95FPHBg2y/StormhTTJOqTzbhLP1ElHra+WHv5B+nMpnd08dKSPeId0jFpmbWBBdzPtuidqzhVCV6t1xEzPnBa8CuJlNw8d6SNezlpqpeYWgGpLQJPXAR1mBI1kmiMziv0A6c9BvOzmoSN9xMvUUmwjJwNdl0KgHivU3AfwuhtaXJ8xveoAwKsgXnbz0JE+4l22tPEQNIMiYy9q6QoSc4eBmec6o/N41gGAV0G87OahI33Euykee5Jjswa0u7OozQwWR4AwYigjlBT4VTMtXgXxspuHjvQR71JLGtlCJUiFFtKFCGrvBLOFMBKFMfIvkP4cxMtuHjrSR7xCOkgsZYa9RCuvo1rWeW2jC4i00m0o9fkLpD8H8bKbh470Ee+sljxjHwlhjHVAE5GAlloh5py097Bujb94l/7sHmZ3Dx3pI94hbb1zbwVY182Qdj+LlVV4oOlYv3EJJbwaH4ZXQbzi7qEjfcS7F49KnCRn4J52trR0qFwMFsllnd4JZ/vBi8eXIF5x99CRPuLdu3RMvYxcQHmPD8OYQagaiGlNWEsj/YF7+CWIV9w9dKSPeNl6GCnbfucIsk7pgmHRHNbfio1JPcQm+mpgeroJ4hU3D53oI941ANhuARgTtHIDSjWCjt3dQrZuZk1Db68G06SrIF5x89CRPuJdakm1xbyO5pq2H14HQp0Y10kddaqi5meppXQVxCtuHjrSR7zbPaQYhI3A5t49VOL6ivuATpgU84yZXjXTpqsgXnHz0JE+4mVqqWocEiCljXTosgqPMqDMbjFISxZ/cUp/DuIVNw8d6SNeIZ0GRWw2IeVuQKvSgBrTKjxyLYqSTeQXp/TnIF5x89CRPuLdOq0igQMilFoHkElZtTTxKjzWqa0tIPMvroefg3jFzUNH+oh3/eGReoxzrPtgU6Aexio8LIFZwRKojVp+8Ib3JYjHbh460ke8O6VN95ahCTStAMWa9qKWDNZmDT2HXFP9AdKfg3js5qEjfcQ7pyW2PKZmGKPtwqOv8xrJIEu0dTnsuK6OP0D6cxCP3Tx0pI9494hHgr1Kgtz2KF4NAtqoAUcLtcQ8qfzievjZPWR3Dx3pI97V0k3WDTERVCkdiBbclmOHOUodbDXumUjPkf4SxGN3Dx3pI965h7V1Cjv3b4ZAq3IG5X+3xVRCFStx/qCW/hLEY3cPHekj3s0tDZl5j/FgVQbKsoctJYSwT+9MY4H+g8LjSxCP3T10pI94Z7VU1RmKAaV9PdQZwXgUaEIxhtlyedbUQjdBPHbz0Ik+4l0zLTc0lQw51r6DeAlqGLjKEB5xhomD5D3RX4J47OahI33Ey7S0zcBkgEn/RTwGaOMCtdCctUSJ+CriQVdBPHbz0JE+4l1qadauI+xty3tRi0jZi1omzFV3BB4NE77qPKSrIJ64eehIH/HudthHsj3AI/RagWbvUCn8q6drZF53xvgLpD8H8cTNQ0f6iHfNtBZkNx+Clayr8KBVeKQu0FIfg/voiV8109JVEE/cPHSkj3hnHiYkC1xhiK1aOspCegYFLpxSrNxaffWGR1dBPHHz0JE+4t0bXkjd8ggw/zXTBtwT8QpB0KIW94a4Z344XQXxxM1DR/qId0MeSyhJGGHSjAvpPYpXUt9T0yXjrBHjq/FhdBXEEzcPHekj3mVLxYbUsJBOVIA4h1VV1wEhJ9JYi/SF3nukPwfxxM1DR/qId1ZLDKWwGcSxPohWzaEc1/Uw/huY3gz7D8zDL0E8cffQkT7i3VqLMnmYCvS536VzS1DrKDAacrJZy0g/KDy+BPHE3UNH+oh3o3hRrQdsUGJIewcAg6UqYDkPyXGI5VdBPLoK4om7h470Ee+uhzP2VXok0DgJ1hVRwQgTiKxzOiZVzD948fgSxFN3Dx3pI15mPHaLuASYM/d1PeQFd7MCi+W6IO+Y8qvrYb4J4qmbh070Ee+I7hhqJAWuYc94rBOsC0LpOqkUWky190R/CeKpm4eO9BHv5qWHkKoNAU5pANW97zAVWUiL1i4kwV4tPcxXQTx189CRPuLdKb2OaTbKELPovh3aQtoIcqaCMlYhPV6llvJVEE/dPHSkj3j34DG6WacCIe3GFlw1Rw1SAFmpzQV7K6/e8PJVEE/dPHSkj3j54DExc64gxran0zDUShV0Ma1TG48+f4D05yCeunnoSB/xbmB6TpxiYbBc1/WwlQkyqMGMicdY36r9AunPQTx189CRPuLdFI/RJHTOMNoUoJwLWGwElWZq0Uai8soPz1dBPHXz0JE+4uVq2p1b6hXSwAS0ameQSAlwGJce2kzl1fiwfBXEUzcPHekj3hUeoVLQnZTOO4jXsoLMomAswVQ4z/nKPMw3QTwNbh460ke869NaOJdhEayFf920q5am1oDDbIYx7DviD5D+6B5qcPfQkT7iXZ9WjimHPqGV9C/iscpowwB7zNKeiYfrFH+P9OcgngZ3Dx3pI941iMfWap0EVomBaMFda19ca8T1DefOv0D6o3uowd1DR/qIl6N4bRRelUbrKEC15AX3IBimaiGFIfKqQTzfBPE0uHvoSB/x7pQeFigZQolSgcYqqK1YAwkxVk2Bx3zlHpaLIJ4GNw+d6CPeveHNJDVHBOl91R1zKigrgVpe/4bYcnw1XLrcBPE0uHnoSB/xbrg0lRFaK6CDI1CaCLVUgzF7bmOV2TZeldLlJoinwc1DR/qIl3NLs81c624In0CCBQRrhDxKyBbbzuL9AOkvpbSbh470Ee8G03DEaQkBrTegzAj6b8w0zWBptlnbq1G85SaIp8HNQ0f6iHe3w2I1oa1TGkdap3QeUIXWR6yFEoVe+JUfXm6CeBrdPHSkj3hXeFRsmGi30HIAijmClZ3Gmzmu6yGq2S+Q/hjE0+jmoSN9xLuIBw7D0g3qQAPa83hF6wAZWgrKuji2VyMPyk0QT6Obh470Ee+clillho4gNRUgNN5vHwMMd7oi9pbDL66HH4N4Gt08dKSPeDcRz7LMHvZgmrkKD15waxkBYknYa88U+Rfv0p+DeNHNQ0f6iHentPZkmCas62ADqjWBiTUIgzDkbOt6+KqbtlwF8aK7h470Ee9aD6X2okRQW597bmnbQx4jJAwxl4lY8qsxHuUqiBfdPXSkj3j34jEkMUmAYb3CKjP2irggMMpYdXTBHvEH79JfgnjR3UNH+oh379INe2MVSGpzP+IJyLqSAQ0JuZZemvwC6c/uYXT30JE+4l3hgQ2F6oRitq6HWv4lpQXazKZc61z/wSOk+SaIF908dKKPeFl3JB7rF2Tucd0OM63b4aggkve8gzxDevXgwVdBPHTz0JE+4mUzbTGURJBXAbLqDpxgeTQgy5PyRH43iZevgnjo5qEjfcS71bSiWCQWINnZ0pgU1ALBtDBwHdJ5zlfmIV8F8dDNQ0f6iHf94aNk63nP/MeFdO4N6gy7F6CNiGjT8FVPC18F8dDNQ0f6iHen9NwTD2xdB00m0OgTNLSwCI8pzxKJn43i5asgHrp56Egf8a6pBWNEKRkwYtidh+tmyMwQI9ustRDrL07pz0E8dPPQkT7i3TqtEbvOmiA12hEPXtdD4womrVdVDesM/wHSn4N46OahI33Ey/7wuq6BrYHOmYA6D6h9XRSt9zhrtF7sF6f05yAeunnoSB/x7nrYwxiCCEx5r7WwvqcdVFhsmyQJGfsvHvE+B/HQzUNH+oh310OuTHvLYRaxVXiUDnWaAtnslkpJof7iEe+ze4juHjrSR7yrpY0t5SRQ0x7ymHcHAE0BxVCzBjVur2Yt8VUQL7l76Egf8c4QzzQpSIRBu0G8Z1s3Q5yASEEDmbX4g4jHlyBecvfQkT7i3Q6AxJrzGBC4VSBJGarVCku3OnKUkn6B9Gf3MLl76Egf8W6MR+sL6jAhqgjQxAzGFECarVujlmT86nooN0G85OahE33Eu9RSmWOKGrTKi2is63YYrUDrRWMfdafy3hP9JYiX3Dx0pI946YevWnnhC8mUgYLtUjqtr3gIt1kL46tsqVwF8ZKbh470Ee+cltxamdZgytSF9MwgmRQij2BocVh/NeRRroJ4yc1DR/qId04L5WnFMhTepXSnDkoDIWMtOsvQSq9uh3IVxEtuHjrSR7wrPJKterlOGBl1B/F0FR6UITXtOUWtpb7aPSRXQbzk5qEjfcS7U9rqjGEQpBoyEGGCWrBBpcKpZiqjv5qIJ1dBvOTmoSN9xLsXj5mzSm+rgi6r8AjrlBa2Pcojt4xphBl+8Ib3JYhHbh460ke8e5aOddDMCWZh2zsAMlhKBjlRSom66vgF0p+DeOTmoSN9xDs/XIuNFiPMmnY3LSFIQVqE0zCc2jj8ovD4HMQjNw8d6SNeIR0xWMM4QOZOLaXAqwTpe/lym2XRbrP8wmr57B6Su4eO9BGvkJ6LWmZalYbRvh6GsG6G04BzR9TJhelVEE+ugnjk7qEjfcS762E17rMg9JFXLW2ybobFCNr6zEqsNf/glP4SxCN3Dx3pI94VHkGbcKyANla5QXvhYUwZJjfrXA3X5fEHSH92D8ndQ0f6iJd9Wj21FBr0pBvpsVd6tg69i5aRA1F8hbTeBPHIzUMn+oh3pbTguhK2CTFKAtJgYIQ74oGCDRX1WRBPr4J45OahI33EOz9ce7c6J6i1uJCeHeooEWbYj9W07o3jVRBPr4J45OahI33Ey2xprjZSgNDH7jysCBZXZT1ZzBIhrSLkB0h/LqWzm4eO9BHvbocWei1zgKQ9a8l6BJPYoanWEWIg7K8WtehVEC+7eehIH/Gu8zC3wOseCCXnPfh/hv2GJ2CcgxouNaYfIP05iJfdPHSkj3iHNIUmIyNopLTXaQlUCRXaiGOUPmS0V0sP9SqIl908dKSPePfi0ZFGGw00rDKapOcFd0vQVXAurGd+llrSqyBedvPQkT7iXZ/WAnhYnjAXPEDY9u7wtB+og4wxK0p5lVrSqyBedvPQkT7indOiyjhbgDJ6B2pxQOW4CC9T0gy1JvvF9fBzEC+7eehIH/EK6VaFZq8GTdYHtSagPWaIkooxj0T51ShevQriZXcPHekj3tXSNInpnx/Oq9yQVXhoTwhYp5S9IY7pB7X0lyBedvfQkT7i5cD0NvaJDEJadhCPoYa9dznzkCyrHHk2PkyvgnjZ3UNH+oh3SK9jOA5Je8SSrEthbVDHvzReryxl9hbKD5D+7B4Wdw8d6SNeGuI1R1WFYCUC9SRgFhQkpnVv7HPM8mgyTQo3Qbzi5qETfcS73UPTLP8b/I9lP0vnVYFgo1V8YDVEZX619PC/RH8J4hU3Dx3pI14hjaNSkpDAZlYg7RUk1ApFSscUQ0f6wSH9JYhX3Dx0pI942wDQI88B0+I6pa000GYTauJKcX1ye3Q7/IP0l1LazUNH+oh3nYdxtMZdIOUFMgVdJchQhhZolR2deiuPIh5/kP4cxCtuHjrSR7xCuqtx6n2CjSpASRvUsvvDm1mXWW2MR/3hf5D+HMQrbh460ke8e/CQQT3vpHTfWy14NhBLBrESrQtjilwfZUv/IP05iFfcPHSkj3iXWhKp1VKBkGoBmnEVHoty0NSDxVio8S8Kj89BvOLmoSN9xDs/fNRAuZQdl+5AORcw3s8e3FKMsZG96gD4g/TnIF5x89CRPuLdIx6OLJ0bFKoJSIRWVV0GaB4t40AL6VFq6Q/Sn4N47OahI33EK6RLbGmOwIA82qqlUwRrIeymFuK4fmDxUWrpD9Kf3UN299CRPuIV0kF7wDw6DCs7Lo0TpGSFGQOGGlBo/OCU/hLEY3cPHekj3sWlZ7I8R4LaOO0gHoLOkqDxYlqTan21fOgP0p/dQ3b30JE+4t3Mg7KKZUFZDIcBFGsGDYhgouvCGFof8weFx5cgHrt76Egf8e5depgUmgNK4bIKj9RA9jbP3JuOKKyqr1484k0Qj908dKKPeHc7NOxRxaA3WkQHFtCMBC3ndT6PGHN7FcSLV0E8dvPQkT7i3VaLTqZIE+r413lY96ylUUAtxpn+2YePGgD+IP2llHbz0JE+4l0Qj4NRyAwhEALV0NY9cV0RB2oolLmteuQHSH8ppd08dKSPeGcermOwaiGYeR3VRKLrdshjL7mQaNJ7frX08A/Sn4N47OahI33Ey6YWDsUyguEO4mUykH+raWcWLYFjqb84pT8H8cTNQ0f6iHfZ0oItzRmhFNmdhzTAQkwwV2nd42TLr3YP/UH6cxBP3Dx0pI94N+Qx5lVsJIPEQut6SGmd0ovwZjxTiC1R/8Eb3pcgnrh56Egf8W7kQS4ymCLMaRUoIoKgGJilSMjZkOUHSH8O4ombh470ES9rabSoijBK5z3yIIKxMsgqO6oh8ZRX5mG8CuKJm4eO9BHvIh6ce2rWweZUoGANakh71lJbZXRg1vCLU/qzeyjuHjrSR7yMeLQyUgmg22ChOSZYsQTWYuhs0hQfLR/6L9Jfgnji7qEjfcQ7q4VkMq0DehG9zmaWApbb/6Tx6ph5MfVq5kG8CuKJu4eO9BHvWg9zmpiKrEth2OWGFtBWVx1SqvamkcarIY9/kP7sHoq7h470Ee9ePDpGVI1Q466lWTLUYQaMWWvNeWB41U2LN0E8cfPQiT7i3YOHlVESVijrrF6ldIsghQ2qWaMee474qgEAr4J46uahI33EO6eFQ9eWAsw9sZRKSSBMHZKWNqSbBH11O8SrIJ66eehIH/HuDY+0zNoYhu66IxUCq7WBZFuVx5wxPWvTwqsgnrp56Egf8a6ZlouskrnC4roBjairqKaFdMg4dUyW8ep2iFdBPHXz0JE+4l1qqQ/iHCr0WRbSsg5oyzVD4S5zkM3eXzW14FUQT908dKSPePeGVybRzLIuhX3V0q3HPTp9AuOwPILMFF+NPMCrIJ66eehIH/FynVZvWjTuTEcFCjmsMnod2qqh9DqxlVfrtP4g/TmIp24eOtJHvGs9rFwMda5yg9b1cKQMahYg9DJtmEbrv6ilPwfx1M1DR/qIdw3iKpzq6DAbZaA9lLfayIBdg2rnmfgXtfTnIJ66eehIH/EyLl1p1RYV0ix7ikcfoLUzrCtiHSGFOOqrIB5eBfHU3UNH+oh3SKsIWk3QdDeItzCgrpoDWuq797CG+CwujRdBPPz3h+9IO9L/7xrpijXPlgf0uCfTaNedX8rr21g6aqw5/iDi8TGIt5B299CRPuJl4TGtFqvQ91Ityo1ARBpEllS0D1ul9g+Q/uQeLqTdPXSkj3iX8ZgzkajBIpuA0hCosgrqFDjRlN5TfnU9TP93EG8R7eahE33Eu4hH7tq04io01vlM2BD25hZQIh2ha6f8KrWULoJ4C2k3Dx3pI95FPDJyryMCRp5Ae1uLBWHILVhkVK1Zf4D0l1LazUNH+oiXUzxml0gCqY6wTumYQOcgKFmtIUvJ9otT+ksp7eahI33EO6elTUsxRQhxT/GoU0G1NUiaqbY6l/zqdpgugngLaTcPHekj3q3T0lkrDYXJeS8Q39uWORiEmWSxvorp8GrIY7oI4i2k3Tx0pI94ly1tIiY9AlFSoD4NVvVskHpapQiWTPxqyGO6COItpN08dKSPeHdKp1hK5AxaZNXSY/L6KjRA5ZpzCCjlVbY0XQTxMEQ3Dx3pI16OPMjdrDewmAxIa12ntK2vZlGkVrjj/AHSn4J4C2k3Dx3pI97FpZPVRlJXpfHvxQPX9XDWDolVbdCcFH5xSn8K4i2k3Tx0pI9454dLDyVkApW8kLbMYAErdIw0VfqqpV/FpdNFEG8h7e6hI33Eu9RSaTb63jaEeZUbRrIKjxr3+LDeSxi19PEe6S9BvOjuoSN9xDtDHEuLJU8w4XVK72VxOifCiBRipznK/EHh8SWIF909dKSPePeIhyytxwyDtQNVWud1DxHi2F1/ZUzTH6SWvgTxoruHjvQRr5BOJWKeNPeO5VV4dENY18KxkE64Du5hab7a1EI3Qbzo5qETfcQroq1J5skdEg5ddUcgqJLiqjs0c0vSa3zV00JXQbzo5qEjfcQ7pEeqseUCOBWBYkeoBfMqPhbnMYzc+RdIfyml3Tx0pI94W3eMvpiGVHXVHWUE0MQVGqm1PmQ0fPXgQVdBPHTz0JE+4p15aLUVngiWcQI1rWCNBNZveuY9V4zKL07pz0E8dPPQkT7iXba0EvbaBGLRsZCutO6Je+pSsTQq7s2HvzilPwfx0M1DR/qIl6e09D4tQjQRIFHeU5cEskgUCnNmeRXxoKsgHrp56Egf8a5PyyhS4wSse8gjNQMdq6C2OUeYRGL5lR9OV0E8dPPQkT7i3YtHpoipGjTDuMqNwFC3KZ6s5rmKkYDzF0h/DuKhm4eO9BHvCg+WxK0gCO/tnZgFVHgCIoUozFnjq/FhdBXEQzcPHekj3kU8Um1dggCb8W49LLB7wiHHIHNpXZ9NxKOrIB66e+hIH/EKaY4tLHQLSKwZKFAGKalCLx3rzFwtv+qmpasgHrp76Egf8e56WK3GmBB4YAOKLYGN3oF7sZaNp2L5AdKf3UN099CRPuIV0jF1LqUb2B53QDUNUC3rlE41rtMaDcOrIB5dBfGSu4eO9BHvumlnj03bgKZlFR74b+YBIbTRR+wTBz7bp5VvgnjJzUMn+oh3Dx7Uo3EZq9BYV0SarYK2plC1svUco9ZXh3S+CuIlNw8d6SPepZZ6KimaQdG4Duk4BSTPDB1J+ug8RF/t8cxXQbzk5qEjfcS7ZtoSi0wmsLS3WqSA66vOEPOoq+aolZ/1h+erIF5y89CRPuLd7TDMkjMj8GJ4D6ZZt8PYE4xik1aNjeXZtuV8FcRLbh460ke8KzwaRZpFoHFetXQuEbQkhByHVdZQ7NkbXr4K4iU3Dx3pI949eFCObYYOg3ZcOsu6HnJS6IVJIreW56uJePkqiJfcPHSkj3hXeCB2tTZBQliFh+yttLLgbj0M1NKq5lfZ0nwVxEtuHjrSR7wbmJ6FB5UJg3ME4j6hLpgBY7PeZk4or3YA5KsgXnLz0JE+4hXSJGWmNAha3kG8nhKIjAGtRbKuzWb/xbv05yAeuXnoSB/xsvDQKhwGlDr+NYhXqDvxUdr6h6QJph+Yh1+CeOTuoSN9xLt3aVvUcEDguheIUw9g0RhiXFX2jKv8sFeDafJVEI/cPXSkj3jX1BK57b33YBX3Hk9r63q46hCeszUeaf38VYN4vgrikbuHjvQR7ybipdbL9gwL1QAU6gCjVYfkxD3UEpo866bNV0E8cvfQkT7iZZ9WayVaWJVGWIVH4wjWqgBnyavumNXGqxVx5SaIR24eOtFHvKs7OJW5GIYSF8w0UofaaEJJWlpOhUJ4VXeUqyAeuXnoSB/xbqtFrakOFlgVRgLCuYrqvA7pWK0rjYxZX6WWylUQj9w8dKSPeLcCYKKVEAlwFx80ZIKyFJBCSDPrDOFVM225CuKRm4eO9BHvmmmFO2pKYPbPD29799AYECiOSDGuE/vV+LByFcQjNw8d6SPemYc8i66yGVLhDsQmq5aeA2LupXOvM9VXz9LlKoiX3Tx0pI949+ChrSViBd5WOGFN65TWHclTHco5B3m1bblcBfGym4eO9BHvkJ5zpLSTdyPs3UOUVhkd1qG9Lo0irWIur56ly1UQL7t56Egf8S4u3UgCI0GNbEA1x4W07enSxlUCttHzD5D+HMTLbh460ke8G0zTJpZQ1ym9So11PZwZLHOBWTbpRbnzqw6AchXEy24eOtJHvAvitZlSpwK51QI0yjqlrRJ0GZZboZbTD8zDL0G87O6hI33Eu0e8xNZrzFCqrMKjGYJgZyglpzFiK4v590h/CeJldw8d6SPeddNKmj1hAksZV+FBtGrp1qGxYEuZK80f1NJfgnjZ3UNH+oh3hUdpTbfLgjgIiOIERW6AXWq3QE3nq6aWchXEy+4eOtJHvCs8whxDC0KgkWAvDAebtUEKi/NSGlp/ZbXwTRAvu3noRB/xLrVksTJ2g1Z2KU24iB7TIA8uswbtg15FPPgqiFfcPHSkj3hpHgars2dIqQkQxwY1troIJ+17hkYvPzikvwTxipuHjvQR70ppatR1MTxzrXvIo8K2yCGnVPfk0sHhVTMtXwXxipuHjvQR70ppxd4orVMad7ADKULl3ldRHXsqUUfHVw8efBXEK24eOtJHvNs9lC2nLAKZ054uzRMEm4HkFkbmOqO8clr4KohX3Dx0pI94N/Igd0vWCkyjPbe0CJjuV2rjlIPJJHwVl+arIF5x89CRPuKd04K9jFI6VCq6rofSwOLEdVsUmTy0D/3FKf05iFfcPHSkj3j34mFJiYZAipNWLV0W0rq7aZtSzxy45lejePkqiFfcPHSkj3h3PeQuhbhAoym7m3YPTI8CE7spz2Al/OJ6+DmIV9w8dKSPeNen1WPVzgi5agHqxFA7RgizhYKqucmrbClfBfGKu4eO9BHvCo8cQlSOMDmt66EGBuFcwLBJC5rH5B+4h1+CeOzuoSN9xLsXjyozsAhYLavwKBZAkBqUSjlGK1x+8Yj3JYjH7h460ke8G+MRc8shI9Qme8hjVFBc38bWdQTkOsqrblq+CuKxu4eO9BHvdgCUzBxsMRz6QjpRAtU+ISPhYLEa7dUpLTdBPHbz0Ik+4hXRJc8QcuzAw+ZOS9cdxBuQ1gE9i47B+iriIVdBPHbz0JE+4h3SzIr7RdqEy7odagEZDaGzKlWtVtovkP5SSrt56Egf8XLIo8VRcgFNte0HDwTrdcC6lTUrRWyGV3s85SqIx24eOtJHvCulkUYj2SDvIF7BdV5bD6Accq6htJ5fjeKVqyAeu3noSB/xbrq0SdKJFZBRgJoa1NwUygxJeog92C+Q/hzEYzcPHekj3mVLOQ5udZ3SEyNQLBkk9lVQ5xFaoYRTflFLfw7isZuHjvQRb7dadLI9jqbXvpBOBWzn8rKKxFby+vfVHk+5CuKJm4eO9BEvm1rWBaylPTB9p5YorlM62T+4SbRVtmcLxOUqiCduHjrSR7yrpVexPEQVtEnbIHeoZVcfeQ7qsc84X2VL5SqIJ24eOtJHvEJaMRXiwDArzd1wmFbhMTNgsR5nN5v0alOLXAXxxN1DR/qIdw3iec7GSaHUdTZTzmNdD9uEJbU2SkDCH5zSX4J44u6hI33Eu+nSofepJQE2qUApT9AaIsyWQkOdmp+N4pWrIJ64e+hIH/HOPdQsmmeCPmRPxAu7N7wGqIG4mZQ9bukHSH92D8XdQ0f6iJeGeBuB+4QqvLctjwy6J9MwZ02DEa29Qlpvgnji5qETfcS7BgDKkon/rbEYQFUZrOEqPkKJKo058qvboV4F8cTNQ0f6iFdId4xcSWzVHQOBNBrY7ArBEINSjOVZ56FeBfHEzUNH+oh3qaVVSY8qAlx3A8CQHViiBig9zxyGxf5qBYBeBfHUzUNH+oh3SHOMXfdMmoDrdiijg3FZlTWOsoDmhyMP9CqIp24eOtJHvBt5IK3l3hBY91YLtgRaSgHLNeue8WiafoD05yCeunnoSB/xLoiXSNKsAehfEK+UVXhYsj16qadSOUp6NV1ar4J46uahI33Eu4l40VqVGUFwFx5jrppD6wDGPTlMVEx/8eLxOYinbh460ke8KzxyRkU0aJZtP0tXsJgj9DlRY5ujtlcjD/QqiKduHjrSR7xDuu3hYSFAqKkAVR6rjJ4VJBKLGaYur9Zp6VUQT908dKSPeDmYRlJRlt2n1YESZ7CBCp3r4rvUEewX79Kf3UN199CRPuJdEE+5z264Kui2rocjCNgCGabuienCWPsPaukvQTx199CRPuJdnxZqqDYRmoTd1LKnH9gogEJWZpWgP0H6s3uo7h460ke83OPZYsuVQPY8XloAg7aBoGGOOANZ6z+opT8H8WJw99CRPuJdXJryv0lhe6b0BDKpoLVUwJBKTCmzxkdBPAoXQbwY3Dx0oo94dzvssXMzg9DDOqTDtD1ILEOadZZhOOp4NMXjv0R/DuLF4OahI33Eu4jHSKO11CCQ6nYQE1RGgyxG0vLQnh9N8fiD9MdSOgY3Dx3pI949S0carSyQp80IlDqCxRRg7mfqVOuM9miKxx+kv5TSbh460ke8PKWHzWkKQeueiDcT6CQF4yE0W0iZflBKfw7ixeDmoSN9xLtTmtsINDtMbAmo550tnRNCihO1kWL5xSn9MYgXg5uHjvQRL8eHFS7IDTiFtpE2kDQIsLYgiUqu/ZF5+Afpj0G8GNw8dKSPeIe0JqGyDmiLXbZ5iHvpYYQkU2jM0Mr8xfXwYxAvBjcPHekj3vnhKaRQa4NU9lqLjmMVHrlBEWIW1h76Lx7xPgbxYnDz0JE+4p15OGZhxQzIU4Gy7Il466I4esuYUC2lR7uH/iD9MYgXo5uHjvQR7xrES1vVdBuQ/3XT4iqolUKGlv4tvJh1vGpq+YP0Z/cwunvoSB/xcgcAz2SioENXLR3SfsTDCSWxYEgzjvxoIt5/kf4cxIvR3UNH+oh3+7SstzAzAeaUgYgVhISAa8NQo2q0H7xLfw7ixejuoSN9xLt36W6IQ8o6oPeYdG5zndJNocfeZkVcXz9qEP+D9Gf3MLp76Egf8S62lIul3RZOTAvpFhVM2l6vlXHuGY/THsWlKd4E8aKbh070Ee/6w8fgKHsOHmpcWO9m2mIMg0LASDWG+qiZ9r9EfwniRTcPHekj3j14xJy7tgVy3lM8uJQ933Gd1LnNGWIY5VkpHa+CeNHNQ0f6iHeppVUqBysdMBoCWRGQpghz7BiemYX4aHzYH6S/lNJuHjrSR7xb1BK5hCwGo/Lc67RWCTLj/Pf+kWKnqK9W0/5B+nMQL7p56Egf8e522GpoVlfxXMlW4RH3AI8okPvgFtm6VvkB0p+DeOjmoSN9xLuB6TPn1HsEbSWtwmO31UZusE7qiZZ7oUQ/QPpzEA/dPHSkj3hXeMiIKYcK89/Igz3+v5bMECtxVuSu+CriEa+CeOjmoSN9xLu5pb2SxG2yLID3yIMGOjkAsiYZPa7PXyD9OYiHbh460ke8i0u3UFpaDJdRCKhEBU2TIKrZ3gAworyKS8erIB66eehIH/EK6TBKbxwMBu2juhYG07SO6l576JOnzFd9WvEqiIfuHjrSR7yrpVMLadRVQYe6N7UspOtsBXDWRqNnXbi/R/pLEA/dPXSkj3hniHeOeaIA8x7Fm03WKV0ZtKBSp4kqP7BavgTx0N1DR/qId+5hiolNCPrY79IDF81h3RGrpakSW4jtVTdtvAriobuHjvQR7+LSxBomVgi4KmgKoYIhDWgmOeGII/VX10O8CeKhm4dO9BHvmmk5EdYZQCSvUjpqA8FoIM2ilT7eLVv+L9FfgnjJzUNH+oiXnYc2sEuCiSUupGsDW19Cx1EsxVhKe9V5iFdBvOTmoSN9xMvUktZQeNUdKa1TOjUBxcYLaZmhImaVXyD9uZRObh460ke8e5aO2mMeGUpmAWKpUEucEEqeibKESa+epfEqiJfcPHSkj3jXH44tTewBek0EpBvpSBVYdm5JF9j0KoiHV0G85OahI33Eu8KjxCy5z8Uw7ZEHdYLJXHfEgnF2G6XqqyAeXgXxkpuHjvQR7+LSq8ywIKt4lpyB9rYW1bTH4kkqhIyjzx8g/TmIl9w8dKSPePcsPUovrXXIYxceFhTq7AJcU825dSvp1WAavAriJTcPHekj3tXSuYfOGmAg79W0PYL0dUpTo5RVG4m+6tPCqyBecvPQkT7i3bv07KGNaLCfNhbIqwSpddXSJc2YU9cs9IvC47N7mNw9dKSPeFd49LzO6Txh5K7bPRwgcRboQWZpOWANP3jE+xLEI3cPHekj3iEdO0kghqS8kFYmsD5XVb1O59jDGLn+4JT+EsQjdw8d6SPe7fGczbTrjt+tgppGTSBYyt4YFwuhsOEP3qW/BPHI3UNH+oh32dIoQlwaTOm2B6YHqLuvVkJU7RLTnK/epdNNEI/cPHSij3h3SPfYqK66QyzunpahoDYRGmJCSaVIfbQ//L9EfwnikZuHjvQR70rp0EPRwLvkWIe0tp39nxFitxFSDYjlVQNAugrikZuHjvQR707pqKmuqhl05IX0bAjSeoJsLdXYeYb4qpROV0E8cvPQkT7indNSrdLgAC2FsP1wARskUHJpMXJYlfSrB490FcQjNw8d6SPeDaYpxjG2CDntbcsb6XUpVAhN6pCyKu35ajBNugrikZuHjvQR72rppqnXzFDC3rbcdMJi2fb7Rxcxplhf9WmlqyAeuXnoSB/xsvDo3JqtwqMMXLV0VlCp645YMVaUICm/aqZNV0G87OahI33E2yke2aYOmLzHhw1cNI+Z9+j0nCP2Mp9NxEtXQbzs5qEjfcS7U5pLqDIHpLpH8cp+xOMxIOqcSWikUn5xSn8O4mU3Dx3pI97V0nmVy00ScCYGqmFA3dOld/NWnanE0l+lltJVEC+7e+hIH/FubilpWUUzQe2o65TOA3TWCdh7y0Fi6+3VRLx0FcTL7h460ke82+M5OPQqBDP2DlRGWXBzhlxqmbrujZJ/8C79JYiX3T10pI9413poMlptAq1GAZqEINomjBRa4apZ2quth+kqiJfdPXSkj3i3qSUEzmUP4MU8gbjv2JIodB0NUa2ZvIot0U0QL7t56EQf8a7uaBNjWBxH5B1dKhFsjA4jNqZSrMdnSw/pKoiX3Tx0pI94V3eMbiUEhBEQgagFWBfGBKvqGD22sZ+nf4D0l1LazUNH+oh3p3QtfXSpILOmPYl3gFackDiHKlpZni1qoasgXnHz0JE+4uVgmhETYgBWXkjr3hDX+4RSq7Gm2NRe3Q7pKohX3Dx0pI949yydSkhtDCi9daA4MlhdBXVMqWioKeT0yg+nqyBecfPQkT7i3RQPrZ32Kd33jhZadTTU3MZO4+VRpGi19AOkPwfxipuHjvQR71JLmHOvPEHSnuLRiUCZAwxKZhyT6HzVp0VXQbzi5qEjfcRLp4VjjcZQlFfh0WIH1d4htjG1D4uaXvnhdBXEK24eOtJHvFxrMZHDXH8NU3af1mCQzgSpY6KcZxj8i0e8z0G84uahI33Eu8IjSe2RDLTJXj4kCeocCgtrjTqiUnm11oKugnjF3UNH+oh3+7QmTiklQ7M9XXrMDlXLhBSKUBy4bo4/uB5+CeIVdw8d6SNeIT07z4WvQZUYgazvHQAogLmM0OJ+3/tBxONLEK+4e+hIH/HulDasZUhbhYetwkNTBbFmkFRtDspjtlcdAHQVxGN3Dx3pI95tamlJMq7rYbJQ1imdE2i1dT1sizlVkZ5fndL5JojHbh460Ue8e/AIOYXUwjqfjXfnoYKEgdBFbYjWSOPVs3S+CuKxm4eO9BHvHjwKWiQliDGtUppNwUojqGFSiJl7ij84pL8E8djNQ0f6iHdOy5ROI/aFdG1Ae56HUrB1XmvjVPqeT/MDpL+U0m4eOtJHvCulpWMKoUKc2w+vJmCLZhiZcsozzUCvZi3lqyAeu3noSB/xLohXQ5nJMqQaw04tNZApEVaBHXGEECm+2hCXr4J47OahI33EK6RDyBhoL6Qdc/dpSQedrQBKXjfEuiqP9Mo8zFdBPHbz0JE+4t31cPSaEiYYjAUIV/UhMSM0mir74pjl1VaLfBXEYzcPHekj3hUelqQMYbDUK5AZrlNaEUKgVkgmUn7VAZCvgnjs5qEjfcTLd+lqOGKDgiXsF48CVmOG3jCNNCta/sUp/TmIJ24eOtJHvOumNck8xaAi7wXiJYGJzVWHxMnF4p5S8wOkP7uH4u6hI33Eu1p6agu254W1ut1DqWAtJ6ix1vWDSeMXSH8J4om7h470Ee+WHvYSY50MJaW99DAyiIYKI/XWbBXZnH9giH8J4om7h470Ee82tYTAKeYG0tsqPKbsUbx9gLLwDIkkxv4DpD+7h+LuoSN9xLtsKc9UKlZIzRBWmZFAw17pmQdLGBQMX71Ll5sgnrh56EQf8a6U3n3glRtMneV/iK449hJxXWd0D0zh1YNHuQriiZuHjvQRL3taLPQ2I1TdR3NKbSGdGFrQHGjBTuNVM225CuKJm4eO9BHv6o5QiGpA0KSr7tBqYF0yDEu11kYqz8zDchXEEzcPHekj3iE9JhG1DKHOfUrHfTvc/eE5qKKaNX6VWipXQTxx89CRPuKdeZhLSv8G07ASUFEB25N5Q+BWxYZN/MUp/TmIp24eOtJHvHvDo1T6uhoCTV6nNKd1Svd1R8RYdz1SO6VXTS3lKoinbh460ke8c1qkjJQ5g+KwdUqHuk7pJlBaHZ1TQn62TqtcBfHUzUNH+oh3hcdkKmIdpMQO66bIoHVMmLMPWbUHo/6ilv4cxFM3Dx3pI951AEijYet6uFd1A3VBqLlmmFk5z9GGllfmYbkK4qmbh470Ee9OaanrDigJSoi8CmqLIEwNYqQ5tE0M5VVculwF8dTdQ0f6iJfuYasFR4VKloByLqC50r83PZsdR3w2ML1cBfHU3UNH+oh3DeKqqVeZEC03IBkBJMQJnQam3CjFZ5taylUQT909dKSPeIU0NxvZWgMre27pTpla4XVKpzDKNO2j/eKU/uweqruHjvQR766HTS1N29OVIgHhHLsDIEJOMUSpqwixV7U03wTx1M1DJ/qIl+u0Yuit5HUqb/NQw78HagFEZtOxMB+v3vD4JoiHwc1DR/qIV0ivIqNjjwK6h+FR13U7TCnCKkZIe9fK6VUQj2+CeBjcPHSkj3h3ShcbM1YGTq0CMWaw2fc6rTa1TrV3ezz5Joi3/socaUf6f8W7iIdRKxwzlDT3kEcNoMHWoZ167mVKoPlqXjrfBPEwuHnoSB/xbm5pptlLM1h18561lAXq7BVCs5pw2uD+qj+cb4J4GNw8dKSPeFd4DKRYxqqgGRPQ3LPx4jqqWRLmVVUvvNsPkP4YxMPg5qEjfcQ7p4UwrrM4wcxxndKtKtTUO+SBrIiL6J9cDz8G8TC4eehIH/EK6ZJGGVYNUhzretjbBG2pAlbptafA+Gy6NN8E8TC4eehIH/EO6YyZrEaoeQ9Mj62CFktQu5RRR0tWf4H0xyAeBjcPHekjXqaWcP1ax3JfdfSe3TFAiHDdEbHy6HFGftXUwjdBPAzuHjrSR7yzWtKqpZtVWKcxAQUyEIsVRpARZguc8VVTC98E8TC6e+hIH/Eu4qFMowpCrPtdeu7roe59WjHmNiuXHH9wPfwcxMPo7qEjfcQ7pOsMoVYGWcU0UCkKGodAW9/OvjsCyg8Kj89BPIzuHjrSR7yzWqTuTeEJsrUBq4peN8MpGSzIbDn3HvurIJ5cBPEwunnoRB/ximjkzBKEYO4PioogqS6ihTnEEXp6NlxaroJ40c1DR/qId07LmJg1rGqDxl6nNSboLAa9tLoPaCz4g0P6SxAvunnoSB/x7g2vhBF292wIpQJhXXXHKkV2JK9LzlSVf3FKfyml3Tx0pI94h/Q6hmVqhziI9+6htO6JRpAoxDq0Fayv3vDkKogX3Tx0pI94N2spaseQK8RQIlAlgxqyQBZNOCcrtldNLXIVxItuHjrSR7xCevROErOBCu2lhz1CnVQgZ65RKs7ybKuFXAXxopuHjvQRL9dpBQylMai2nS1lBEsigH0V0d1SqO1VB4BcBfHQzUNH+oh3z9Kto1VbDE/eQbwZFtzWoAyJNiIPtldOi1wF8dDNQ0f6iHdIE41/M6XrzkzTLBMkW4Yx1//yK3Fpz+LSchXEQzcPHekj3l0PG1MLcSGNldb1cB3VVeY6tFPmlmUMHK8G08hVEA/dPXSkj3i51qLWaNb3fEcEKqmCqCnwJBvSSyvzVYO4XAXx0N1DR/qId+5haPsdegJHjEAjG9S6rocxaEoaI0X8gdXyJYiH7h460ke8y3hoiajDQLbLQmMvEB9pQm1z19QRa3y1qUWugnjo7qEjfcS7wqNSbLEGYN7Xw7wXeU4maMk0hh7Z4iv3UG+CeOjmoRN9xLueloGtBC2Qk4RVT9MAtdG2H04Dy0xzynuivwTx0M1DR/qId0gbpqotQuM9Psxm39uWFfIsNaEs2PHVFA+9CuKhm4eO9BHvzMOqhkYCqeH/jjyQkhqwqIbE3HS+clr0KoiX3Dx0pI949yzNcQoGWRfDhvt2qCCy97aYdMzJuE78AdKfg3jJzUNH+ohXSM8mC+bFsErf67RiA+1hFdRhaM8lYByvzEO9CuIlNw8d6SPeBfFMGjFHSBHXKY3cQLB06J2HzYGm9oMHjy9BvOTmoSN9xLv+cCZVSQKiO1s6aoOqNKGNxKPO0Ft9FZfWqyBecvPQkT7i3fiwFinPiSC0yg1qczfSBgUe3DVRI+y/qKU/B/GSm4eO9BHvCg+ellEFci97nVZapzQzwyRRVimZf3I9/BzES24eOtJHvBzFu8d4TIY6Z9zZUgIzmYCGo4sGS/FVB4BeBfGSu4eO9BGvkKakZHXV0mSJ9keFWpGhj4w8B3X7xSn9JYiX3D10pI949y4tpRBrgUD/Zi1lBcEcYKROObZhTV7FpfUqiJfcPXSkj3h3SluOU2IHnXMd1T0lqCnhuh7OVHEKN3zVTatXQTxy99CRPuLdppY2Q9rTpUcuYZ3SscCCfDe11Nr7AqC8GuORw00Qj9w8dKKPePcsXbh226sOx0SgGhvIPrNjns3G+nLwo9vhf4n+EsQjNw8d6SPeNQBgKJ0lQu2cgQYLKPYIFibGGFru9Ci19Afpz6U0uXnoSB/xrpTuOFsvEwp1BiphndKhGeTGI2LgMuVRXPoP0l9KaTcPHekj3sWlsY9VRTeYre7xYbOuU1oHYFVKQkYZf1F4fA7ikZuHjvQR75BWEc5t3Q6577g0N1CuGcK6LNbZSw7z0RveH6Q/B/HIzUNH+oh3Dx4ptNgywkx1AKW5ymirBWKUnjpF1PqoP/wP0p+DeOTmoSN9xLtamodZLhES4b4ehrx3D1XIPE3VmPTVtuU/SH8O4pGbh470ES93D3Gg2dcpjS0AxVDBcsqgafZksciqRX6A9OcgHrl56Egf8a6phVlzGhGKlb2pBfdQ3phWHZJqa23Qsykef5D+HMTLbh460ke8Qpo5JqxdgHe6gyxNEF5c12gduTDX+QukP7uH2d1DR/qIl354r6nkCLnvBeI2J1QrHazUqD12TuEH18MvQbzs7qEjfcS7uHTpif91AGAoQFIaSJoVUGMKtipZ7j94l/4SxMvuHjrSR7wbH7ZKjdFbgR60A+V/w5aoQw4SAjOlEB41iP9B+rN7mN09dKSPeDeZps1a2lwgk+42gJlWzVFwcd0UUfsOTT9COt4E8bKbh070Ee8ePPpeQRt2fzgvonH74aq0t7VQ6jUrhlfR0ngVxMtuHjrSR7yrO2JMGaPBrP+WHvYCtXCD2NMgrVZjeeWHx6sgXnbz0JE+4t3tkFNNuQVIoxnQlAEVtYDONgOyhBleBfHiVRAvu3noSB/xNi7dxlgXw8xjT/FQA5ljQs86iWKf7+LS8SqIl908dKSPeLvVwrDoBLaiQLkzVDKCwqm1ggvr8mjW0h+kPwfxipuHjvQRLwemt6hzN7WkuK6HHBQqz0X4jIqNwl6k+QOkPwfxipuHjvQR78aH9dKmhQRdGVfhMRJIyAyyvq+lRa59/ADpz0G84uahI33Eu4iH9YKdJmAeZc8tTWB7p5a0HEarZsNeZUvjVRCvuHnoSB/xCunWi3GmAqHndUqnMMFmKZC7KeceW9VfvHh8DuIVNw8d6SNebmrRGto6pcPI8X9OaYmrDsHRSUMJKcuruHS8CuIVdw8d6SNerqbtlJUEsu2Ixzqy10UxC6Q4+wwz8sw/eMT7EsQr7h460ke8QrrmqNnqNlhKWtdDI9DEHUKmSKy1pPwqtRSvgnjF3UNH+oh3VstsjfqqpRM2BgrWQIUIZsQRBGfg8ipbGq+CeMXdQ0f6iHexJWytWjUY+6im2Cto5AyVcBUhYw7jVx0AeBPEK24eOtFHvCul6xwDUwCOo+1SGlcFIg2aLcIDYRrP6g68CuKxm4eO9BHvSuk+ucxMgKwbaZmwjuwBbe8FKKiB7NG89D9Ify6l2c1DR/qIdw0APXVWjCD7qKauBJWJYV0KS1qHNKbyymnBqyAeu3noSB/xDumcYu8xwgz7wUPCBM2lQpvBQraZ1m//B0h/DuKxm4eO9BHvZi1lCiW2BnVIBsqWQLg2iGot9qXVnxQen4N47OahI33Eu4hHwmC9C2jffVoBEaTmCmJ7fKlwDPUX18PPQTx289CRPuLd+LATxFsHdAWq1PZGzwDTyFhGiUKvmmnxKojHbh460ke86wBopfd/w/D6NKBVg4DFOGCsO2PIC+r6bLo0XgXx2M1DR/qIl0MeS46dBGbaEQ8WBo2j77WeUnKvtC6IP0D6cxCP3Tx0pI9454cblpmagqY8/qcDQAsZzJFVV+FRqL+aeYBXQTx299CRPuLtGA/NO0zKujsA0roZ1nVfBJwSuBFhfjbzAK+CeOLuoSN9xCukR1dR5QF51xyUVi2t68YII0TjjOuH9dEezz9If3YPxd1DR/qIV0h3Uu1xVJBZtyFeFKQ2BCJZh3fDjvaD1NKXIJ64e+hIH/Gulh5UU6gCxVbNQfZvNl6f0GssOoO2oa+slnQTxJP/39657Gra29j5XjJnLIkHkYHhSSeDTJMeZRLo2Dbgdgdt54Qg9x6pbLldbn8flMH7jvjD2N616uB/Vz0lU1qLpJuHTvQR74hm4lBzglF0Au3W8Lpf87SUhXSVHOQpPxyvgnjq5qEjfcQ7pOOCttiAWPNCuiWGOk1hndvZZuSS81MPHngVxFM3Dx3pI16upg2lzZggUAzrlP7xLL0+qxSJCPOk9lQzLV4F8dTNQ0f6iHcPHiMrMlYo2BGot7LnO7Y9EU8TtgV2eOoND6+CeOrmoSN9xDukuUitOUOpsqdLa4FCYRXUDadIsNnxDaQ/B/HUzUNH+oiXWy1G1REQcG/SWjAvpLUTrEM6BOrG9saDx5cgnrp56Egf8S61NAfG3vba8LwKj1VqgGGM0PLArpI521NzS/EqiGduHjrSR7xLLcUaBEeAVlPcfjiDyZxg65TW1HKN46khj3gVxDM3Dx3pI94tPVwXQl3/AMooQIU7aMm0TunQipVWO75ReHwO4pmbh470Ee8axJUj86o0asvrlLYW1mcaQKZaJ6Em/akhj3gVxDN3Dx3pI969S8/RQkgBuo1VS9eyrodzn9LakcbQtAqQ55H+EsQzdw8d6SNe1tIploE/dsIxEFlZtbREKNK6plBSsxesli9BPHP30JE+4l0tnQf13hQaxgkUa4VStUDlnCTJSDnRC0h/dg/N3UNH+oh3tXQ1Cz0ZcOnrlC5ZoGLYj9MVMcUeIj4Vl6abIJ65eehEH/HOPJwstkCGEDBtp0WhJBtQjVcpnXLOj+0eoqsgnrl56Egf8W4FAA3KtTWIcTcA1JlWKY0DRAQnh3Vz7E+ND6OrIJ65eehIH/HuwcMKF80dSlQEmh1BddUdMk3KKEFSfQPpj6U0BjcPHekj3jXTts5YRgYkW6V0xw5WVx1CpYWCc6aZn7od0k0QD4Obh470Ee9qaZNIdRRIYxKQ/lh6GBu00Wtah3bq+MYp/TGIh8HNQ0f6iHdNLZTi5MoL5FyBRiSoQxrUzKySCqM9NWuJboJ4GNw8dKSPeFd4VMPZ0roP6h7yqDpAZ5zAOQVtJfR1iL+A9McgHgY3Dx3pI96d0k1nKmFCn7gq6GG049Lrs1xysNEx8lNBPLoJ4mFw89CRPuLdFI+MY9hctbR2AYq7n8VWCZI4RYp7EO9j48PoJoiHwc1DR/qIl7OWiH9M/h+VChBahSpTgMtU3at/kjzVAUA3QTwM7h460ke8Sy1RNa51HdDad+vhzFDaiKu01oKS1Io9tZqWboJ4GNw9dKSPeId0mqkTRRg4FtLFDMxkL/McwiIl5fnUKF66CeJhcPfQkT7iXeERE5aIAaJgXNfD7SNq6JBwStE5JfJT2VK6CeJhdPfQkT7i3T6tKYq6PcNge4H44toYByyssecaJKenNrXwRRAPo5uHTvQR76KlP+btJoISdB3SmhvUMAPUUeawbm0+VkrzTRAPo5uHjvQR75BOFmk7LTGGCUSCUMk6RNSWqMyW+alJvHwTxMPo5qEjfcQrpFlLtjkJ+tgjD1IZO7U0IcxBoZXS+nzjlP5SSrt56Egf8TLiwRqNbZ3NjYF+1BypGkhNkSRirI/NS+erIF5089CRPuLdrCUaqLwOaBRJQDg71JJ2I2Jb5/ao0uWpiAdfBfGim4eO9BHvVtMmE+y1QG2hAY0RwbJV6FatNMtc5KkgHl8F8aKbh470Ee+QXujGdR5DDns/bUQEta4gqxyhvu6OYm+c0p+DeNHNQ0f6iFdI7xbDwSJ7gfge8jgzKHKGQa32orWOx4Y88lUQL7p56Egf8c4Pt8myjmloDfsqPNZRrX3bLW0K6SRr/QWn5UsQL7l56Egf8e6UpkSjTIVSqe/Ww91Nmxh4JpQ2qYo+NRGPr4J4yd1DR/qId6f06KlTGyBU1vUw7Yui9AncW8QSpPNjqSW+CuIldw8d6SPezTwgHdbM9qUwLaTzgFK0rYJ6rsth7dj7Cy8eX4J4yd1DR/qIl0G8OvvsAVocDJRVQEsgwB6Qesx5kf4C0p/dw+TuoSN9xLvCo8RRIzZIMw4g6QimYtBLW7dEJLT5FNJyE8RLbh460Ue8Mw/TOqNr6qA8F9GtzFV3xLwq69olRkR5zDyUqyBecvPQkT7iXWpJYlLsCiGGvT98wb1nIICVWmJYdLfwBtJfSmk3Dx3pI96llnhobQUBU1qndO8CdVEOcdZpqDXm/tTIA7kK4iU3Dx3pI96V0jhDohLAhhLQWAd07cFghp5K415sPOW0yFUQL7l56Egf8a6WLqOxYYScRXYHQAStNqAjmelIuYenJuLJVRAP3Tx0pI94N5imUAo9GqySeg9Mrwo19FVQJyyCNRYrTz1Ly1UQD908dKSPeFdLV2WmVW7sJUN/8sN5BtjH48TJxuOppha5CuKhm4eO9BEvC49AkWKHlmWv01rndek9gYUStdU8Y3qqqUWugnjo5qEjfcS7R7w8LM7RQHBvauFIULgwWI/dZKTe61MRD7kK4qGbh470Ee9OaYslhG6ApU4g5VV4UFuEt6yyW1rCG+bhlyAeunvoSB/xdrr0ugVi3U/SA6iQLqQ312UoRS1sjy09lKsgHrp76Egf8Q7paZVDLJBEF9IpNbBZZdfSrYpESvGp8WFyFcRDdw8d6SNeId1mGGndEWHIOpspVYYabYLWUq2RxMEvvHh8CeKhu4eO9BHvumnXEU1tCGgbq/qgjgvp2qAnWqDnULM9dT3MN0E8dPPQiT7i3SEdcYyEA0afCmS0So68PvSkuVilbvmp1bT5KohHbh460ke8G1vaRXOVRXOWVXfYOqQLToMmS8ShUusbSH8upcnNQ0f6iHfP0iRalDPUPX+Xmu7dQ2ZApVDOef1XeaqZNl8F8cjNQ0f6iHfP0r2nPjtDxxkX0mmV0pzXZTGKVU1S5njqDS9fBfHIzUNH+oh3t8OBIUwjEOV1NsuenG5NwbDnlkIJ9bE3vHwVxCM3Dx3pI949S+cYktYEyXa2tBLvHS0JmHsscWIk6i8g/TmIR24eOtJHvOwPD9aTrj+GPa2UKIx1So9VfbTak7SRen2qAyBfBfHIzUNH+ohXSMcccewJ6WWmBBQJoaQYoVHDUZqELE/1aeWrIB65eehIH/FuMM0onFgIEts+pccqPCTtCabVRFeh/dw6rXwVxCM3Dx3pI951AGxq96tdo7k7AHoEFZmguXKlOkN6rJs2XwXxyN1DR/qId+/Sq+pIQcqqpZnW2Sx5ndLIID3NGmYrMp7KluarIB67e+hIH/Gu9TDE0XIziKML0CqeofRFeCoasc8eU3oh4vEliMfuHjrSR7wbxVsr9WgNBu49nloULLUA2mPkWVq2+UIt/SWIx+4eOtJHvDulsUhKhaGX+ONSuMro2ARq7aXM3ussTz3i6U0Qj908dKKPeDeYZtXMPaQMGGYBwrKI1j0+PcSU56o9pj1VSutVEI/dPHSkj3hXd6hoC42gc8hAE/cbHhqkOVq1SGPKU4Np9CqIx24eOtJHvHRaMsWeDEIt4Y+TeCuXtOrpNFtelXXNTw2m0asgHrt56Egf8S4unXttJAxtBF1IUwNbVTQMxjg5UU/01O1Qr4J47OahI33EK6QL9thz7zBph6TDnjNdRwHD0Yxrj5jeqKU/B/HYzUNH+oh3Dx459caxrzJ6IlDJDLvWAGYJnEYc47Hp0noVxGM3Dx3pI14hresgHmIDRukEVIeCtVVapxRXmZ20ED7lh+tVEE/cPHSkj3j34rEugNT2xvCwOwBW6QzKgSGijZZDs0hvXA8/B/HEzUNH+oh3cWnhIbouhSOmADRyhGrV1jeLxLqAL/iUH65XQTxx89CRPuLl3FKS2PKqpfMO4sUxoaTSQUJuluZsKb5gHn4J4om7h470Ee9aD6lpqVlh1R2r8IiNoMY0QMrMpbfRNLxQeHwJ4om7h470Ea+QrshjEPPOdMxVS0tan8mqPrLEUZjE+IUXjy9BPHH30JE+4t310EZuYWQoFBbSARnWoR0hBK4VS419PjXGQ6+CeOLuoSN9xLtaOhREMobYA6/CwxqYpQRICSu1OdNjHQB2E8QTNw+d6CPedR52izGTQlNat0PhDBrrqjsoWY915onleaK/BPHEzUNH+oh3dQdSzKMkmCOEP7VpGcf1IUgXnCXHp26HdhXEEzcPHekj3sWlW+tqJhB5b7UoNqFqV+hRdSZFTfrUcGm7CuJlNw8d6SPeFR6J0XQS1NI7UG8dqlEAsaTNWiK1p2Yt2VUQL7t56Egf8S4urcZSE0LbU3hpIIHhbFC41dGUyfCpNzy7CuJlNw8d6SPeTfHgnVta10MOq/ogWTRboAk7h9esZO381HRpuwriZTcPHekj3m6IS7X2dT1ctTMQTlyntK7Cg1cdbWWUqS+84X0J4mU3Dx3pI94NptHcIocB0zID1VpAaSG9qpEpOruIPdV6aFdBvOzmoSN9xLu4NHfWgAkqxgCUyNZnyhCjtF6nWmtPmYd2FcTLbh460ke8az2sJoV6BCa03dnSoM7BkGVwHzlgxzcKj8/uYXb30JE+4l1qSSg0ahXaKAQ0LK9aOmeYe9JSVpnhsQ4AuwriZXcPHekjXja1TCMKBBx2g3jKCGXS+gw7lz1BrI35AtKf3cPs7qEjfcRLpCOnmjusKnqd0kUJbGKGkVH2XthZ+gvXwy9BPHX30JE+4uX1UK3sPRbruI5AtTVQ1Q627oZ1aKaRH6qlJdwE8dTNQyf6iHc9LRJja+tiqNrCXk27d7QMgYSBRlrltNpDdcdfEv0liKduHjrSR7xDunWtDRFm2tlSXHDXSgVIWk5FUrH2wiH9JYinbh460ke8nFuqE0dLUMKuO0oPUCUYTAtS1/nde38o4vET0l9KaTcPHekjXiHdQs3EjKBSxjqbB63PLEC2MDG0VnE85LT8hPTnIJ66eehIH/FufJhmHbV3yDgX0n1MqAUbYC+j5HV3DOENpD8H8dTNQ0f6iHfmYYjWS1pIF161dO2rlm6GENIkCylxyA91APyE9Ocgnrp56Egf8bKWDnMEDhCk7UmPRFDTXAU1SZyjoWB7A+nPQTx189CRPuLd+LDGY0xqEIfubtocQWde10PEOAk51flQU8tPSH8O4qmbh470Ee+ypZENK3copbV9SmcoFhBmiT2tmoRGe2hg+k9Ifw7imZuHjvQR796lWbtwpnVKy15rsaqPIkNgFF61h/JzSw9/Qvqze2juHjrSR7w7pSVYJVQYve9TOgrUbAnaGKaYZlZ5aIzHXyL9JYhn7h460ke8q6VjH7In/1MeBESr5iia074jptl63UP4X0D6s3to7h460ke8O6ULBUOx7YWnbbU00BEMtDMl6hTyU6tpf0L6s3to7h460ke8XD4UFHtSkD3akWjHpXMxQKTcG+een5ofJvEmiGduHjrRR7xLSw9SsxBgrgJkndRV9viw9U0K63y2QqpP3Q7jVRDP3Dx0pI94hfTESes/q+5oaR/SZbdp7Tc8jEI6RKg9lS2NV0E8c/PQkT7iXedhb6OXTDBDWKV0Sryq6DxBCo5eaxv5qXnpPyH9pZR289CRPuLdrKWURlBblYbifvWYCcrs60Om0qmtu+FTnYc/If05iGduHjrSR7zLlrZYKvcCtc69IW4d1Rp4QGplVNv7tB6LeMSbIB4FNw8d6SNeNrUMCusOBigygaRnqEX3oha1PLvFWd44pT8G8Si4eehIH/GumTavC5hUgdn3mrgoBiZMEGes2bi0kB7aEPcT0h+DeBTcPHSkj3g3XZoFZ+YCQ5IA0Wyr8KgIlpRrCsSWnzIP400Qb/1fiCPtSP9JvGtq4WYps+6hYQOoUAadqUJWip1K6qO98S79MYhHwc1DR/qId494Exe3sULqeyJe0glqe0lt59KbxsBPbVv+CemP7iEFdw8d6SPe9Wk1bCXscTRkYRUetvd4YoBZZWCIY6T5QuHxOYhHwd1DR/qId31aJXepNKFzVaA2DFQkQ+5zfU8uQ+dD48N+Qvqje0jB3UNH+oiXezx77yVESDmtU3rWuRctI+CgyiErZpUXkP7oHlJw99CRPuKde9jQZhjrgK5x1dLVIigGhda4YQzatDxVS6eLIB4FNw+d6CPeEU2RUrQM2GhviAsGVscALgWp5TZKemqKR7oJ4lF089CRPuLdgwdJIekF8th7PK0NKHVdEbnGlEuTmfNT/eHpJohH0c1DR/qId6W0Ss0YBsRADSg2AmtaoUQpKVNapL+B9OdSOrp56Egf8a5Na6qtY3mA9VJgVa4dtMYBo444a+ZM7ak3vHQTxKPo5qEjfcS7IN5Y57SVDiHWCjTGhD3VA2YsnUfVquOpIF66CuJFNw8d6SPe9Ycr85QgILxuhkQLbsvTIOi0qHXdDutTHQDpKogX3Tx0pI94hXSUMfdiw717KO5mrQBlfRtQBw7Fwe2pbcs/If05iBfdPHSkj3hXeESJNKSAVdb9iMeglBk4JTHuSfmVwuNzEC+6eehIH/Fu5AHFyRYUsKZdS0+EsqpokJE1xJ5bqk+Zh+kqiBfdPHSkj3g55DFyo9ig95SBci1Qea+mxX0zxNy6vFFLf3YPo7uHjvQR7+LSU0ufSWEUFCCO+8WDE1AgDJy4cnlq1lK6CuIldw8d6SPejfGwxGoaIFNhoLlbD6Xv/bSlttmKtvjUPq10FcRL7h460ke8O6VpHcqdM2jAApRGh5rygDFybaTVsj3VepiugnjJ3UNH+oiXLx6jdsmr5jBZSM8ywMYYUHJXS2M3H46HkMabIF5y89CJPuJdf/gIM3QZQCq8x5bG3UzbgYXmXtTSouHzRH8J4iU3Dx3pI94F8aykQjNDwL6QDsmg5jQhmUaV2SfVp8aW4lUQL7l56Egf8a7zEBe20gbk2VfdUffSQ1EFk5RkzmqhP1VK41UQL7l56Egf8W7WkoyOSD+clj2YZhBY1AJTU6VmsRd7oZT+EsRLbh460ke8ux2miVxLg0JhFx593Q5b4r0RAKv1yrE/FfHAqyBecvPQkT7i3cB05pmDruthCxOo9LofPASMG2mYg/kx8xCvgnjJzUNH+oh3tbR2a0oTCtseeWAVSsICkQvyyJ17e6r1EK+CeOjmoSN9xMsXj8aFiux9h2ldDytCGTPDwKWmOYTiU1M88CqIh24eOtJHvOsAoJpKsgBNuS6u9yMed/thI1rmpuGxTS14FcRDNw8d6SPeddNmMqy0Mx2xrFpaFErbnS0yTHnglPoG0p/dQ3T30JE+4l1cug4K0hjCPqopJAKzvZo2c6rTWo/8Qi39JYiH7h460ke869MKY319wSCVQkCRA6xPAtigNAOuj+GFR7wvQTx099CRPuLdsKXRMQ41GKFnIGxj1dLcoU8MskrrmvMbSH92D9HdQ0f6iHc7AES4poqAc6+mbaNDybqqD8xIWdGQn3rxoJsgHrp56EQf8e4NL86YelFopG1vtYhQeqrQjdbpjaPM8VRPC10F8dDNQ0f6iHe3Q1Ose6T0qi/KqjuyLqRxAqJY1dRHDU/1h9NVEA/dPHSkj3jnh9d1P0wlQ4pBgYYWMIkKXKxkiyG3/tSGOLoK4pGbh470Ee8ePEyF0qh/3DhEASuY5gpj3RYHhsaCT03Eo6sgHrl56Egf8bKZdn19YuuUtlVzUC4VaosGoa3DGqex1KeaaekqiEduHjrSR7w0DyfmWQlm20u0Wm1gKU6IOfSeK+fITwXx6CqIR24eOtJHvOsAGNaZw879SwSKuD4rvUHss1khLEPeuB5+DuKRm4eO9BHvOgDC1NpShDHLj4l4A7TlAglrEuEp9bE+LboK4pGbh470Ee/i0iVSt7GQpsbrlDYFzaVDriqZsii2N5D+HMQjNw8d6SPendJZ4xSp0Oe6GVKTDqWGAsHSpNZ6EHnjEe+ze0juHjrSR7yLeIiqcEEg0/WhjASrgk5gGDDYkCb5BaS/BPHI3UNH+oh3HQA4sXA1wFkX0o3nHrO074gkRk1nKE81iNNVEI/cPXSkj3iX8RAaFHpbxXMToMAZ6hQGHqvkCKozvWG1fAnisbuHjvQR79zDMcm6pnVK0zqlaa+mbRyhCKKMmGdPTzW18E0Qj908dKKPeDcRj9YtcOy1Q3F02EsOQWPoO2nac7Fm0V4g+ksQj908dKSPeOeHV1kXRFbQaavuqCw77MF795AqWailPGUe8lUQj908dKSPePcsXW1Y2i8cZfA6pRlBmdftkFRGpcz1jbrjSxCP3Tx0pI94F/EorafFLQTGAMQyodZKkCfOkkNGbE+94fFVEI/dPHSkj3j5LG1IqgIYUNftsCEUrhNKnHusWFThN07pz0E8dvPQkT7iXedhCJVH5h3Em0BSVgmSDQFH7TGtr33KU294fBXEYzcPHekj3tXSUihU2U0tkoBWWQ2lioGtr3pSQJn0VDMtXwXx2M1DR/qId7uHUmlpkIHkdUBTmw2s6lynNI5USS3pUx0AfBXEYzcPHekj3pmHOENXTMDT9siDXUuPJlBpSByEIehTs5b4Kognbh460ke8W01behiMCDtGCpQTgZa8zutdS/eSLdBTm1r4Kogn7h460ke888MLEtdkwG2uUzrUVUa3qDApjTH75EovXA+/BPHE3UNH+oh3SLdImS1DDmEhbbRvhuu87lP7oNIsxxdO6S9BPHH30JE+4hXSIfOwrgISJQD1zKDUJ9TWR5m1VwryAtKf3UNx99CRPuLdZBpTazYDzLibWmQyFKU9Z3qvtbCMofeHkJabIJ64eehEH/FufFhRkZ1Vsj1DjGqNoLqdlsA95TkspqcaAOQqiCduHjrSR7yrO7pEbGH9MczttEybYIsj6MVYU9FVezx1O5SrIJ64eehIH/EuLj3HlL3QQlNd1YaIQEmaQLg0Lut+2B/bECdXQTxx89CRPuJdXDqHfUo3UNxOS48KWndDAJXYapuF8anboVwF8cTNQ0f6iJdx6ZC4zr17SDJQiKuqTrOuK2KqvY6QVF+4HX4J4mU3Dx3pI94VHiJdtTAktA6EJYLlUiCqWdVIyfSpZ2m5CuJlNw8d6SPejTywmClRgzj2ymXV/SItAXSGXXuEEsYbtfTnIF5289CRPuJd4WGhGKUIMVsCSsWgmCp0mSlgCYXzU+PD5CqIl908dKSPeBfEa7nlVTODaU/7xWOd0jszPcyIO0to/Y1HvM9BvOzmoSN9xMtTOqZoNUPTzrtBfJ3SukoQSdRDqmFWeuPF47N7mN09dKSPeGe1pNBixAmB0h7jQR0KBgKemmIuqVJ74ZT+EsTL7h460ke8PKULWooL5IS2Co9VRqsJA7Jhm7lMtBeuh1+CeNndQ0f6iJcT8RjznAS5Gu9NLQbaKUOsRVsIXKi/UHh8CeJldw8d6SNe7tPiHn40ZvW9QHx3HRajfUdsMUmqHOpTay3yTRAvu3noRB/xrpnWuOZZJvTaF9GWJ2iUCUN60FJr6/JU52G+CuKpm4eO9BHvBtOUPorkDpjaBGo4oIw+ICftaHEV2PRUKZ2vgnjq5qEjfcS7UzrIKpZTWIUGr9vhrqKVegeLGjs1Ms74AtKfS2l189CRPuLdrCXeA5W4A8e0Co+527QSdhg5Gtnk0cIbhcfnIJ66eehIH/HuDW+n8Epet8MZ9u6hiWC8LouFu+ZAoTZ5ajBNvgriqZuHjvQR76Z4hHUmz6owTRQIB0Otq5au+2mvL94zvYH05yCeunnoSB/xbhQvzoZ9P9rp3moxW4NKq/Aocd0SiSXF+lTrYb4K4qmbh470Ee8KDwrWa2gwNA+ggPui2BFy54KW1dp8yg/PV0E8dfPQkT7iXQeAkcyeC+TEBchWCWJMA0JMra/LoYWSX0D6cxBP3Tx0pI9413poMoyyQay2Cg9MClpihpFGkWizxvBUU0u+CuKpu4eO9BHvrJZa2iiMEOqeiKdhVdWFK0gbuUUK2usL79Jfgnjm7qEjfcTLIB4tcEsEDbJnLa0PRVqEEJhanU3SYzMP8lUQz9w9dKSPeDc+jNP6p3ZolHctjQmKlQYp7K1EpZHOpxrE81UQz9w9dKSPePcuTYgjrPvgXtW9kFZdhYcUqByjEmPF/NSLh94E8czNQyf6iHdp6TKCdMuQcuZ1O4yr7qg2IbaUYmRVHE85LXoVxDM3Dx3pI96lpWOfapOhIW6npTawOAtkHplqjolaeAHpL6W0m4eO9BEv+8MjSx8FJPA6pVlllRydIWrW1FbZYeGpdVp6FcQzNw8d6SNeIZ1LsFykA3bNO1s6QG0oxM4yAgZFe8oP16sgnrl56Egf8a4/fA+9a2kC86qgKVaEIlYh1WkltKLMT2VL9SqIZ24eOtJHvOsAyDRpSIa+roZASQkMOUKM2SQElWZP+eF6FcQzNw8d6SPeTcQj6q2HdUqr2qqlR4A6JYBwV8KQ05hPjQ/TmyAeBzcPHekj3kU8YshVWgBUHECy4C6IE4w7xkqT7bEpHnoTxOPg5qEjfcTL1FLogkLQZVSgsKpqpdFgpBlWeZ3Dc2st9CaIx8HNQ0f6iHdIU2BKkSB0TEB5GmgeBUKTKTXHWvGNWvqje8jB3UNH+ohXSLeWjAclMEoIFHOEkvOE2scIKGWd2y+c0p+DeBzcPXSkj3i3Ii7n0VpeSIfed+FRFtzUIA0eMTHZc8uH9CaIx8HdQ0f6iJf7tDRrtbwuhYmBlNdnvDPTOrblUlQeWyCuN0E8Du4eOtJHvOzTStJohr3MIm5DvMOqngekYGMK1pr7U7W0XQTxOLh56EQf8a6nJZWS06o7ZOY98iAqWF+XxRmEo43aQnxqbKndBPE4uHnoSB/xbuSBNiqaEnTldUgLF6h70uNQLJXKxEnzBaS/lNJuHjrSR7x78OhmQUr548WQdC6k+w57FK2dm6b+2HBpuwnicXTz0JE+4l2bViLBMRJYTg2oRgabGgBXIYKBpjA+NVzaboJ4HN08dKSPeHdKIyaKQ2GY1oV0L2DraIZpObZSQ4v6xin9MYjH0c1DR/qId9lSNKLKCXLdQx7ToI30Oq97a5jTKkvKG0h/DOJxdPPQkT7i3fVw1ITMBmFVzkAjI9QaEbTlOSWY0WPmoV0F8aKbh470Ee9aD6ulscuNSfsRryuClT2Pl1pPq6BeuL/wLP0liBfdPHSkj3g3MD21lC0z5B730kMT0FgYZuMaZdXSNJ/qprWrIF5089CRPuJd4TF1UK0GqeSFdKt7+VAPgD0EnHFmG28UHp/dw+juoSN9xDv3sMc5a94D03MCqq2BSlIoxByLlJjnU62HdhXEi+4eOtJHvOvTslBw7tm7ZgEohAIWCGGUaWlVJbzYfgHpz+5hdPfQkT7iXeGxroczpgCjcwVSa1AqCiTr1cRCK+mpmQd2FcRL7h460ke8fPHYDxsRgbPwqqUX16W1BK1rzYl1FdcPXQ9zuAniJTcPnegj3j14SMNe9gtHDXmvpi1QZBXVmVKVEgJReeiQ/kuivwTxkpuHjvQRL52WOCIumjlXAcoFodhu2GIenENqGR8yD39C+nMpndw8dKSPeOeHc86ospBudWdLUwPtZcIcMzFVag0fevD4CekvpbSbh470ES+R1i6RC8Riq/AIpUOZnQGTCKMGjK8g/TmIl9w8dKSPeFdLY2YurUPlsjfE6TqlhyqMUGquFkNJDy1q+Qnpz0G85OahI33Eu4l4aosanRDqbmrZk8PKmBW4CpapVuN4aKvFT0h/DuIlNw8d6SPejTzQiIVkQI5F1ynNGbT1dT3sM3UboumpdVo/If05iJfcPHSkj3hXePSRauAONo2AUjXQKhVma0k5rC++P9R6+BPSn4N4yc1DR/qIl62HcWAvDFF2tnSSgEU14KgzIKauJb6A9OcgHrp56Egf8e7FI6WaOyXgUQJQzRlqFYU4WhWaMfX4UBDvJ6Q/u4fo7qEjfcS7tRajYemDQFrfezzzzuBFgh7DaCpcUn9ofNhfIv0liIfuHjrSR7ybtRR32yzu3nDr61IY1/WwzHVK59DUGC3lh5pafkL6s3uI7h460ke8G8Xbik6RAaGxLKTrXLU07T2emSXnkhq+8Ij3JYiH7h460ke8G+MxMPRcEXJbZzNxbbCnPi6kkWaYrMoPLfLM8SaIh24eOtFHvCul+wwoacBY/wClPZhGZoCoZKVjlnV5fJ7oL0E8dPPQkT7iXU/LqjsapgYpDwbKzFB0lSFjDk5dF+3lqbR0vArioZuHjvQR756lOYWM64CuUePuaSlgrTFoSoE104z0Qt3xJYiHbh460ke888OnYJqG0H+0aZU+oXDtwDGTNR6kXF5A+nMQD908dKSPeFd45FbCrAlEe15I4wCrPYKuO+KcJryuiC8g/TmIR24eOtJHvBt5IFZqMoOE1VbhkfcUj7pqadXaYsNK7Y3r4ecgHrl56Egf8e5ZOunk/XyXSAho5gRVZgXpppXWGa3jjcLjcxCP3Dx0pI94d0o3iaXXArNoX4VH6qBNEUhKRRzFRnzjevg5iEduHjrSR7xCuibBVTUrtGblj494utd67s2HrdZcy3iqQTxeBfHIzUNH+ohXSLOusoN7gx7qOptHC1Ckj3Voj1WSjNrU3niX/uwekruHjvQRL/d4RlEkhDpTAiK09dmo0FuqWjC3ll548fgSxCN3Dx3pI95FPKSFMdOAWGRnS0eEGiZBz9pYQiyrsn4B6c/uIbl76Egf8Q7pHSctC+RikxfSksB+zPKoac5SKdJ8Ki4dr4J45O6hI33Eu9hS5ZL7rBDmji11nWDrkggzzVwrjomPjfFIN0E8cvPQiT7i3e1wUK8lENTU1iE9VgWigSfIwNLK0MHloQ1xf0n0lyAeu3noSB/xCmnEiT22CG0RvNdpVdBIAaZKm2pUGJ96lk5XQTx289CRPuKd01KUOKBCzZKBSBE0lwrJRimZDcN4aF76T0h/LqXZzUNH+oh3frhS5JYCxMY/eloq1D0RT2ZfQJcg0t8oPD4H8djNQ0f6iHfz0mek2mOCNqru6dINVrkxoJrx+uPXkO2p1FK6CuKxm4eO9BEv55bSoL3vsOU9xaPhuijW1iHpxIYtTIlvnNKfg3js5qEjfcS7NzzuQzBlSHWEnVpiMMthfZgcWHhEay8g/TmIx24eOtJHvKulhXodBSH3Rgtp2a2HIUEaCUPNLUV9o/D4HMRjNw8d6SNeTsRru0E8ggrn3QFQoVTJMExCNB65hqfWWqSrIB67eehIH/EuWzpTmTGu+2D/EcRbhYfGWAGJkUKMvetTHQDpKojH7h460ke8O6VtBJLOsA7kAmSGYDMGaNTymIxB0wvXwy9BPHH30JE+4h3SUji3maFzXLX02IXHSAJoaquoLpHbU3HpdBXEE3cPHekj3hnitkrm1BQy78k0YxXUBadCSVJsDDaOL7iHX4J44u6hI33Ey3fpMnu2CKnNBNQ6gRpX6EYzxaiLvKfWWuBNEE/cPHSij3g3xcMCoiDBoDSBQmAolDJMFmXuBak9dTvEqyCeuHnoSB/xblHLjtvJuhiOEQ2IiUHRJkRVoXVz5MpPveHhVRBP3Dx0pI94Zx4ij55bAqsS9o5lhFLm7hQvYaYRmuoLdceXIJ64eehIH/HulDakdTZ3GCmvU7rx2Ein3XmYW1GSSW8UHp+DeOLmoSN9xCukrYQ6sgWQESMQZQHdzniYBVNfB7g9Nj4Mr4J44uahI33EuwcP4cghGaTJvK6HkaDGsWfjdaSMJbb51IY4vAriiZuHjvQR72ppmaFKFYi8p3hoKAvp2KDh0K5h5vjYrCW8CuJlNw8d6SPeBfFqaqY6VqWhClRaBkPOkMrE2TqNGd+4Hn4O4mU3Dx3pI969S6PsDUMVShh91dK0kO7CIJkKpyolyFN+OF4F8bKbh470Ee+6aSMT8+ygGdf1cMYJpmlCCLHPwlHosdQSXgXxsruHjvQRr5Duo7WQ96Uw77UWSgnKmGF9cy6ktVEIL9TSX4J42d1DR/qId5NpsMxaJAJW/PGIZ2AD6y48hjbOA/NTezzxKoiX3T10pI94GcRri+iCoJgbUG8NlIJBixhyGZRDeGoiHl4F8bK7h470Ee9mHmCNmipDLmWd0nmEhXRiQMqtZYl1ndQPIU03Qbzs5qETfcS7Q3rPJe2ToSZeRMc9wLTh3k9b6hjNcglP1R10FcTLbh460ke8Mw8nqmpk6KMOIFMDHXXV09ZniKKkj62mpasgXnbz0JE+4l3EQ+ooMjNECXswjSaoPQZIrVVpocRuT5XSdBXEUzcPHekj3j1Lm7USeCyk94NHwg5lO4h5pthH5DiLvYD05yCeunnoSB/xcm5pDsnSHhrWCQipbPOwQh1JUtDY6nij8PgcxFM3Dx3pI95ttchSmvUOvdcKNBbXJUqCllqmWAWzPNVMS1dBPHXz0JE+4u34sFZmF2gzNaCQ9yhezDAkd2WVRd5T5iFdBfHUzUNH+oh3UzxKCCmECDKSAS261ylt65TuecRQdH3+1IY4ugriqZuHjvQR7/zwXmNvYSyka9kjDwTKbApqgr0ykvJTqSW6CuKpm4eO9BHvJuLZTDmpQc2kQLMwGNcEMndgSWuQ8MaLx2f3UN09dKSPeBfEy5LjXmthPybiBaqgGCt0sdlHoVz5qT4tugriqbuHjvQR7yIeNJBwFc8zzT3Gw/qqOUaGFnUf0DGn+tTSQ7oK4qm7h470Ea+QLjmitEjQ0h7eMdNeUisITC2NUtuMjwXx6CqIZ+4eOtJHvHuXJsLJNFYFXdYp3WOG2llhTqxxFNVpT7148E0Qz9w8dKKPeJdaGlpiQwEtM6+6ozGolACSBo2+Cunangri8VUQz9w8dKSPeDdricMgWUczZtqzlvJCerEMs+chSYWSPfXgwVdBPHPz0JE+4l3dscoNREUY0SJQYAHDOSBST31os1Ke8sP5Kohnbh460ke8XE2bh4bdyVL3+LC9gKjEoMBBMTRiafLU3FK+CuKZm4eO9BHvzMM2TAMilJ4YSEuFirkAtokUm9Rsb9TSn4N45uahI33EK6SVsyByhClxp5ZKg8LDACdWxjAGy1OpJb4K4pmbh470Ee9ePLKsk5kN+g8/vIUGteTdC5CQQ85Z7KmIB18F8czNQ0f6iHcvHtgIKUzgniuQYYK6yg8I2kuSMVoIT/WH81UQz9w8dKSPeNd6WEPLGQPMmOofm1pqlAq8Cmyu1ZgeC+LxTRBPgpuHjvQR7+LSY53RrAJ9g0w5DzAZESTFaIFtGL1xSn90DyW4e+hIH/Fy5sEM0caAgnXV0sEULM8Jef3ZF0ZK1l6wWj4H8SS4e+hIH/HuxSNZ7J0RuNieeRAyKJUGQ0rXdUHsYT7VTcs3QTwJ7h460ke8i0vPplplAI+O63oYB9QxK8QUM47U+uxvnNIf3UMJ7h460ke8G5gech2yKo0R9xiPYQk02AAxrVFRZDx2PZSLIJ4ENw+d6CPeEU0WWrEKWOSHeShgISMMttJTL5jGU2lpuQniSXDz0JE+4p0fHhgZe4KJmlbdUQ0qcwIZuFAPubXHnBa5CeJJcPPQkT7i3bO0plDCLJBk97Qk3g8eamBFUqXRqD/2hic3QTwJbh460ke8a9Pq2rm3BE25rVJaO+hYl8XEpVHmUPp845T+GMST4OahI33Eu6WH2FFDjtBbXKd0XIWHtjKBpvQacM6en3rwkJsgnkQ3Dx3pI95N8ai1yAgVuOwg3lwfLGKANrs163NyfON6+DGIJ9HNQ0f6iHeFRxvYyzTo0tcpXUqGUqzBiHNE1lzI3qilPwbxJLp56Egf8XLWEpG2trOlQYByKqAUBXJrQ0PPM/an+rTkJogn0c1DR/qId+/StWtugtB/OC04BmgoDGGgYkhM6bGlh3IVxItuHjrSR7xLLUkukbhCzJWB1m0MtOYKOksoM0Vq46nxYXIVxIvuHjrSR7zbp8UFR6N1KVTas5YqQR3KkHKVHKVglKcG08hVEC+6e+hIH/GylpZhLLTKjbBnLeU9incoFEsoM1Mvob2A9Gf3MLp76Egf8XLmAVGzvSJuZgRqVfcpbYBhNrJVh3R54RHvSxAvunvoSB/xLuOBVGyMBJ2lr8KjGVRtCQYNQ4kjlvkU0vkmiBfdPHSij3jXTEslJE0Eo+kEGlHWIY19fXNdDmUd35Seuh3mqyBecvPQkT7i5bz0TNJpXQe1hb30MEKdohCMZlcuFRu+gPTnUjq5eehIH/GulM5DJy6GGXXVHbLrjsIBAk1ZNQdGSU85LfkqiJfcPHSkj3jXH57ZlJgWzWkPecwGOm3P4w2kHGjHS19A+nMQL7l56Egf8S7isWoLxjJBmA1IdRUeWgLUxXouudcy0gtIfw7iJTcPHekjXl8PB2OGXHcz7Z70WAd3sBbJcspCjzW15KsgXnLz0JE+4hXSSWhmyQ2khr30UHUH8dahPWfLMVoZ9Mb18HMQL7l56Egf8c48FE5z2DqWdWdLkQdoTQapcS8mcTw38iBfBfGSm4eO9BHvCo9GRjMozBFXLS3rZlhSqnthXKUyYuj6xovH5yBecvPQkT7i3SOeZcLAui6FuGppLLY3xE1IKUdsubZUnuoAyFdBvOTuoSN9xLvWw4h9jEb7naMBpYl7B8C6LeYcg05L47F9WvkqiIfuHjrSR7zrAFhI17wbxJnnfvEosAqOCCPWdWGcxGRPrabNV0E8dPfQkT7i3ZDHHHSUxoA21vXQuENh5cW1qc4UOYw3kP7sHqK7h470ES8N8ZYi4roPkq1TWvcCcSQGTUNMYrIoT8Wl7SaIh24eOtFHvIuW9tRrXESXaKuUtlxXUb3fP3IINaXE9FgpbVdBPHTz0JE+4p0fXkKvWgWMZwCaeZUciSLMtOdKU0V6LIhnV0E8dPPQkT7i5TqtVWEM6SBjdiCUdUqnPQFhMT0KIyKXF5D+Ukq7eehIH/EuLo0LaQsEfdEDFMYqpbMIpE6iHGbP6anVtHYVxEM3Dx3pI14hLUlmnBgg7HKDMtMfJ+IZS60tJuz8RuHxOYiHbh460ke8G3kQhHvNE6KGDNRb3K3haR3a2CeOUdJ44cHjSxAP3Tx0pI94l1rqU8lKBmu8lx7W9RmNAqMUrGGM7Yi/gPTnIB65eehIH/HuEU8yVyp7zBKuUzqGDqX3Bp3CAlob43wD6c9BPHLz0JE+4l3EQ3rBBS/MoQWIyroeSu0QhfJU5DT6U7OW7CqIR24eOtJHvLse1ryq6bmXaLW0Co9mYDUXiFTa7NGKpqf8cLsK4pG7h470Ee+QjsmqjgYppbC3La/rYUQEmXHVJB0zxxeQ/hLEI3cPHekj3jWIx07F4jqgJdOqpVWgchJgy6nOWXuTN5D+7B6Su4eO9BHvamlurUtrwEy7AyARlBR3j0udOayLYnzjEe9LEI/cPXSkj3jXp5Wy2QwNVs2se9gSgrZFOAXk/doxYn/KENd/QfqzeUj/H+bhb0sdv/3rX+YP43/94Vf/J/zfX/7ix2d/9b0/fsq/H/M3v/vN/vX+9AWsMugn9H9gFP7G34D9w/8mEf+aB/o3f/rmD8/2N/+4/jr8j/G7/z7+6/pKxj/80z//77/91+Bv/i/88hd/9e/9V789f/0b8TdZ+OUv/tv65r9A9stfl9//3a/L7/5h/P5Xs/z29+OXv/gL5c8/6je//7s/wfYfflfqb0c/P/hff8eff85vy+//8J/GXH/4v/773/zj+NX+ewhBIYa/D/Tvov07Dv822SoOLP6X/W//84/+8y/z+1//0//8u3/63R/W7+N/XB//+fej7S/+z/+6H7//j7/C+V34z78e4w9/9Xu3f/JP6v5Jv/zFjx/6q/8HzHWF9YKMHAA=</AdaptiveCompressedXml>
</file>

<file path=customXml/item7.xml><?xml version="1.0" encoding="utf-8"?>
<ct:contentTypeSchema xmlns:ct="http://schemas.microsoft.com/office/2006/metadata/contentType" xmlns:ma="http://schemas.microsoft.com/office/2006/metadata/properties/metaAttributes" ct:_="" ma:_="" ma:contentTypeName="Document" ma:contentTypeID="0x0101009441C17B6C006147B9AF9AD50D625621" ma:contentTypeVersion="13" ma:contentTypeDescription="Create a new document." ma:contentTypeScope="" ma:versionID="b749f095ec6c1130b4dff2afd90042d8">
  <xsd:schema xmlns:xsd="http://www.w3.org/2001/XMLSchema" xmlns:xs="http://www.w3.org/2001/XMLSchema" xmlns:p="http://schemas.microsoft.com/office/2006/metadata/properties" xmlns:ns1="http://schemas.microsoft.com/sharepoint/v3" xmlns:ns2="704da589-9a5f-45d1-b9c9-18eae98c3af3" xmlns:ns3="68339cd5-4ed0-4715-a10c-fb6cfca0aa9a" targetNamespace="http://schemas.microsoft.com/office/2006/metadata/properties" ma:root="true" ma:fieldsID="0cbdaff6d6ee3764630b5f6ade14c026" ns1:_="" ns2:_="" ns3:_="">
    <xsd:import namespace="http://schemas.microsoft.com/sharepoint/v3"/>
    <xsd:import namespace="704da589-9a5f-45d1-b9c9-18eae98c3af3"/>
    <xsd:import namespace="68339cd5-4ed0-4715-a10c-fb6cfca0aa9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1:_ip_UnifiedCompliancePolicyProperties" minOccurs="0"/>
                <xsd:element ref="ns1:_ip_UnifiedCompliancePolicyUIAction"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2" nillable="true" ma:displayName="Unified Compliance Policy Properties" ma:hidden="true" ma:internalName="_ip_UnifiedCompliancePolicyProperties">
      <xsd:simpleType>
        <xsd:restriction base="dms:Note"/>
      </xsd:simpleType>
    </xsd:element>
    <xsd:element name="_ip_UnifiedCompliancePolicyUIAction" ma:index="13"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04da589-9a5f-45d1-b9c9-18eae98c3af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13e7742f-285e-485e-85d6-cdf9f73a73c3"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8339cd5-4ed0-4715-a10c-fb6cfca0aa9a"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241d24e2-75bd-489b-80c8-6337db1f4585}" ma:internalName="TaxCatchAll" ma:showField="CatchAllData" ma:web="68339cd5-4ed0-4715-a10c-fb6cfca0aa9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2C01580-05B5-4ED1-9C64-83FE8D11D2E3}">
  <ds:schemaRefs/>
</ds:datastoreItem>
</file>

<file path=customXml/itemProps2.xml><?xml version="1.0" encoding="utf-8"?>
<ds:datastoreItem xmlns:ds="http://schemas.openxmlformats.org/officeDocument/2006/customXml" ds:itemID="{DB6671A5-CD5A-407D-B1A4-0874EB555736}">
  <ds:schemaRefs/>
</ds:datastoreItem>
</file>

<file path=customXml/itemProps3.xml><?xml version="1.0" encoding="utf-8"?>
<ds:datastoreItem xmlns:ds="http://schemas.openxmlformats.org/officeDocument/2006/customXml" ds:itemID="{32CD4418-8363-44B8-8DDA-C853712D1A2E}">
  <ds:schemaRefs>
    <ds:schemaRef ds:uri="http://schemas.microsoft.com/sharepoint/v3/contenttype/forms"/>
  </ds:schemaRefs>
</ds:datastoreItem>
</file>

<file path=customXml/itemProps4.xml><?xml version="1.0" encoding="utf-8"?>
<ds:datastoreItem xmlns:ds="http://schemas.openxmlformats.org/officeDocument/2006/customXml" ds:itemID="{C4F3CE0D-79BF-4D95-89C7-FB6C016997F3}">
  <ds:schemaRefs>
    <ds:schemaRef ds:uri="http://schemas.microsoft.com/office/infopath/2007/PartnerControls"/>
    <ds:schemaRef ds:uri="http://schemas.microsoft.com/office/2006/metadata/properties"/>
    <ds:schemaRef ds:uri="http://schemas.openxmlformats.org/package/2006/metadata/core-properties"/>
    <ds:schemaRef ds:uri="http://schemas.microsoft.com/office/2006/documentManagement/types"/>
    <ds:schemaRef ds:uri="http://purl.org/dc/elements/1.1/"/>
    <ds:schemaRef ds:uri="http://purl.org/dc/dcmitype/"/>
    <ds:schemaRef ds:uri="http://www.w3.org/XML/1998/namespace"/>
    <ds:schemaRef ds:uri="e7ebdc03-41bf-49e5-96a0-1a55b0c83c0c"/>
    <ds:schemaRef ds:uri="http://purl.org/dc/terms/"/>
    <ds:schemaRef ds:uri="http://schemas.microsoft.com/sharepoint/v3"/>
    <ds:schemaRef ds:uri="704da589-9a5f-45d1-b9c9-18eae98c3af3"/>
    <ds:schemaRef ds:uri="68339cd5-4ed0-4715-a10c-fb6cfca0aa9a"/>
  </ds:schemaRefs>
</ds:datastoreItem>
</file>

<file path=customXml/itemProps5.xml><?xml version="1.0" encoding="utf-8"?>
<ds:datastoreItem xmlns:ds="http://schemas.openxmlformats.org/officeDocument/2006/customXml" ds:itemID="{9E3DB27C-96DA-4515-B2B9-DB219D6C5E2C}">
  <ds:schemaRefs/>
</ds:datastoreItem>
</file>

<file path=customXml/itemProps6.xml><?xml version="1.0" encoding="utf-8"?>
<ds:datastoreItem xmlns:ds="http://schemas.openxmlformats.org/officeDocument/2006/customXml" ds:itemID="{B071F19C-E372-4478-AFB5-AF8071889182}">
  <ds:schemaRefs/>
</ds:datastoreItem>
</file>

<file path=customXml/itemProps7.xml><?xml version="1.0" encoding="utf-8"?>
<ds:datastoreItem xmlns:ds="http://schemas.openxmlformats.org/officeDocument/2006/customXml" ds:itemID="{18AE798C-9EBC-44A5-8E8E-DE068886BB2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704da589-9a5f-45d1-b9c9-18eae98c3af3"/>
    <ds:schemaRef ds:uri="68339cd5-4ed0-4715-a10c-fb6cfca0aa9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8e2e509a-f02b-496b-97a8-09ffbb9893ea}" enabled="1" method="Privileged" siteId="{234ac309-c216-4661-a5ba-18879f6c4c75}" removed="0"/>
</clbl:labelLis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29</vt:i4>
      </vt:variant>
      <vt:variant>
        <vt:lpstr>Named Ranges</vt:lpstr>
      </vt:variant>
      <vt:variant>
        <vt:i4>6</vt:i4>
      </vt:variant>
    </vt:vector>
  </HeadingPairs>
  <TitlesOfParts>
    <vt:vector size="35" baseType="lpstr">
      <vt:lpstr>Cover</vt:lpstr>
      <vt:lpstr>Contents</vt:lpstr>
      <vt:lpstr>Summary</vt:lpstr>
      <vt:lpstr>1. Pipeline information</vt:lpstr>
      <vt:lpstr>1.1 Financial performance</vt:lpstr>
      <vt:lpstr>2. Revenues and expenses</vt:lpstr>
      <vt:lpstr>2.1 Revenue by service</vt:lpstr>
      <vt:lpstr>2.2 Revenue contributions </vt:lpstr>
      <vt:lpstr>2.3 Indirect revenue</vt:lpstr>
      <vt:lpstr>2.4 Shared costs</vt:lpstr>
      <vt:lpstr>3. Statement of pipeline assets</vt:lpstr>
      <vt:lpstr>3.1 Asset useful life</vt:lpstr>
      <vt:lpstr>3.2 Asset impairment</vt:lpstr>
      <vt:lpstr>3.3 Depreciation amortisation</vt:lpstr>
      <vt:lpstr>3.4 Shared supporting assets</vt:lpstr>
      <vt:lpstr>Auditor's Report Statements</vt:lpstr>
      <vt:lpstr>4. Recovered capital</vt:lpstr>
      <vt:lpstr>4.1 Pipelines capex</vt:lpstr>
      <vt:lpstr>Auditor's Review Report RCM</vt:lpstr>
      <vt:lpstr>5. Weighted average price</vt:lpstr>
      <vt:lpstr>5.1 Exempt WAP services</vt:lpstr>
      <vt:lpstr>Auditor's Review Report WAP</vt:lpstr>
      <vt:lpstr>6. Notes</vt:lpstr>
      <vt:lpstr>Amendment record</vt:lpstr>
      <vt:lpstr>APA Amendment record</vt:lpstr>
      <vt:lpstr>H.3 PPE Prior Yr Adj Comparativ</vt:lpstr>
      <vt:lpstr>H.4 FY23 CWIP 177700</vt:lpstr>
      <vt:lpstr>H.5 FY23 CWIP 177100</vt:lpstr>
      <vt:lpstr>Data Validation List</vt:lpstr>
      <vt:lpstr>ABN</vt:lpstr>
      <vt:lpstr>'Amendment record'!Print_Area</vt:lpstr>
      <vt:lpstr>'APA Amendment record'!Print_Area</vt:lpstr>
      <vt:lpstr>Tradingname</vt:lpstr>
      <vt:lpstr>Yearending</vt:lpstr>
      <vt:lpstr>Yearstart</vt:lpstr>
    </vt:vector>
  </TitlesOfParts>
  <Company>ACCC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asood</dc:creator>
  <cp:lastModifiedBy>Chai, Melvin</cp:lastModifiedBy>
  <cp:lastPrinted>2024-10-14T23:44:45Z</cp:lastPrinted>
  <dcterms:created xsi:type="dcterms:W3CDTF">2012-02-16T03:44:14Z</dcterms:created>
  <dcterms:modified xsi:type="dcterms:W3CDTF">2026-10-29T01:18:20Z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f">
    <vt:lpwstr>\\cbrvpwxfs01\home$\smoff\2012-13 to 2013-14 energex financial information template (D2012-00032519).xls</vt:lpwstr>
  </property>
  <property fmtid="{D5CDD505-2E9C-101B-9397-08002B2CF9AE}" pid="3" name="ContentTypeId">
    <vt:lpwstr>0x0101009441C17B6C006147B9AF9AD50D625621</vt:lpwstr>
  </property>
  <property fmtid="{D5CDD505-2E9C-101B-9397-08002B2CF9AE}" pid="4" name="SV_QUERY_LIST_4F35BF76-6C0D-4D9B-82B2-816C12CF3733">
    <vt:lpwstr>empty_477D106A-C0D6-4607-AEBD-E2C9D60EA279</vt:lpwstr>
  </property>
  <property fmtid="{D5CDD505-2E9C-101B-9397-08002B2CF9AE}" pid="5" name="MSIP_Label_8e2e509a-f02b-496b-97a8-09ffbb9893ea_Enabled">
    <vt:lpwstr>true</vt:lpwstr>
  </property>
  <property fmtid="{D5CDD505-2E9C-101B-9397-08002B2CF9AE}" pid="6" name="MSIP_Label_8e2e509a-f02b-496b-97a8-09ffbb9893ea_SetDate">
    <vt:lpwstr>2024-10-01T10:31:22Z</vt:lpwstr>
  </property>
  <property fmtid="{D5CDD505-2E9C-101B-9397-08002B2CF9AE}" pid="7" name="MSIP_Label_8e2e509a-f02b-496b-97a8-09ffbb9893ea_Method">
    <vt:lpwstr>Privileged</vt:lpwstr>
  </property>
  <property fmtid="{D5CDD505-2E9C-101B-9397-08002B2CF9AE}" pid="8" name="MSIP_Label_8e2e509a-f02b-496b-97a8-09ffbb9893ea_Name">
    <vt:lpwstr>APA-Internal</vt:lpwstr>
  </property>
  <property fmtid="{D5CDD505-2E9C-101B-9397-08002B2CF9AE}" pid="9" name="MSIP_Label_8e2e509a-f02b-496b-97a8-09ffbb9893ea_SiteId">
    <vt:lpwstr>234ac309-c216-4661-a5ba-18879f6c4c75</vt:lpwstr>
  </property>
  <property fmtid="{D5CDD505-2E9C-101B-9397-08002B2CF9AE}" pid="10" name="MSIP_Label_8e2e509a-f02b-496b-97a8-09ffbb9893ea_ActionId">
    <vt:lpwstr>5965540f-e65e-4f70-aa9b-cb55e43b0b5c</vt:lpwstr>
  </property>
  <property fmtid="{D5CDD505-2E9C-101B-9397-08002B2CF9AE}" pid="11" name="MSIP_Label_8e2e509a-f02b-496b-97a8-09ffbb9893ea_ContentBits">
    <vt:lpwstr>0</vt:lpwstr>
  </property>
  <property fmtid="{D5CDD505-2E9C-101B-9397-08002B2CF9AE}" pid="12" name="MediaServiceImageTags">
    <vt:lpwstr/>
  </property>
  <property fmtid="{D5CDD505-2E9C-101B-9397-08002B2CF9AE}" pid="13" name="AdaptiveDocumentId">
    <vt:lpwstr>1df5a1ba-e7d3-4c59-921d-56f0fcab1e7f</vt:lpwstr>
  </property>
  <property fmtid="{D5CDD505-2E9C-101B-9397-08002B2CF9AE}" pid="14" name="AdaptiveReportingVersion">
    <vt:lpwstr>5</vt:lpwstr>
  </property>
  <property fmtid="{D5CDD505-2E9C-101B-9397-08002B2CF9AE}" pid="15" name="AdaptiveReportingRevision">
    <vt:lpwstr>0</vt:lpwstr>
  </property>
  <property fmtid="{D5CDD505-2E9C-101B-9397-08002B2CF9AE}" pid="16" name="AdaptiveCustomXmlPartId">
    <vt:lpwstr>db6671a5-cd5a-407d-b1a4-0874eb555736</vt:lpwstr>
  </property>
</Properties>
</file>